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D:\Eldimara\RGPC\RGPC_2024\Arquivos para publicação\"/>
    </mc:Choice>
  </mc:AlternateContent>
  <xr:revisionPtr revIDLastSave="0" documentId="13_ncr:1_{353C8BC6-C8B6-4EDD-A6AB-BE79E4F6815E}" xr6:coauthVersionLast="47" xr6:coauthVersionMax="47" xr10:uidLastSave="{00000000-0000-0000-0000-000000000000}"/>
  <bookViews>
    <workbookView xWindow="-108" yWindow="-108" windowWidth="23256" windowHeight="12456" firstSheet="53" activeTab="53" xr2:uid="{00000000-000D-0000-FFFF-FFFF00000000}"/>
  </bookViews>
  <sheets>
    <sheet name="Índice " sheetId="71" r:id="rId1"/>
    <sheet name="1.1 Quantidade de EFPC EAPC" sheetId="1" r:id="rId2"/>
    <sheet name="1.2 Planos EFPC por modalidade" sheetId="2" r:id="rId3"/>
    <sheet name="1.3 Patrocinadores EFPC " sheetId="3" r:id="rId4"/>
    <sheet name="Dados_EAPC e Seguradoras" sheetId="78" r:id="rId5"/>
    <sheet name="Dados_EFPC" sheetId="79" r:id="rId6"/>
    <sheet name="2.1 População" sheetId="4" r:id="rId7"/>
    <sheet name="2.2 Evolução da população EFPC" sheetId="5" r:id="rId8"/>
    <sheet name="2.2.1 População EFPC patrocínio" sheetId="6" r:id="rId9"/>
    <sheet name="2.3 População das EAPC" sheetId="7" r:id="rId10"/>
    <sheet name="2.3.1 População EAPC produto" sheetId="8" r:id="rId11"/>
    <sheet name="2.4 % População EFPC por gênero" sheetId="9" r:id="rId12"/>
    <sheet name="2.5 % Pop EFPC faixa etária" sheetId="10" r:id="rId13"/>
    <sheet name="2.6 População EFPC faixa etária" sheetId="21" r:id="rId14"/>
    <sheet name="2.7 População EAPC por gênero" sheetId="11" r:id="rId15"/>
    <sheet name="2.8 % Pop EAPC faixa etária" sheetId="12" r:id="rId16"/>
    <sheet name="2.9 População EAPC faixa etária" sheetId="22" r:id="rId17"/>
    <sheet name="2.10 Pop instituído_patrocinado" sheetId="45" r:id="rId18"/>
    <sheet name="2.11 Pop plano_modalidade" sheetId="80" r:id="rId19"/>
    <sheet name="3.1 Patrimônio" sheetId="13" r:id="rId20"/>
    <sheet name="3.3 Patrimônio EFPC patrocínio" sheetId="14" r:id="rId21"/>
    <sheet name="3.4 Ativos por modalidade" sheetId="43" r:id="rId22"/>
    <sheet name="3.5 Provisões EAPC produto" sheetId="15" r:id="rId23"/>
    <sheet name="4.1 Resultado EFPC" sheetId="16" r:id="rId24"/>
    <sheet name="5.1 Contrib.e Resgates" sheetId="20" r:id="rId25"/>
    <sheet name="5.2 Fluxo Mensal de Contrib." sheetId="23" r:id="rId26"/>
    <sheet name="5.3 Fluxo Mensal de Resgates" sheetId="50" r:id="rId27"/>
    <sheet name="5.4 Contrib.e Resgates EAPC" sheetId="51" r:id="rId28"/>
    <sheet name="5.5 Fluxo Mensal Contr. EAPC" sheetId="52" r:id="rId29"/>
    <sheet name="5.6 Fluxo Mensal Resgates EAPC" sheetId="53" r:id="rId30"/>
    <sheet name="5.7 Contrib.e Resgates EFPC" sheetId="54" r:id="rId31"/>
    <sheet name="5.8 Fluxo Mensal Contr. EFPC" sheetId="55" r:id="rId32"/>
    <sheet name="5.9 Fluxo Mensal Resgates EFPC" sheetId="56" r:id="rId33"/>
    <sheet name="5.10 Tiquete Médio Mensal" sheetId="57" r:id="rId34"/>
    <sheet name="6.1 Benefícios Planos Produtos" sheetId="33" r:id="rId35"/>
    <sheet name="6.2 Fluxo Mensal Benefícios" sheetId="29" r:id="rId36"/>
    <sheet name="6.3 Benefícios Pagos EFPC" sheetId="30" r:id="rId37"/>
    <sheet name="6.4 Fluxo Mensal Benef. EFPC" sheetId="58" r:id="rId38"/>
    <sheet name="6.5 Benefícios Pagos EAPC" sheetId="59" r:id="rId39"/>
    <sheet name="6.6 Fluxo Mensal Benef. EAPC" sheetId="60" r:id="rId40"/>
    <sheet name="7.1 Taxa Média Adm. EAPC " sheetId="61" r:id="rId41"/>
    <sheet name="7.2A Taxa Média Adm. EAPC Plano" sheetId="62" r:id="rId42"/>
    <sheet name="7.3 Rentabilidade Média EAPC" sheetId="63" r:id="rId43"/>
    <sheet name="7.4A Rent. Média EAPC Plano" sheetId="64" r:id="rId44"/>
    <sheet name="7.5 Taxa Adm. Média EFPC" sheetId="65" r:id="rId45"/>
    <sheet name="7.6A e 7.6B Taxa Adm.Média EFPC" sheetId="66" r:id="rId46"/>
    <sheet name="7.7 Taxa Carregam. Média EFPC" sheetId="67" r:id="rId47"/>
    <sheet name="7.8A e 7.8B Taxa Car.Média EFPC" sheetId="68" r:id="rId48"/>
    <sheet name="Rent. Média EFPC Plano" sheetId="69" r:id="rId49"/>
    <sheet name="8.1 Investimento EFPC EAPC" sheetId="35" r:id="rId50"/>
    <sheet name="8.2  Investimento EAPC" sheetId="36" r:id="rId51"/>
    <sheet name="8.3  Investimento EFPC" sheetId="37" r:id="rId52"/>
    <sheet name="8.4 Títulos Públ. EAPC % Index." sheetId="46" r:id="rId53"/>
    <sheet name="8.5 Títulos Públ. EFPC % Index." sheetId="47" r:id="rId54"/>
    <sheet name="8.6 Tít. Públ.EAPC % por Venc." sheetId="48" r:id="rId55"/>
    <sheet name="8.7 Tít. Públ.EFPC % por Venc." sheetId="49" r:id="rId56"/>
    <sheet name="Cenário Internacional RPC" sheetId="72" r:id="rId57"/>
  </sheets>
  <externalReferences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</externalReferences>
  <definedNames>
    <definedName name="_xlnm._FilterDatabase" localSheetId="5" hidden="1">Dados_EFPC!$A$4:$O$275</definedName>
    <definedName name="AccessDatabase" hidden="1">"S:\Project Management\Corolla Matrix Vibe  RMBSS Tracking\150L~151L~152L RMBSS Tracking Feb.mdb"</definedName>
    <definedName name="anscount" hidden="1">1</definedName>
    <definedName name="limcount" hidden="1">1</definedName>
    <definedName name="sencount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3" i="79" l="1"/>
  <c r="N273" i="79"/>
  <c r="M273" i="79"/>
  <c r="E273" i="79"/>
  <c r="D273" i="79"/>
  <c r="C273" i="79"/>
  <c r="O272" i="79"/>
  <c r="N272" i="79"/>
  <c r="M272" i="79"/>
  <c r="L272" i="79"/>
  <c r="K272" i="79"/>
  <c r="J272" i="79"/>
  <c r="H272" i="79"/>
  <c r="G272" i="79"/>
  <c r="O271" i="79"/>
  <c r="N271" i="79"/>
  <c r="M271" i="79"/>
  <c r="O270" i="79"/>
  <c r="N270" i="79"/>
  <c r="M270" i="79"/>
  <c r="O269" i="79"/>
  <c r="N269" i="79"/>
  <c r="M269" i="79"/>
  <c r="L269" i="79"/>
  <c r="K269" i="79"/>
  <c r="J269" i="79"/>
  <c r="N268" i="79"/>
  <c r="M268" i="79"/>
  <c r="N267" i="79"/>
  <c r="M267" i="79"/>
  <c r="N266" i="79"/>
  <c r="M266" i="79"/>
  <c r="O265" i="79"/>
  <c r="N265" i="79"/>
  <c r="M265" i="79"/>
  <c r="O264" i="79"/>
  <c r="N264" i="79"/>
  <c r="M264" i="79"/>
  <c r="L264" i="79"/>
  <c r="K264" i="79"/>
  <c r="J264" i="79"/>
  <c r="G264" i="79"/>
  <c r="N263" i="79"/>
  <c r="M263" i="79"/>
  <c r="L263" i="79"/>
  <c r="K263" i="79"/>
  <c r="J263" i="79"/>
  <c r="H263" i="79"/>
  <c r="G263" i="79"/>
  <c r="O262" i="79"/>
  <c r="N262" i="79"/>
  <c r="M262" i="79"/>
  <c r="L262" i="79"/>
  <c r="K262" i="79"/>
  <c r="J262" i="79"/>
  <c r="O261" i="79"/>
  <c r="N261" i="79"/>
  <c r="M261" i="79"/>
  <c r="L261" i="79"/>
  <c r="K261" i="79"/>
  <c r="J261" i="79"/>
  <c r="O260" i="79"/>
  <c r="N260" i="79"/>
  <c r="M260" i="79"/>
  <c r="G260" i="79"/>
  <c r="O259" i="79"/>
  <c r="N259" i="79"/>
  <c r="M259" i="79"/>
  <c r="H259" i="79"/>
  <c r="G259" i="79"/>
  <c r="N258" i="79"/>
  <c r="M258" i="79"/>
  <c r="L258" i="79"/>
  <c r="K258" i="79"/>
  <c r="J258" i="79"/>
  <c r="N257" i="79"/>
  <c r="M257" i="79"/>
  <c r="N256" i="79"/>
  <c r="M256" i="79"/>
  <c r="L256" i="79"/>
  <c r="K256" i="79"/>
  <c r="J256" i="79"/>
  <c r="H256" i="79"/>
  <c r="G256" i="79"/>
  <c r="O255" i="79"/>
  <c r="N255" i="79"/>
  <c r="M255" i="79"/>
  <c r="L255" i="79"/>
  <c r="K255" i="79"/>
  <c r="J255" i="79"/>
  <c r="H255" i="79"/>
  <c r="G255" i="79"/>
  <c r="O254" i="79"/>
  <c r="N254" i="79"/>
  <c r="M254" i="79"/>
  <c r="N253" i="79"/>
  <c r="M253" i="79"/>
  <c r="H253" i="79"/>
  <c r="G253" i="79"/>
  <c r="N252" i="79"/>
  <c r="M252" i="79"/>
  <c r="L252" i="79"/>
  <c r="K252" i="79"/>
  <c r="J252" i="79"/>
  <c r="G252" i="79"/>
  <c r="O251" i="79"/>
  <c r="N251" i="79"/>
  <c r="M251" i="79"/>
  <c r="L251" i="79"/>
  <c r="K251" i="79"/>
  <c r="J251" i="79"/>
  <c r="H251" i="79"/>
  <c r="G251" i="79"/>
  <c r="O250" i="79"/>
  <c r="N250" i="79"/>
  <c r="M250" i="79"/>
  <c r="L250" i="79"/>
  <c r="K250" i="79"/>
  <c r="J250" i="79"/>
  <c r="H250" i="79"/>
  <c r="G250" i="79"/>
  <c r="O249" i="79"/>
  <c r="N249" i="79"/>
  <c r="M249" i="79"/>
  <c r="L249" i="79"/>
  <c r="K249" i="79"/>
  <c r="J249" i="79"/>
  <c r="G249" i="79"/>
  <c r="O248" i="79"/>
  <c r="N248" i="79"/>
  <c r="M248" i="79"/>
  <c r="L248" i="79"/>
  <c r="K248" i="79"/>
  <c r="J248" i="79"/>
  <c r="H248" i="79"/>
  <c r="G248" i="79"/>
  <c r="O247" i="79"/>
  <c r="N247" i="79"/>
  <c r="M247" i="79"/>
  <c r="N246" i="79"/>
  <c r="M246" i="79"/>
  <c r="L246" i="79"/>
  <c r="K246" i="79"/>
  <c r="J246" i="79"/>
  <c r="G246" i="79"/>
  <c r="N245" i="79"/>
  <c r="M245" i="79"/>
  <c r="L245" i="79"/>
  <c r="K245" i="79"/>
  <c r="J245" i="79"/>
  <c r="H245" i="79"/>
  <c r="G245" i="79"/>
  <c r="O244" i="79"/>
  <c r="N244" i="79"/>
  <c r="M244" i="79"/>
  <c r="L244" i="79"/>
  <c r="K244" i="79"/>
  <c r="J244" i="79"/>
  <c r="H244" i="79"/>
  <c r="G244" i="79"/>
  <c r="O243" i="79"/>
  <c r="N243" i="79"/>
  <c r="M243" i="79"/>
  <c r="L243" i="79"/>
  <c r="K243" i="79"/>
  <c r="J243" i="79"/>
  <c r="H243" i="79"/>
  <c r="G243" i="79"/>
  <c r="N242" i="79"/>
  <c r="M242" i="79"/>
  <c r="L242" i="79"/>
  <c r="K242" i="79"/>
  <c r="J242" i="79"/>
  <c r="H242" i="79"/>
  <c r="G242" i="79"/>
  <c r="O241" i="79"/>
  <c r="N241" i="79"/>
  <c r="M241" i="79"/>
  <c r="L241" i="79"/>
  <c r="K241" i="79"/>
  <c r="J241" i="79"/>
  <c r="N240" i="79"/>
  <c r="M240" i="79"/>
  <c r="L240" i="79"/>
  <c r="K240" i="79"/>
  <c r="J240" i="79"/>
  <c r="G240" i="79"/>
  <c r="O239" i="79"/>
  <c r="N239" i="79"/>
  <c r="M239" i="79"/>
  <c r="L239" i="79"/>
  <c r="K239" i="79"/>
  <c r="J239" i="79"/>
  <c r="H239" i="79"/>
  <c r="G239" i="79"/>
  <c r="O238" i="79"/>
  <c r="N238" i="79"/>
  <c r="M238" i="79"/>
  <c r="L238" i="79"/>
  <c r="K238" i="79"/>
  <c r="J238" i="79"/>
  <c r="G238" i="79"/>
  <c r="O237" i="79"/>
  <c r="N237" i="79"/>
  <c r="M237" i="79"/>
  <c r="L237" i="79"/>
  <c r="K237" i="79"/>
  <c r="J237" i="79"/>
  <c r="H237" i="79"/>
  <c r="G237" i="79"/>
  <c r="O236" i="79"/>
  <c r="N236" i="79"/>
  <c r="M236" i="79"/>
  <c r="L236" i="79"/>
  <c r="K236" i="79"/>
  <c r="J236" i="79"/>
  <c r="H236" i="79"/>
  <c r="G236" i="79"/>
  <c r="O235" i="79"/>
  <c r="N235" i="79"/>
  <c r="M235" i="79"/>
  <c r="L235" i="79"/>
  <c r="K235" i="79"/>
  <c r="J235" i="79"/>
  <c r="H235" i="79"/>
  <c r="G235" i="79"/>
  <c r="O234" i="79"/>
  <c r="N234" i="79"/>
  <c r="M234" i="79"/>
  <c r="L234" i="79"/>
  <c r="K234" i="79"/>
  <c r="J234" i="79"/>
  <c r="H234" i="79"/>
  <c r="G234" i="79"/>
  <c r="O233" i="79"/>
  <c r="N233" i="79"/>
  <c r="M233" i="79"/>
  <c r="L233" i="79"/>
  <c r="K233" i="79"/>
  <c r="J233" i="79"/>
  <c r="H233" i="79"/>
  <c r="G233" i="79"/>
  <c r="N232" i="79"/>
  <c r="M232" i="79"/>
  <c r="L232" i="79"/>
  <c r="K232" i="79"/>
  <c r="J232" i="79"/>
  <c r="H232" i="79"/>
  <c r="G232" i="79"/>
  <c r="O231" i="79"/>
  <c r="N231" i="79"/>
  <c r="M231" i="79"/>
  <c r="L231" i="79"/>
  <c r="K231" i="79"/>
  <c r="J231" i="79"/>
  <c r="H231" i="79"/>
  <c r="G231" i="79"/>
  <c r="O230" i="79"/>
  <c r="N230" i="79"/>
  <c r="M230" i="79"/>
  <c r="L230" i="79"/>
  <c r="K230" i="79"/>
  <c r="J230" i="79"/>
  <c r="H230" i="79"/>
  <c r="G230" i="79"/>
  <c r="O229" i="79"/>
  <c r="N229" i="79"/>
  <c r="M229" i="79"/>
  <c r="L229" i="79"/>
  <c r="K229" i="79"/>
  <c r="J229" i="79"/>
  <c r="H229" i="79"/>
  <c r="G229" i="79"/>
  <c r="O228" i="79"/>
  <c r="N228" i="79"/>
  <c r="M228" i="79"/>
  <c r="L228" i="79"/>
  <c r="K228" i="79"/>
  <c r="J228" i="79"/>
  <c r="G228" i="79"/>
  <c r="N227" i="79"/>
  <c r="M227" i="79"/>
  <c r="L227" i="79"/>
  <c r="K227" i="79"/>
  <c r="J227" i="79"/>
  <c r="H227" i="79"/>
  <c r="G227" i="79"/>
  <c r="N226" i="79"/>
  <c r="M226" i="79"/>
  <c r="L226" i="79"/>
  <c r="K226" i="79"/>
  <c r="J226" i="79"/>
  <c r="H226" i="79"/>
  <c r="G226" i="79"/>
  <c r="O225" i="79"/>
  <c r="N225" i="79"/>
  <c r="M225" i="79"/>
  <c r="L225" i="79"/>
  <c r="K225" i="79"/>
  <c r="J225" i="79"/>
  <c r="H225" i="79"/>
  <c r="G225" i="79"/>
  <c r="O224" i="79"/>
  <c r="N224" i="79"/>
  <c r="M224" i="79"/>
  <c r="L224" i="79"/>
  <c r="K224" i="79"/>
  <c r="J224" i="79"/>
  <c r="H224" i="79"/>
  <c r="G224" i="79"/>
  <c r="O223" i="79"/>
  <c r="N223" i="79"/>
  <c r="M223" i="79"/>
  <c r="L223" i="79"/>
  <c r="K223" i="79"/>
  <c r="J223" i="79"/>
  <c r="H223" i="79"/>
  <c r="G223" i="79"/>
  <c r="O222" i="79"/>
  <c r="N222" i="79"/>
  <c r="M222" i="79"/>
  <c r="L222" i="79"/>
  <c r="K222" i="79"/>
  <c r="J222" i="79"/>
  <c r="H222" i="79"/>
  <c r="G222" i="79"/>
  <c r="N221" i="79"/>
  <c r="M221" i="79"/>
  <c r="L221" i="79"/>
  <c r="K221" i="79"/>
  <c r="J221" i="79"/>
  <c r="H221" i="79"/>
  <c r="G221" i="79"/>
  <c r="O220" i="79"/>
  <c r="N220" i="79"/>
  <c r="M220" i="79"/>
  <c r="L220" i="79"/>
  <c r="K220" i="79"/>
  <c r="J220" i="79"/>
  <c r="H220" i="79"/>
  <c r="G220" i="79"/>
  <c r="O219" i="79"/>
  <c r="N219" i="79"/>
  <c r="M219" i="79"/>
  <c r="L219" i="79"/>
  <c r="K219" i="79"/>
  <c r="J219" i="79"/>
  <c r="H219" i="79"/>
  <c r="G219" i="79"/>
  <c r="O218" i="79"/>
  <c r="N218" i="79"/>
  <c r="M218" i="79"/>
  <c r="L218" i="79"/>
  <c r="K218" i="79"/>
  <c r="J218" i="79"/>
  <c r="H218" i="79"/>
  <c r="G218" i="79"/>
  <c r="O217" i="79"/>
  <c r="N217" i="79"/>
  <c r="M217" i="79"/>
  <c r="L217" i="79"/>
  <c r="K217" i="79"/>
  <c r="J217" i="79"/>
  <c r="H217" i="79"/>
  <c r="G217" i="79"/>
  <c r="O216" i="79"/>
  <c r="N216" i="79"/>
  <c r="M216" i="79"/>
  <c r="L216" i="79"/>
  <c r="K216" i="79"/>
  <c r="J216" i="79"/>
  <c r="H216" i="79"/>
  <c r="G216" i="79"/>
  <c r="O215" i="79"/>
  <c r="N215" i="79"/>
  <c r="M215" i="79"/>
  <c r="L215" i="79"/>
  <c r="K215" i="79"/>
  <c r="J215" i="79"/>
  <c r="H215" i="79"/>
  <c r="G215" i="79"/>
  <c r="O214" i="79"/>
  <c r="N214" i="79"/>
  <c r="M214" i="79"/>
  <c r="L214" i="79"/>
  <c r="K214" i="79"/>
  <c r="J214" i="79"/>
  <c r="H214" i="79"/>
  <c r="G214" i="79"/>
  <c r="N213" i="79"/>
  <c r="M213" i="79"/>
  <c r="L213" i="79"/>
  <c r="K213" i="79"/>
  <c r="J213" i="79"/>
  <c r="H213" i="79"/>
  <c r="G213" i="79"/>
  <c r="O212" i="79"/>
  <c r="N212" i="79"/>
  <c r="M212" i="79"/>
  <c r="L212" i="79"/>
  <c r="K212" i="79"/>
  <c r="J212" i="79"/>
  <c r="H212" i="79"/>
  <c r="G212" i="79"/>
  <c r="O211" i="79"/>
  <c r="N211" i="79"/>
  <c r="M211" i="79"/>
  <c r="L211" i="79"/>
  <c r="K211" i="79"/>
  <c r="J211" i="79"/>
  <c r="O210" i="79"/>
  <c r="N210" i="79"/>
  <c r="M210" i="79"/>
  <c r="L210" i="79"/>
  <c r="K210" i="79"/>
  <c r="J210" i="79"/>
  <c r="H210" i="79"/>
  <c r="O209" i="79"/>
  <c r="N209" i="79"/>
  <c r="M209" i="79"/>
  <c r="L209" i="79"/>
  <c r="K209" i="79"/>
  <c r="J209" i="79"/>
  <c r="H209" i="79"/>
  <c r="G209" i="79"/>
  <c r="O208" i="79"/>
  <c r="N208" i="79"/>
  <c r="M208" i="79"/>
  <c r="L208" i="79"/>
  <c r="K208" i="79"/>
  <c r="J208" i="79"/>
  <c r="H208" i="79"/>
  <c r="G208" i="79"/>
  <c r="O207" i="79"/>
  <c r="N207" i="79"/>
  <c r="M207" i="79"/>
  <c r="L207" i="79"/>
  <c r="K207" i="79"/>
  <c r="J207" i="79"/>
  <c r="H207" i="79"/>
  <c r="G207" i="79"/>
  <c r="O206" i="79"/>
  <c r="N206" i="79"/>
  <c r="M206" i="79"/>
  <c r="L206" i="79"/>
  <c r="K206" i="79"/>
  <c r="J206" i="79"/>
  <c r="H206" i="79"/>
  <c r="G206" i="79"/>
  <c r="O205" i="79"/>
  <c r="N205" i="79"/>
  <c r="M205" i="79"/>
  <c r="L205" i="79"/>
  <c r="K205" i="79"/>
  <c r="J205" i="79"/>
  <c r="H205" i="79"/>
  <c r="G205" i="79"/>
  <c r="O204" i="79"/>
  <c r="N204" i="79"/>
  <c r="M204" i="79"/>
  <c r="L204" i="79"/>
  <c r="K204" i="79"/>
  <c r="J204" i="79"/>
  <c r="H204" i="79"/>
  <c r="G204" i="79"/>
  <c r="O203" i="79"/>
  <c r="N203" i="79"/>
  <c r="M203" i="79"/>
  <c r="L203" i="79"/>
  <c r="K203" i="79"/>
  <c r="J203" i="79"/>
  <c r="H203" i="79"/>
  <c r="G203" i="79"/>
  <c r="O202" i="79"/>
  <c r="N202" i="79"/>
  <c r="M202" i="79"/>
  <c r="L202" i="79"/>
  <c r="K202" i="79"/>
  <c r="J202" i="79"/>
  <c r="H202" i="79"/>
  <c r="G202" i="79"/>
  <c r="O201" i="79"/>
  <c r="N201" i="79"/>
  <c r="M201" i="79"/>
  <c r="L201" i="79"/>
  <c r="K201" i="79"/>
  <c r="J201" i="79"/>
  <c r="H201" i="79"/>
  <c r="G201" i="79"/>
  <c r="O200" i="79"/>
  <c r="N200" i="79"/>
  <c r="M200" i="79"/>
  <c r="L200" i="79"/>
  <c r="K200" i="79"/>
  <c r="J200" i="79"/>
  <c r="H200" i="79"/>
  <c r="G200" i="79"/>
  <c r="O199" i="79"/>
  <c r="N199" i="79"/>
  <c r="M199" i="79"/>
  <c r="L199" i="79"/>
  <c r="K199" i="79"/>
  <c r="J199" i="79"/>
  <c r="H199" i="79"/>
  <c r="G199" i="79"/>
  <c r="N198" i="79"/>
  <c r="M198" i="79"/>
  <c r="L198" i="79"/>
  <c r="K198" i="79"/>
  <c r="J198" i="79"/>
  <c r="H198" i="79"/>
  <c r="G198" i="79"/>
  <c r="O197" i="79"/>
  <c r="N197" i="79"/>
  <c r="M197" i="79"/>
  <c r="L197" i="79"/>
  <c r="K197" i="79"/>
  <c r="J197" i="79"/>
  <c r="H197" i="79"/>
  <c r="G197" i="79"/>
  <c r="O196" i="79"/>
  <c r="N196" i="79"/>
  <c r="M196" i="79"/>
  <c r="L196" i="79"/>
  <c r="K196" i="79"/>
  <c r="J196" i="79"/>
  <c r="H196" i="79"/>
  <c r="G196" i="79"/>
  <c r="O195" i="79"/>
  <c r="N195" i="79"/>
  <c r="M195" i="79"/>
  <c r="L195" i="79"/>
  <c r="K195" i="79"/>
  <c r="J195" i="79"/>
  <c r="H195" i="79"/>
  <c r="G195" i="79"/>
  <c r="O194" i="79"/>
  <c r="N194" i="79"/>
  <c r="M194" i="79"/>
  <c r="L194" i="79"/>
  <c r="K194" i="79"/>
  <c r="J194" i="79"/>
  <c r="H194" i="79"/>
  <c r="G194" i="79"/>
  <c r="O193" i="79"/>
  <c r="N193" i="79"/>
  <c r="M193" i="79"/>
  <c r="L193" i="79"/>
  <c r="K193" i="79"/>
  <c r="J193" i="79"/>
  <c r="H193" i="79"/>
  <c r="G193" i="79"/>
  <c r="O192" i="79"/>
  <c r="N192" i="79"/>
  <c r="M192" i="79"/>
  <c r="L192" i="79"/>
  <c r="K192" i="79"/>
  <c r="J192" i="79"/>
  <c r="H192" i="79"/>
  <c r="G192" i="79"/>
  <c r="O191" i="79"/>
  <c r="N191" i="79"/>
  <c r="M191" i="79"/>
  <c r="L191" i="79"/>
  <c r="K191" i="79"/>
  <c r="J191" i="79"/>
  <c r="H191" i="79"/>
  <c r="G191" i="79"/>
  <c r="O190" i="79"/>
  <c r="N190" i="79"/>
  <c r="M190" i="79"/>
  <c r="L190" i="79"/>
  <c r="K190" i="79"/>
  <c r="J190" i="79"/>
  <c r="H190" i="79"/>
  <c r="G190" i="79"/>
  <c r="O189" i="79"/>
  <c r="N189" i="79"/>
  <c r="M189" i="79"/>
  <c r="L189" i="79"/>
  <c r="K189" i="79"/>
  <c r="J189" i="79"/>
  <c r="H189" i="79"/>
  <c r="G189" i="79"/>
  <c r="N188" i="79"/>
  <c r="M188" i="79"/>
  <c r="L188" i="79"/>
  <c r="K188" i="79"/>
  <c r="J188" i="79"/>
  <c r="H188" i="79"/>
  <c r="G188" i="79"/>
  <c r="O187" i="79"/>
  <c r="N187" i="79"/>
  <c r="M187" i="79"/>
  <c r="H187" i="79"/>
  <c r="O186" i="79"/>
  <c r="N186" i="79"/>
  <c r="M186" i="79"/>
  <c r="L186" i="79"/>
  <c r="K186" i="79"/>
  <c r="J186" i="79"/>
  <c r="H186" i="79"/>
  <c r="G186" i="79"/>
  <c r="O185" i="79"/>
  <c r="N185" i="79"/>
  <c r="M185" i="79"/>
  <c r="L185" i="79"/>
  <c r="K185" i="79"/>
  <c r="J185" i="79"/>
  <c r="H185" i="79"/>
  <c r="G185" i="79"/>
  <c r="O184" i="79"/>
  <c r="N184" i="79"/>
  <c r="M184" i="79"/>
  <c r="L184" i="79"/>
  <c r="K184" i="79"/>
  <c r="J184" i="79"/>
  <c r="H184" i="79"/>
  <c r="G184" i="79"/>
  <c r="O183" i="79"/>
  <c r="N183" i="79"/>
  <c r="M183" i="79"/>
  <c r="L183" i="79"/>
  <c r="K183" i="79"/>
  <c r="J183" i="79"/>
  <c r="H183" i="79"/>
  <c r="G183" i="79"/>
  <c r="O182" i="79"/>
  <c r="N182" i="79"/>
  <c r="M182" i="79"/>
  <c r="L182" i="79"/>
  <c r="K182" i="79"/>
  <c r="J182" i="79"/>
  <c r="H182" i="79"/>
  <c r="G182" i="79"/>
  <c r="O181" i="79"/>
  <c r="N181" i="79"/>
  <c r="M181" i="79"/>
  <c r="L181" i="79"/>
  <c r="K181" i="79"/>
  <c r="J181" i="79"/>
  <c r="H181" i="79"/>
  <c r="G181" i="79"/>
  <c r="O180" i="79"/>
  <c r="N180" i="79"/>
  <c r="M180" i="79"/>
  <c r="L180" i="79"/>
  <c r="K180" i="79"/>
  <c r="J180" i="79"/>
  <c r="H180" i="79"/>
  <c r="G180" i="79"/>
  <c r="O179" i="79"/>
  <c r="N179" i="79"/>
  <c r="M179" i="79"/>
  <c r="L179" i="79"/>
  <c r="K179" i="79"/>
  <c r="J179" i="79"/>
  <c r="H179" i="79"/>
  <c r="G179" i="79"/>
  <c r="N178" i="79"/>
  <c r="M178" i="79"/>
  <c r="L178" i="79"/>
  <c r="K178" i="79"/>
  <c r="J178" i="79"/>
  <c r="H178" i="79"/>
  <c r="G178" i="79"/>
  <c r="O177" i="79"/>
  <c r="N177" i="79"/>
  <c r="M177" i="79"/>
  <c r="L177" i="79"/>
  <c r="K177" i="79"/>
  <c r="J177" i="79"/>
  <c r="H177" i="79"/>
  <c r="G177" i="79"/>
  <c r="O176" i="79"/>
  <c r="N176" i="79"/>
  <c r="M176" i="79"/>
  <c r="L176" i="79"/>
  <c r="K176" i="79"/>
  <c r="J176" i="79"/>
  <c r="H176" i="79"/>
  <c r="G176" i="79"/>
  <c r="O175" i="79"/>
  <c r="N175" i="79"/>
  <c r="M175" i="79"/>
  <c r="L175" i="79"/>
  <c r="K175" i="79"/>
  <c r="J175" i="79"/>
  <c r="H175" i="79"/>
  <c r="G175" i="79"/>
  <c r="O174" i="79"/>
  <c r="N174" i="79"/>
  <c r="M174" i="79"/>
  <c r="L174" i="79"/>
  <c r="K174" i="79"/>
  <c r="J174" i="79"/>
  <c r="H174" i="79"/>
  <c r="G174" i="79"/>
  <c r="O173" i="79"/>
  <c r="N173" i="79"/>
  <c r="M173" i="79"/>
  <c r="L173" i="79"/>
  <c r="K173" i="79"/>
  <c r="J173" i="79"/>
  <c r="H173" i="79"/>
  <c r="G173" i="79"/>
  <c r="O172" i="79"/>
  <c r="N172" i="79"/>
  <c r="M172" i="79"/>
  <c r="L172" i="79"/>
  <c r="K172" i="79"/>
  <c r="J172" i="79"/>
  <c r="H172" i="79"/>
  <c r="G172" i="79"/>
  <c r="O171" i="79"/>
  <c r="N171" i="79"/>
  <c r="M171" i="79"/>
  <c r="L171" i="79"/>
  <c r="K171" i="79"/>
  <c r="J171" i="79"/>
  <c r="H171" i="79"/>
  <c r="G171" i="79"/>
  <c r="O170" i="79"/>
  <c r="N170" i="79"/>
  <c r="M170" i="79"/>
  <c r="L170" i="79"/>
  <c r="K170" i="79"/>
  <c r="J170" i="79"/>
  <c r="H170" i="79"/>
  <c r="G170" i="79"/>
  <c r="O169" i="79"/>
  <c r="N169" i="79"/>
  <c r="M169" i="79"/>
  <c r="L169" i="79"/>
  <c r="K169" i="79"/>
  <c r="J169" i="79"/>
  <c r="H169" i="79"/>
  <c r="G169" i="79"/>
  <c r="O168" i="79"/>
  <c r="N168" i="79"/>
  <c r="M168" i="79"/>
  <c r="L168" i="79"/>
  <c r="K168" i="79"/>
  <c r="J168" i="79"/>
  <c r="H168" i="79"/>
  <c r="G168" i="79"/>
  <c r="O167" i="79"/>
  <c r="N167" i="79"/>
  <c r="M167" i="79"/>
  <c r="L167" i="79"/>
  <c r="K167" i="79"/>
  <c r="J167" i="79"/>
  <c r="H167" i="79"/>
  <c r="G167" i="79"/>
  <c r="O166" i="79"/>
  <c r="N166" i="79"/>
  <c r="M166" i="79"/>
  <c r="L166" i="79"/>
  <c r="K166" i="79"/>
  <c r="J166" i="79"/>
  <c r="H166" i="79"/>
  <c r="G166" i="79"/>
  <c r="N165" i="79"/>
  <c r="M165" i="79"/>
  <c r="L165" i="79"/>
  <c r="K165" i="79"/>
  <c r="J165" i="79"/>
  <c r="H165" i="79"/>
  <c r="G165" i="79"/>
  <c r="O164" i="79"/>
  <c r="N164" i="79"/>
  <c r="M164" i="79"/>
  <c r="L164" i="79"/>
  <c r="K164" i="79"/>
  <c r="J164" i="79"/>
  <c r="H164" i="79"/>
  <c r="G164" i="79"/>
  <c r="N163" i="79"/>
  <c r="M163" i="79"/>
  <c r="L163" i="79"/>
  <c r="K163" i="79"/>
  <c r="J163" i="79"/>
  <c r="H163" i="79"/>
  <c r="G163" i="79"/>
  <c r="O162" i="79"/>
  <c r="N162" i="79"/>
  <c r="M162" i="79"/>
  <c r="L162" i="79"/>
  <c r="K162" i="79"/>
  <c r="J162" i="79"/>
  <c r="H162" i="79"/>
  <c r="G162" i="79"/>
  <c r="O161" i="79"/>
  <c r="N161" i="79"/>
  <c r="M161" i="79"/>
  <c r="L161" i="79"/>
  <c r="K161" i="79"/>
  <c r="J161" i="79"/>
  <c r="H161" i="79"/>
  <c r="G161" i="79"/>
  <c r="O160" i="79"/>
  <c r="N160" i="79"/>
  <c r="M160" i="79"/>
  <c r="L160" i="79"/>
  <c r="K160" i="79"/>
  <c r="J160" i="79"/>
  <c r="H160" i="79"/>
  <c r="G160" i="79"/>
  <c r="O159" i="79"/>
  <c r="N159" i="79"/>
  <c r="M159" i="79"/>
  <c r="L159" i="79"/>
  <c r="K159" i="79"/>
  <c r="J159" i="79"/>
  <c r="H159" i="79"/>
  <c r="G159" i="79"/>
  <c r="O158" i="79"/>
  <c r="N158" i="79"/>
  <c r="M158" i="79"/>
  <c r="L158" i="79"/>
  <c r="K158" i="79"/>
  <c r="J158" i="79"/>
  <c r="H158" i="79"/>
  <c r="G158" i="79"/>
  <c r="O157" i="79"/>
  <c r="N157" i="79"/>
  <c r="M157" i="79"/>
  <c r="L157" i="79"/>
  <c r="K157" i="79"/>
  <c r="J157" i="79"/>
  <c r="H157" i="79"/>
  <c r="G157" i="79"/>
  <c r="O156" i="79"/>
  <c r="N156" i="79"/>
  <c r="M156" i="79"/>
  <c r="L156" i="79"/>
  <c r="K156" i="79"/>
  <c r="J156" i="79"/>
  <c r="H156" i="79"/>
  <c r="G156" i="79"/>
  <c r="O155" i="79"/>
  <c r="N155" i="79"/>
  <c r="M155" i="79"/>
  <c r="L155" i="79"/>
  <c r="K155" i="79"/>
  <c r="J155" i="79"/>
  <c r="H155" i="79"/>
  <c r="G155" i="79"/>
  <c r="O154" i="79"/>
  <c r="N154" i="79"/>
  <c r="M154" i="79"/>
  <c r="L154" i="79"/>
  <c r="K154" i="79"/>
  <c r="J154" i="79"/>
  <c r="H154" i="79"/>
  <c r="G154" i="79"/>
  <c r="O153" i="79"/>
  <c r="N153" i="79"/>
  <c r="M153" i="79"/>
  <c r="L153" i="79"/>
  <c r="K153" i="79"/>
  <c r="J153" i="79"/>
  <c r="H153" i="79"/>
  <c r="G153" i="79"/>
  <c r="O152" i="79"/>
  <c r="N152" i="79"/>
  <c r="M152" i="79"/>
  <c r="L152" i="79"/>
  <c r="K152" i="79"/>
  <c r="J152" i="79"/>
  <c r="H152" i="79"/>
  <c r="G152" i="79"/>
  <c r="O151" i="79"/>
  <c r="N151" i="79"/>
  <c r="M151" i="79"/>
  <c r="L151" i="79"/>
  <c r="K151" i="79"/>
  <c r="J151" i="79"/>
  <c r="H151" i="79"/>
  <c r="G151" i="79"/>
  <c r="O150" i="79"/>
  <c r="N150" i="79"/>
  <c r="M150" i="79"/>
  <c r="L150" i="79"/>
  <c r="K150" i="79"/>
  <c r="J150" i="79"/>
  <c r="H150" i="79"/>
  <c r="G150" i="79"/>
  <c r="O149" i="79"/>
  <c r="N149" i="79"/>
  <c r="M149" i="79"/>
  <c r="L149" i="79"/>
  <c r="K149" i="79"/>
  <c r="J149" i="79"/>
  <c r="H149" i="79"/>
  <c r="G149" i="79"/>
  <c r="O148" i="79"/>
  <c r="N148" i="79"/>
  <c r="M148" i="79"/>
  <c r="L148" i="79"/>
  <c r="K148" i="79"/>
  <c r="J148" i="79"/>
  <c r="H148" i="79"/>
  <c r="G148" i="79"/>
  <c r="O147" i="79"/>
  <c r="N147" i="79"/>
  <c r="M147" i="79"/>
  <c r="L147" i="79"/>
  <c r="K147" i="79"/>
  <c r="J147" i="79"/>
  <c r="H147" i="79"/>
  <c r="G147" i="79"/>
  <c r="O146" i="79"/>
  <c r="N146" i="79"/>
  <c r="M146" i="79"/>
  <c r="L146" i="79"/>
  <c r="K146" i="79"/>
  <c r="J146" i="79"/>
  <c r="H146" i="79"/>
  <c r="G146" i="79"/>
  <c r="N145" i="79"/>
  <c r="M145" i="79"/>
  <c r="L145" i="79"/>
  <c r="K145" i="79"/>
  <c r="J145" i="79"/>
  <c r="H145" i="79"/>
  <c r="G145" i="79"/>
  <c r="N144" i="79"/>
  <c r="M144" i="79"/>
  <c r="L144" i="79"/>
  <c r="K144" i="79"/>
  <c r="J144" i="79"/>
  <c r="H144" i="79"/>
  <c r="G144" i="79"/>
  <c r="N143" i="79"/>
  <c r="M143" i="79"/>
  <c r="H143" i="79"/>
  <c r="O142" i="79"/>
  <c r="N142" i="79"/>
  <c r="M142" i="79"/>
  <c r="L142" i="79"/>
  <c r="K142" i="79"/>
  <c r="J142" i="79"/>
  <c r="O141" i="79"/>
  <c r="N141" i="79"/>
  <c r="M141" i="79"/>
  <c r="L141" i="79"/>
  <c r="K141" i="79"/>
  <c r="J141" i="79"/>
  <c r="H141" i="79"/>
  <c r="G141" i="79"/>
  <c r="O140" i="79"/>
  <c r="N140" i="79"/>
  <c r="M140" i="79"/>
  <c r="L140" i="79"/>
  <c r="K140" i="79"/>
  <c r="J140" i="79"/>
  <c r="H140" i="79"/>
  <c r="G140" i="79"/>
  <c r="O139" i="79"/>
  <c r="N139" i="79"/>
  <c r="M139" i="79"/>
  <c r="L139" i="79"/>
  <c r="K139" i="79"/>
  <c r="J139" i="79"/>
  <c r="H139" i="79"/>
  <c r="G139" i="79"/>
  <c r="O138" i="79"/>
  <c r="N138" i="79"/>
  <c r="M138" i="79"/>
  <c r="L138" i="79"/>
  <c r="K138" i="79"/>
  <c r="J138" i="79"/>
  <c r="H138" i="79"/>
  <c r="G138" i="79"/>
  <c r="O137" i="79"/>
  <c r="N137" i="79"/>
  <c r="M137" i="79"/>
  <c r="L137" i="79"/>
  <c r="K137" i="79"/>
  <c r="J137" i="79"/>
  <c r="H137" i="79"/>
  <c r="G137" i="79"/>
  <c r="O136" i="79"/>
  <c r="N136" i="79"/>
  <c r="M136" i="79"/>
  <c r="L136" i="79"/>
  <c r="K136" i="79"/>
  <c r="J136" i="79"/>
  <c r="H136" i="79"/>
  <c r="G136" i="79"/>
  <c r="N135" i="79"/>
  <c r="M135" i="79"/>
  <c r="L135" i="79"/>
  <c r="K135" i="79"/>
  <c r="J135" i="79"/>
  <c r="H135" i="79"/>
  <c r="G135" i="79"/>
  <c r="O134" i="79"/>
  <c r="N134" i="79"/>
  <c r="M134" i="79"/>
  <c r="L134" i="79"/>
  <c r="K134" i="79"/>
  <c r="J134" i="79"/>
  <c r="H134" i="79"/>
  <c r="O133" i="79"/>
  <c r="N133" i="79"/>
  <c r="M133" i="79"/>
  <c r="L133" i="79"/>
  <c r="K133" i="79"/>
  <c r="J133" i="79"/>
  <c r="H133" i="79"/>
  <c r="G133" i="79"/>
  <c r="O132" i="79"/>
  <c r="N132" i="79"/>
  <c r="M132" i="79"/>
  <c r="L132" i="79"/>
  <c r="K132" i="79"/>
  <c r="J132" i="79"/>
  <c r="H132" i="79"/>
  <c r="G132" i="79"/>
  <c r="O131" i="79"/>
  <c r="N131" i="79"/>
  <c r="M131" i="79"/>
  <c r="L131" i="79"/>
  <c r="K131" i="79"/>
  <c r="J131" i="79"/>
  <c r="H131" i="79"/>
  <c r="G131" i="79"/>
  <c r="O130" i="79"/>
  <c r="N130" i="79"/>
  <c r="M130" i="79"/>
  <c r="L130" i="79"/>
  <c r="K130" i="79"/>
  <c r="J130" i="79"/>
  <c r="H130" i="79"/>
  <c r="G130" i="79"/>
  <c r="O129" i="79"/>
  <c r="N129" i="79"/>
  <c r="M129" i="79"/>
  <c r="L129" i="79"/>
  <c r="K129" i="79"/>
  <c r="J129" i="79"/>
  <c r="H129" i="79"/>
  <c r="G129" i="79"/>
  <c r="O128" i="79"/>
  <c r="N128" i="79"/>
  <c r="M128" i="79"/>
  <c r="L128" i="79"/>
  <c r="K128" i="79"/>
  <c r="J128" i="79"/>
  <c r="H128" i="79"/>
  <c r="G128" i="79"/>
  <c r="O127" i="79"/>
  <c r="N127" i="79"/>
  <c r="M127" i="79"/>
  <c r="L127" i="79"/>
  <c r="K127" i="79"/>
  <c r="J127" i="79"/>
  <c r="H127" i="79"/>
  <c r="G127" i="79"/>
  <c r="O126" i="79"/>
  <c r="N126" i="79"/>
  <c r="M126" i="79"/>
  <c r="L126" i="79"/>
  <c r="K126" i="79"/>
  <c r="J126" i="79"/>
  <c r="H126" i="79"/>
  <c r="G126" i="79"/>
  <c r="N125" i="79"/>
  <c r="M125" i="79"/>
  <c r="L125" i="79"/>
  <c r="K125" i="79"/>
  <c r="J125" i="79"/>
  <c r="H125" i="79"/>
  <c r="G125" i="79"/>
  <c r="O124" i="79"/>
  <c r="N124" i="79"/>
  <c r="M124" i="79"/>
  <c r="L124" i="79"/>
  <c r="K124" i="79"/>
  <c r="J124" i="79"/>
  <c r="H124" i="79"/>
  <c r="G124" i="79"/>
  <c r="O123" i="79"/>
  <c r="N123" i="79"/>
  <c r="M123" i="79"/>
  <c r="L123" i="79"/>
  <c r="K123" i="79"/>
  <c r="J123" i="79"/>
  <c r="H123" i="79"/>
  <c r="G123" i="79"/>
  <c r="O122" i="79"/>
  <c r="N122" i="79"/>
  <c r="M122" i="79"/>
  <c r="L122" i="79"/>
  <c r="K122" i="79"/>
  <c r="J122" i="79"/>
  <c r="H122" i="79"/>
  <c r="G122" i="79"/>
  <c r="O121" i="79"/>
  <c r="N121" i="79"/>
  <c r="M121" i="79"/>
  <c r="L121" i="79"/>
  <c r="K121" i="79"/>
  <c r="J121" i="79"/>
  <c r="H121" i="79"/>
  <c r="G121" i="79"/>
  <c r="O120" i="79"/>
  <c r="N120" i="79"/>
  <c r="M120" i="79"/>
  <c r="L120" i="79"/>
  <c r="K120" i="79"/>
  <c r="J120" i="79"/>
  <c r="H120" i="79"/>
  <c r="G120" i="79"/>
  <c r="O119" i="79"/>
  <c r="N119" i="79"/>
  <c r="M119" i="79"/>
  <c r="L119" i="79"/>
  <c r="K119" i="79"/>
  <c r="J119" i="79"/>
  <c r="H119" i="79"/>
  <c r="G119" i="79"/>
  <c r="O118" i="79"/>
  <c r="N118" i="79"/>
  <c r="M118" i="79"/>
  <c r="L118" i="79"/>
  <c r="K118" i="79"/>
  <c r="J118" i="79"/>
  <c r="H118" i="79"/>
  <c r="G118" i="79"/>
  <c r="O117" i="79"/>
  <c r="N117" i="79"/>
  <c r="M117" i="79"/>
  <c r="L117" i="79"/>
  <c r="K117" i="79"/>
  <c r="J117" i="79"/>
  <c r="H117" i="79"/>
  <c r="G117" i="79"/>
  <c r="O116" i="79"/>
  <c r="N116" i="79"/>
  <c r="M116" i="79"/>
  <c r="L116" i="79"/>
  <c r="K116" i="79"/>
  <c r="J116" i="79"/>
  <c r="H116" i="79"/>
  <c r="G116" i="79"/>
  <c r="O115" i="79"/>
  <c r="N115" i="79"/>
  <c r="M115" i="79"/>
  <c r="L115" i="79"/>
  <c r="K115" i="79"/>
  <c r="J115" i="79"/>
  <c r="H115" i="79"/>
  <c r="G115" i="79"/>
  <c r="O114" i="79"/>
  <c r="N114" i="79"/>
  <c r="M114" i="79"/>
  <c r="L114" i="79"/>
  <c r="K114" i="79"/>
  <c r="J114" i="79"/>
  <c r="H114" i="79"/>
  <c r="G114" i="79"/>
  <c r="O113" i="79"/>
  <c r="N113" i="79"/>
  <c r="M113" i="79"/>
  <c r="L113" i="79"/>
  <c r="K113" i="79"/>
  <c r="J113" i="79"/>
  <c r="H113" i="79"/>
  <c r="G113" i="79"/>
  <c r="O112" i="79"/>
  <c r="N112" i="79"/>
  <c r="M112" i="79"/>
  <c r="L112" i="79"/>
  <c r="K112" i="79"/>
  <c r="J112" i="79"/>
  <c r="H112" i="79"/>
  <c r="G112" i="79"/>
  <c r="O111" i="79"/>
  <c r="N111" i="79"/>
  <c r="M111" i="79"/>
  <c r="L111" i="79"/>
  <c r="K111" i="79"/>
  <c r="J111" i="79"/>
  <c r="H111" i="79"/>
  <c r="G111" i="79"/>
  <c r="O110" i="79"/>
  <c r="N110" i="79"/>
  <c r="M110" i="79"/>
  <c r="L110" i="79"/>
  <c r="K110" i="79"/>
  <c r="J110" i="79"/>
  <c r="H110" i="79"/>
  <c r="G110" i="79"/>
  <c r="O109" i="79"/>
  <c r="N109" i="79"/>
  <c r="M109" i="79"/>
  <c r="L109" i="79"/>
  <c r="K109" i="79"/>
  <c r="J109" i="79"/>
  <c r="H109" i="79"/>
  <c r="G109" i="79"/>
  <c r="O108" i="79"/>
  <c r="N108" i="79"/>
  <c r="M108" i="79"/>
  <c r="L108" i="79"/>
  <c r="K108" i="79"/>
  <c r="J108" i="79"/>
  <c r="H108" i="79"/>
  <c r="G108" i="79"/>
  <c r="O107" i="79"/>
  <c r="N107" i="79"/>
  <c r="M107" i="79"/>
  <c r="L107" i="79"/>
  <c r="K107" i="79"/>
  <c r="J107" i="79"/>
  <c r="H107" i="79"/>
  <c r="G107" i="79"/>
  <c r="O106" i="79"/>
  <c r="N106" i="79"/>
  <c r="M106" i="79"/>
  <c r="L106" i="79"/>
  <c r="K106" i="79"/>
  <c r="J106" i="79"/>
  <c r="H106" i="79"/>
  <c r="G106" i="79"/>
  <c r="O105" i="79"/>
  <c r="N105" i="79"/>
  <c r="M105" i="79"/>
  <c r="L105" i="79"/>
  <c r="K105" i="79"/>
  <c r="J105" i="79"/>
  <c r="H105" i="79"/>
  <c r="G105" i="79"/>
  <c r="O104" i="79"/>
  <c r="N104" i="79"/>
  <c r="M104" i="79"/>
  <c r="L104" i="79"/>
  <c r="K104" i="79"/>
  <c r="J104" i="79"/>
  <c r="H104" i="79"/>
  <c r="G104" i="79"/>
  <c r="O103" i="79"/>
  <c r="N103" i="79"/>
  <c r="M103" i="79"/>
  <c r="L103" i="79"/>
  <c r="K103" i="79"/>
  <c r="J103" i="79"/>
  <c r="H103" i="79"/>
  <c r="G103" i="79"/>
  <c r="O102" i="79"/>
  <c r="N102" i="79"/>
  <c r="M102" i="79"/>
  <c r="L102" i="79"/>
  <c r="K102" i="79"/>
  <c r="J102" i="79"/>
  <c r="H102" i="79"/>
  <c r="G102" i="79"/>
  <c r="O101" i="79"/>
  <c r="N101" i="79"/>
  <c r="M101" i="79"/>
  <c r="L101" i="79"/>
  <c r="K101" i="79"/>
  <c r="J101" i="79"/>
  <c r="H101" i="79"/>
  <c r="G101" i="79"/>
  <c r="O100" i="79"/>
  <c r="N100" i="79"/>
  <c r="M100" i="79"/>
  <c r="L100" i="79"/>
  <c r="K100" i="79"/>
  <c r="J100" i="79"/>
  <c r="H100" i="79"/>
  <c r="G100" i="79"/>
  <c r="O99" i="79"/>
  <c r="N99" i="79"/>
  <c r="M99" i="79"/>
  <c r="L99" i="79"/>
  <c r="K99" i="79"/>
  <c r="J99" i="79"/>
  <c r="H99" i="79"/>
  <c r="G99" i="79"/>
  <c r="O98" i="79"/>
  <c r="N98" i="79"/>
  <c r="M98" i="79"/>
  <c r="L98" i="79"/>
  <c r="K98" i="79"/>
  <c r="J98" i="79"/>
  <c r="H98" i="79"/>
  <c r="G98" i="79"/>
  <c r="N97" i="79"/>
  <c r="M97" i="79"/>
  <c r="L97" i="79"/>
  <c r="K97" i="79"/>
  <c r="J97" i="79"/>
  <c r="H97" i="79"/>
  <c r="G97" i="79"/>
  <c r="O96" i="79"/>
  <c r="N96" i="79"/>
  <c r="M96" i="79"/>
  <c r="L96" i="79"/>
  <c r="K96" i="79"/>
  <c r="J96" i="79"/>
  <c r="H96" i="79"/>
  <c r="G96" i="79"/>
  <c r="O95" i="79"/>
  <c r="N95" i="79"/>
  <c r="M95" i="79"/>
  <c r="L95" i="79"/>
  <c r="K95" i="79"/>
  <c r="J95" i="79"/>
  <c r="H95" i="79"/>
  <c r="G95" i="79"/>
  <c r="O94" i="79"/>
  <c r="N94" i="79"/>
  <c r="M94" i="79"/>
  <c r="L94" i="79"/>
  <c r="K94" i="79"/>
  <c r="J94" i="79"/>
  <c r="H94" i="79"/>
  <c r="G94" i="79"/>
  <c r="O93" i="79"/>
  <c r="N93" i="79"/>
  <c r="M93" i="79"/>
  <c r="L93" i="79"/>
  <c r="K93" i="79"/>
  <c r="J93" i="79"/>
  <c r="H93" i="79"/>
  <c r="G93" i="79"/>
  <c r="O92" i="79"/>
  <c r="N92" i="79"/>
  <c r="M92" i="79"/>
  <c r="L92" i="79"/>
  <c r="K92" i="79"/>
  <c r="J92" i="79"/>
  <c r="H92" i="79"/>
  <c r="G92" i="79"/>
  <c r="N91" i="79"/>
  <c r="M91" i="79"/>
  <c r="L91" i="79"/>
  <c r="K91" i="79"/>
  <c r="J91" i="79"/>
  <c r="H91" i="79"/>
  <c r="G91" i="79"/>
  <c r="O90" i="79"/>
  <c r="N90" i="79"/>
  <c r="M90" i="79"/>
  <c r="L90" i="79"/>
  <c r="K90" i="79"/>
  <c r="J90" i="79"/>
  <c r="H90" i="79"/>
  <c r="G90" i="79"/>
  <c r="O89" i="79"/>
  <c r="N89" i="79"/>
  <c r="M89" i="79"/>
  <c r="L89" i="79"/>
  <c r="K89" i="79"/>
  <c r="J89" i="79"/>
  <c r="H89" i="79"/>
  <c r="G89" i="79"/>
  <c r="O88" i="79"/>
  <c r="N88" i="79"/>
  <c r="M88" i="79"/>
  <c r="L88" i="79"/>
  <c r="K88" i="79"/>
  <c r="J88" i="79"/>
  <c r="H88" i="79"/>
  <c r="G88" i="79"/>
  <c r="N87" i="79"/>
  <c r="M87" i="79"/>
  <c r="L87" i="79"/>
  <c r="K87" i="79"/>
  <c r="J87" i="79"/>
  <c r="H87" i="79"/>
  <c r="G87" i="79"/>
  <c r="O86" i="79"/>
  <c r="N86" i="79"/>
  <c r="M86" i="79"/>
  <c r="L86" i="79"/>
  <c r="K86" i="79"/>
  <c r="J86" i="79"/>
  <c r="H86" i="79"/>
  <c r="G86" i="79"/>
  <c r="O85" i="79"/>
  <c r="N85" i="79"/>
  <c r="M85" i="79"/>
  <c r="L85" i="79"/>
  <c r="K85" i="79"/>
  <c r="J85" i="79"/>
  <c r="O84" i="79"/>
  <c r="N84" i="79"/>
  <c r="M84" i="79"/>
  <c r="L84" i="79"/>
  <c r="K84" i="79"/>
  <c r="J84" i="79"/>
  <c r="H84" i="79"/>
  <c r="G84" i="79"/>
  <c r="O83" i="79"/>
  <c r="N83" i="79"/>
  <c r="M83" i="79"/>
  <c r="L83" i="79"/>
  <c r="K83" i="79"/>
  <c r="J83" i="79"/>
  <c r="H83" i="79"/>
  <c r="G83" i="79"/>
  <c r="O82" i="79"/>
  <c r="N82" i="79"/>
  <c r="M82" i="79"/>
  <c r="L82" i="79"/>
  <c r="K82" i="79"/>
  <c r="J82" i="79"/>
  <c r="H82" i="79"/>
  <c r="G82" i="79"/>
  <c r="O81" i="79"/>
  <c r="N81" i="79"/>
  <c r="M81" i="79"/>
  <c r="L81" i="79"/>
  <c r="K81" i="79"/>
  <c r="J81" i="79"/>
  <c r="H81" i="79"/>
  <c r="G81" i="79"/>
  <c r="O80" i="79"/>
  <c r="N80" i="79"/>
  <c r="M80" i="79"/>
  <c r="L80" i="79"/>
  <c r="K80" i="79"/>
  <c r="J80" i="79"/>
  <c r="H80" i="79"/>
  <c r="G80" i="79"/>
  <c r="O79" i="79"/>
  <c r="N79" i="79"/>
  <c r="M79" i="79"/>
  <c r="L79" i="79"/>
  <c r="K79" i="79"/>
  <c r="J79" i="79"/>
  <c r="H79" i="79"/>
  <c r="G79" i="79"/>
  <c r="O78" i="79"/>
  <c r="N78" i="79"/>
  <c r="M78" i="79"/>
  <c r="L78" i="79"/>
  <c r="K78" i="79"/>
  <c r="J78" i="79"/>
  <c r="H78" i="79"/>
  <c r="G78" i="79"/>
  <c r="O77" i="79"/>
  <c r="N77" i="79"/>
  <c r="M77" i="79"/>
  <c r="L77" i="79"/>
  <c r="K77" i="79"/>
  <c r="J77" i="79"/>
  <c r="H77" i="79"/>
  <c r="G77" i="79"/>
  <c r="O76" i="79"/>
  <c r="N76" i="79"/>
  <c r="M76" i="79"/>
  <c r="L76" i="79"/>
  <c r="K76" i="79"/>
  <c r="J76" i="79"/>
  <c r="H76" i="79"/>
  <c r="G76" i="79"/>
  <c r="O75" i="79"/>
  <c r="N75" i="79"/>
  <c r="M75" i="79"/>
  <c r="L75" i="79"/>
  <c r="K75" i="79"/>
  <c r="J75" i="79"/>
  <c r="H75" i="79"/>
  <c r="G75" i="79"/>
  <c r="O74" i="79"/>
  <c r="N74" i="79"/>
  <c r="M74" i="79"/>
  <c r="L74" i="79"/>
  <c r="K74" i="79"/>
  <c r="J74" i="79"/>
  <c r="H74" i="79"/>
  <c r="G74" i="79"/>
  <c r="O73" i="79"/>
  <c r="N73" i="79"/>
  <c r="M73" i="79"/>
  <c r="L73" i="79"/>
  <c r="K73" i="79"/>
  <c r="J73" i="79"/>
  <c r="H73" i="79"/>
  <c r="G73" i="79"/>
  <c r="O72" i="79"/>
  <c r="N72" i="79"/>
  <c r="M72" i="79"/>
  <c r="L72" i="79"/>
  <c r="K72" i="79"/>
  <c r="J72" i="79"/>
  <c r="H72" i="79"/>
  <c r="G72" i="79"/>
  <c r="O71" i="79"/>
  <c r="N71" i="79"/>
  <c r="M71" i="79"/>
  <c r="L71" i="79"/>
  <c r="K71" i="79"/>
  <c r="J71" i="79"/>
  <c r="H71" i="79"/>
  <c r="G71" i="79"/>
  <c r="O70" i="79"/>
  <c r="N70" i="79"/>
  <c r="M70" i="79"/>
  <c r="L70" i="79"/>
  <c r="K70" i="79"/>
  <c r="J70" i="79"/>
  <c r="H70" i="79"/>
  <c r="G70" i="79"/>
  <c r="N69" i="79"/>
  <c r="M69" i="79"/>
  <c r="L69" i="79"/>
  <c r="K69" i="79"/>
  <c r="J69" i="79"/>
  <c r="H69" i="79"/>
  <c r="G69" i="79"/>
  <c r="O68" i="79"/>
  <c r="N68" i="79"/>
  <c r="M68" i="79"/>
  <c r="L68" i="79"/>
  <c r="K68" i="79"/>
  <c r="J68" i="79"/>
  <c r="H68" i="79"/>
  <c r="G68" i="79"/>
  <c r="N67" i="79"/>
  <c r="M67" i="79"/>
  <c r="L67" i="79"/>
  <c r="K67" i="79"/>
  <c r="J67" i="79"/>
  <c r="H67" i="79"/>
  <c r="G67" i="79"/>
  <c r="O66" i="79"/>
  <c r="N66" i="79"/>
  <c r="M66" i="79"/>
  <c r="L66" i="79"/>
  <c r="K66" i="79"/>
  <c r="J66" i="79"/>
  <c r="H66" i="79"/>
  <c r="G66" i="79"/>
  <c r="O65" i="79"/>
  <c r="N65" i="79"/>
  <c r="M65" i="79"/>
  <c r="L65" i="79"/>
  <c r="K65" i="79"/>
  <c r="J65" i="79"/>
  <c r="H65" i="79"/>
  <c r="G65" i="79"/>
  <c r="N64" i="79"/>
  <c r="M64" i="79"/>
  <c r="L64" i="79"/>
  <c r="K64" i="79"/>
  <c r="J64" i="79"/>
  <c r="H64" i="79"/>
  <c r="G64" i="79"/>
  <c r="N63" i="79"/>
  <c r="M63" i="79"/>
  <c r="L63" i="79"/>
  <c r="K63" i="79"/>
  <c r="J63" i="79"/>
  <c r="H63" i="79"/>
  <c r="G63" i="79"/>
  <c r="O62" i="79"/>
  <c r="N62" i="79"/>
  <c r="M62" i="79"/>
  <c r="L62" i="79"/>
  <c r="K62" i="79"/>
  <c r="J62" i="79"/>
  <c r="H62" i="79"/>
  <c r="G62" i="79"/>
  <c r="O61" i="79"/>
  <c r="N61" i="79"/>
  <c r="M61" i="79"/>
  <c r="L61" i="79"/>
  <c r="K61" i="79"/>
  <c r="J61" i="79"/>
  <c r="H61" i="79"/>
  <c r="G61" i="79"/>
  <c r="O60" i="79"/>
  <c r="N60" i="79"/>
  <c r="M60" i="79"/>
  <c r="L60" i="79"/>
  <c r="K60" i="79"/>
  <c r="J60" i="79"/>
  <c r="H60" i="79"/>
  <c r="G60" i="79"/>
  <c r="N59" i="79"/>
  <c r="M59" i="79"/>
  <c r="L59" i="79"/>
  <c r="K59" i="79"/>
  <c r="J59" i="79"/>
  <c r="H59" i="79"/>
  <c r="G59" i="79"/>
  <c r="O58" i="79"/>
  <c r="N58" i="79"/>
  <c r="M58" i="79"/>
  <c r="L58" i="79"/>
  <c r="K58" i="79"/>
  <c r="J58" i="79"/>
  <c r="H58" i="79"/>
  <c r="G58" i="79"/>
  <c r="O57" i="79"/>
  <c r="N57" i="79"/>
  <c r="M57" i="79"/>
  <c r="L57" i="79"/>
  <c r="K57" i="79"/>
  <c r="J57" i="79"/>
  <c r="H57" i="79"/>
  <c r="G57" i="79"/>
  <c r="O56" i="79"/>
  <c r="N56" i="79"/>
  <c r="M56" i="79"/>
  <c r="L56" i="79"/>
  <c r="K56" i="79"/>
  <c r="J56" i="79"/>
  <c r="H56" i="79"/>
  <c r="G56" i="79"/>
  <c r="O55" i="79"/>
  <c r="N55" i="79"/>
  <c r="M55" i="79"/>
  <c r="L55" i="79"/>
  <c r="K55" i="79"/>
  <c r="J55" i="79"/>
  <c r="H55" i="79"/>
  <c r="G55" i="79"/>
  <c r="O54" i="79"/>
  <c r="N54" i="79"/>
  <c r="M54" i="79"/>
  <c r="L54" i="79"/>
  <c r="K54" i="79"/>
  <c r="J54" i="79"/>
  <c r="H54" i="79"/>
  <c r="G54" i="79"/>
  <c r="O53" i="79"/>
  <c r="N53" i="79"/>
  <c r="M53" i="79"/>
  <c r="L53" i="79"/>
  <c r="K53" i="79"/>
  <c r="J53" i="79"/>
  <c r="H53" i="79"/>
  <c r="G53" i="79"/>
  <c r="O52" i="79"/>
  <c r="N52" i="79"/>
  <c r="M52" i="79"/>
  <c r="L52" i="79"/>
  <c r="K52" i="79"/>
  <c r="J52" i="79"/>
  <c r="H52" i="79"/>
  <c r="G52" i="79"/>
  <c r="O51" i="79"/>
  <c r="N51" i="79"/>
  <c r="M51" i="79"/>
  <c r="L51" i="79"/>
  <c r="K51" i="79"/>
  <c r="J51" i="79"/>
  <c r="H51" i="79"/>
  <c r="G51" i="79"/>
  <c r="O50" i="79"/>
  <c r="N50" i="79"/>
  <c r="M50" i="79"/>
  <c r="L50" i="79"/>
  <c r="K50" i="79"/>
  <c r="J50" i="79"/>
  <c r="H50" i="79"/>
  <c r="G50" i="79"/>
  <c r="O49" i="79"/>
  <c r="N49" i="79"/>
  <c r="M49" i="79"/>
  <c r="L49" i="79"/>
  <c r="K49" i="79"/>
  <c r="J49" i="79"/>
  <c r="H49" i="79"/>
  <c r="G49" i="79"/>
  <c r="O48" i="79"/>
  <c r="N48" i="79"/>
  <c r="M48" i="79"/>
  <c r="L48" i="79"/>
  <c r="K48" i="79"/>
  <c r="J48" i="79"/>
  <c r="H48" i="79"/>
  <c r="G48" i="79"/>
  <c r="O47" i="79"/>
  <c r="N47" i="79"/>
  <c r="M47" i="79"/>
  <c r="L47" i="79"/>
  <c r="K47" i="79"/>
  <c r="J47" i="79"/>
  <c r="H47" i="79"/>
  <c r="G47" i="79"/>
  <c r="O46" i="79"/>
  <c r="N46" i="79"/>
  <c r="M46" i="79"/>
  <c r="L46" i="79"/>
  <c r="K46" i="79"/>
  <c r="J46" i="79"/>
  <c r="H46" i="79"/>
  <c r="G46" i="79"/>
  <c r="O45" i="79"/>
  <c r="N45" i="79"/>
  <c r="M45" i="79"/>
  <c r="L45" i="79"/>
  <c r="K45" i="79"/>
  <c r="J45" i="79"/>
  <c r="H45" i="79"/>
  <c r="G45" i="79"/>
  <c r="O44" i="79"/>
  <c r="N44" i="79"/>
  <c r="M44" i="79"/>
  <c r="L44" i="79"/>
  <c r="K44" i="79"/>
  <c r="J44" i="79"/>
  <c r="H44" i="79"/>
  <c r="G44" i="79"/>
  <c r="O43" i="79"/>
  <c r="N43" i="79"/>
  <c r="M43" i="79"/>
  <c r="L43" i="79"/>
  <c r="K43" i="79"/>
  <c r="J43" i="79"/>
  <c r="H43" i="79"/>
  <c r="G43" i="79"/>
  <c r="N42" i="79"/>
  <c r="M42" i="79"/>
  <c r="L42" i="79"/>
  <c r="K42" i="79"/>
  <c r="J42" i="79"/>
  <c r="H42" i="79"/>
  <c r="G42" i="79"/>
  <c r="O41" i="79"/>
  <c r="N41" i="79"/>
  <c r="M41" i="79"/>
  <c r="L41" i="79"/>
  <c r="K41" i="79"/>
  <c r="J41" i="79"/>
  <c r="H41" i="79"/>
  <c r="G41" i="79"/>
  <c r="O40" i="79"/>
  <c r="N40" i="79"/>
  <c r="M40" i="79"/>
  <c r="L40" i="79"/>
  <c r="K40" i="79"/>
  <c r="J40" i="79"/>
  <c r="H40" i="79"/>
  <c r="G40" i="79"/>
  <c r="O39" i="79"/>
  <c r="N39" i="79"/>
  <c r="M39" i="79"/>
  <c r="L39" i="79"/>
  <c r="K39" i="79"/>
  <c r="J39" i="79"/>
  <c r="H39" i="79"/>
  <c r="G39" i="79"/>
  <c r="O38" i="79"/>
  <c r="N38" i="79"/>
  <c r="M38" i="79"/>
  <c r="L38" i="79"/>
  <c r="K38" i="79"/>
  <c r="J38" i="79"/>
  <c r="H38" i="79"/>
  <c r="G38" i="79"/>
  <c r="O37" i="79"/>
  <c r="N37" i="79"/>
  <c r="M37" i="79"/>
  <c r="L37" i="79"/>
  <c r="K37" i="79"/>
  <c r="J37" i="79"/>
  <c r="H37" i="79"/>
  <c r="G37" i="79"/>
  <c r="O36" i="79"/>
  <c r="N36" i="79"/>
  <c r="M36" i="79"/>
  <c r="L36" i="79"/>
  <c r="K36" i="79"/>
  <c r="J36" i="79"/>
  <c r="H36" i="79"/>
  <c r="G36" i="79"/>
  <c r="O35" i="79"/>
  <c r="N35" i="79"/>
  <c r="M35" i="79"/>
  <c r="L35" i="79"/>
  <c r="K35" i="79"/>
  <c r="J35" i="79"/>
  <c r="H35" i="79"/>
  <c r="G35" i="79"/>
  <c r="O34" i="79"/>
  <c r="N34" i="79"/>
  <c r="M34" i="79"/>
  <c r="L34" i="79"/>
  <c r="K34" i="79"/>
  <c r="J34" i="79"/>
  <c r="H34" i="79"/>
  <c r="G34" i="79"/>
  <c r="O33" i="79"/>
  <c r="N33" i="79"/>
  <c r="M33" i="79"/>
  <c r="L33" i="79"/>
  <c r="K33" i="79"/>
  <c r="J33" i="79"/>
  <c r="H33" i="79"/>
  <c r="G33" i="79"/>
  <c r="N32" i="79"/>
  <c r="M32" i="79"/>
  <c r="L32" i="79"/>
  <c r="K32" i="79"/>
  <c r="J32" i="79"/>
  <c r="H32" i="79"/>
  <c r="G32" i="79"/>
  <c r="O31" i="79"/>
  <c r="N31" i="79"/>
  <c r="M31" i="79"/>
  <c r="L31" i="79"/>
  <c r="K31" i="79"/>
  <c r="J31" i="79"/>
  <c r="H31" i="79"/>
  <c r="G31" i="79"/>
  <c r="N30" i="79"/>
  <c r="M30" i="79"/>
  <c r="L30" i="79"/>
  <c r="K30" i="79"/>
  <c r="J30" i="79"/>
  <c r="H30" i="79"/>
  <c r="G30" i="79"/>
  <c r="O29" i="79"/>
  <c r="N29" i="79"/>
  <c r="M29" i="79"/>
  <c r="L29" i="79"/>
  <c r="K29" i="79"/>
  <c r="J29" i="79"/>
  <c r="H29" i="79"/>
  <c r="G29" i="79"/>
  <c r="O28" i="79"/>
  <c r="N28" i="79"/>
  <c r="M28" i="79"/>
  <c r="L28" i="79"/>
  <c r="K28" i="79"/>
  <c r="J28" i="79"/>
  <c r="H28" i="79"/>
  <c r="G28" i="79"/>
  <c r="N27" i="79"/>
  <c r="M27" i="79"/>
  <c r="L27" i="79"/>
  <c r="K27" i="79"/>
  <c r="J27" i="79"/>
  <c r="H27" i="79"/>
  <c r="G27" i="79"/>
  <c r="N26" i="79"/>
  <c r="M26" i="79"/>
  <c r="L26" i="79"/>
  <c r="K26" i="79"/>
  <c r="J26" i="79"/>
  <c r="H26" i="79"/>
  <c r="G26" i="79"/>
  <c r="O25" i="79"/>
  <c r="N25" i="79"/>
  <c r="M25" i="79"/>
  <c r="L25" i="79"/>
  <c r="K25" i="79"/>
  <c r="J25" i="79"/>
  <c r="H25" i="79"/>
  <c r="G25" i="79"/>
  <c r="N24" i="79"/>
  <c r="M24" i="79"/>
  <c r="L24" i="79"/>
  <c r="K24" i="79"/>
  <c r="J24" i="79"/>
  <c r="H24" i="79"/>
  <c r="G24" i="79"/>
  <c r="O23" i="79"/>
  <c r="N23" i="79"/>
  <c r="M23" i="79"/>
  <c r="L23" i="79"/>
  <c r="K23" i="79"/>
  <c r="J23" i="79"/>
  <c r="H23" i="79"/>
  <c r="G23" i="79"/>
  <c r="O22" i="79"/>
  <c r="N22" i="79"/>
  <c r="M22" i="79"/>
  <c r="L22" i="79"/>
  <c r="K22" i="79"/>
  <c r="J22" i="79"/>
  <c r="H22" i="79"/>
  <c r="G22" i="79"/>
  <c r="O21" i="79"/>
  <c r="N21" i="79"/>
  <c r="M21" i="79"/>
  <c r="L21" i="79"/>
  <c r="K21" i="79"/>
  <c r="J21" i="79"/>
  <c r="H21" i="79"/>
  <c r="G21" i="79"/>
  <c r="O20" i="79"/>
  <c r="N20" i="79"/>
  <c r="M20" i="79"/>
  <c r="L20" i="79"/>
  <c r="K20" i="79"/>
  <c r="J20" i="79"/>
  <c r="H20" i="79"/>
  <c r="G20" i="79"/>
  <c r="O19" i="79"/>
  <c r="N19" i="79"/>
  <c r="M19" i="79"/>
  <c r="L19" i="79"/>
  <c r="K19" i="79"/>
  <c r="J19" i="79"/>
  <c r="H19" i="79"/>
  <c r="G19" i="79"/>
  <c r="O18" i="79"/>
  <c r="N18" i="79"/>
  <c r="M18" i="79"/>
  <c r="L18" i="79"/>
  <c r="K18" i="79"/>
  <c r="J18" i="79"/>
  <c r="H18" i="79"/>
  <c r="G18" i="79"/>
  <c r="O17" i="79"/>
  <c r="N17" i="79"/>
  <c r="M17" i="79"/>
  <c r="L17" i="79"/>
  <c r="K17" i="79"/>
  <c r="J17" i="79"/>
  <c r="H17" i="79"/>
  <c r="G17" i="79"/>
  <c r="N16" i="79"/>
  <c r="M16" i="79"/>
  <c r="L16" i="79"/>
  <c r="K16" i="79"/>
  <c r="J16" i="79"/>
  <c r="H16" i="79"/>
  <c r="G16" i="79"/>
  <c r="O15" i="79"/>
  <c r="N15" i="79"/>
  <c r="M15" i="79"/>
  <c r="L15" i="79"/>
  <c r="K15" i="79"/>
  <c r="J15" i="79"/>
  <c r="H15" i="79"/>
  <c r="G15" i="79"/>
  <c r="O14" i="79"/>
  <c r="N14" i="79"/>
  <c r="M14" i="79"/>
  <c r="L14" i="79"/>
  <c r="K14" i="79"/>
  <c r="J14" i="79"/>
  <c r="H14" i="79"/>
  <c r="G14" i="79"/>
  <c r="O13" i="79"/>
  <c r="N13" i="79"/>
  <c r="M13" i="79"/>
  <c r="L13" i="79"/>
  <c r="K13" i="79"/>
  <c r="J13" i="79"/>
  <c r="H13" i="79"/>
  <c r="G13" i="79"/>
  <c r="O12" i="79"/>
  <c r="N12" i="79"/>
  <c r="M12" i="79"/>
  <c r="L12" i="79"/>
  <c r="K12" i="79"/>
  <c r="J12" i="79"/>
  <c r="H12" i="79"/>
  <c r="G12" i="79"/>
  <c r="N11" i="79"/>
  <c r="M11" i="79"/>
  <c r="L11" i="79"/>
  <c r="K11" i="79"/>
  <c r="J11" i="79"/>
  <c r="H11" i="79"/>
  <c r="G11" i="79"/>
  <c r="O10" i="79"/>
  <c r="N10" i="79"/>
  <c r="M10" i="79"/>
  <c r="L10" i="79"/>
  <c r="K10" i="79"/>
  <c r="J10" i="79"/>
  <c r="H10" i="79"/>
  <c r="G10" i="79"/>
  <c r="O9" i="79"/>
  <c r="N9" i="79"/>
  <c r="M9" i="79"/>
  <c r="L9" i="79"/>
  <c r="K9" i="79"/>
  <c r="J9" i="79"/>
  <c r="H9" i="79"/>
  <c r="G9" i="79"/>
  <c r="O8" i="79"/>
  <c r="N8" i="79"/>
  <c r="M8" i="79"/>
  <c r="L8" i="79"/>
  <c r="K8" i="79"/>
  <c r="J8" i="79"/>
  <c r="H8" i="79"/>
  <c r="G8" i="79"/>
  <c r="O7" i="79"/>
  <c r="N7" i="79"/>
  <c r="M7" i="79"/>
  <c r="L7" i="79"/>
  <c r="K7" i="79"/>
  <c r="J7" i="79"/>
  <c r="H7" i="79"/>
  <c r="G7" i="79"/>
  <c r="N6" i="79"/>
  <c r="M6" i="79"/>
  <c r="L6" i="79"/>
  <c r="K6" i="79"/>
  <c r="J6" i="79"/>
  <c r="H6" i="79"/>
  <c r="G6" i="79"/>
  <c r="O5" i="79"/>
  <c r="N5" i="79"/>
  <c r="M5" i="79"/>
  <c r="L5" i="79"/>
  <c r="K5" i="79"/>
  <c r="J5" i="79"/>
  <c r="H5" i="79"/>
  <c r="G5" i="79"/>
  <c r="O4" i="79"/>
  <c r="N4" i="79"/>
  <c r="M4" i="79"/>
  <c r="L4" i="79"/>
  <c r="K4" i="79"/>
  <c r="J4" i="79"/>
  <c r="H4" i="79"/>
  <c r="G4" i="79"/>
  <c r="O3" i="79"/>
  <c r="N3" i="79"/>
  <c r="M3" i="79"/>
  <c r="L3" i="79"/>
  <c r="K3" i="79"/>
  <c r="J3" i="79"/>
  <c r="H3" i="79"/>
  <c r="G3" i="79"/>
  <c r="C46" i="78"/>
  <c r="G45" i="78"/>
  <c r="C45" i="78"/>
  <c r="G44" i="78"/>
  <c r="C44" i="78"/>
  <c r="G43" i="78"/>
  <c r="C43" i="78"/>
  <c r="G42" i="78"/>
  <c r="C42" i="78"/>
  <c r="G41" i="78"/>
  <c r="C41" i="78"/>
  <c r="G40" i="78"/>
  <c r="C40" i="78"/>
  <c r="G39" i="78"/>
  <c r="C39" i="78"/>
  <c r="G38" i="78"/>
  <c r="C38" i="78"/>
  <c r="G37" i="78"/>
  <c r="C37" i="78"/>
  <c r="G36" i="78"/>
  <c r="C36" i="78"/>
  <c r="G35" i="78"/>
  <c r="C35" i="78"/>
  <c r="G34" i="78"/>
  <c r="C34" i="78"/>
  <c r="G33" i="78"/>
  <c r="C33" i="78"/>
  <c r="C32" i="78"/>
  <c r="G31" i="78"/>
  <c r="C31" i="78"/>
  <c r="G30" i="78"/>
  <c r="C30" i="78"/>
  <c r="G29" i="78"/>
  <c r="C29" i="78"/>
  <c r="C28" i="78"/>
  <c r="G27" i="78"/>
  <c r="C27" i="78"/>
  <c r="G26" i="78"/>
  <c r="C26" i="78"/>
  <c r="G25" i="78"/>
  <c r="C25" i="78"/>
  <c r="G24" i="78"/>
  <c r="C24" i="78"/>
  <c r="G23" i="78"/>
  <c r="C23" i="78"/>
  <c r="G22" i="78"/>
  <c r="C22" i="78"/>
  <c r="C21" i="78"/>
  <c r="G20" i="78"/>
  <c r="C20" i="78"/>
  <c r="G19" i="78"/>
  <c r="C19" i="78"/>
  <c r="G18" i="78"/>
  <c r="C18" i="78"/>
  <c r="G17" i="78"/>
  <c r="C17" i="78"/>
  <c r="G16" i="78"/>
  <c r="C16" i="78"/>
  <c r="G15" i="78"/>
  <c r="C15" i="78"/>
  <c r="G14" i="78"/>
  <c r="C14" i="78"/>
  <c r="G13" i="78"/>
  <c r="C13" i="78"/>
  <c r="G12" i="78"/>
  <c r="C12" i="78"/>
  <c r="G11" i="78"/>
  <c r="C11" i="78"/>
  <c r="G10" i="78"/>
  <c r="C10" i="78"/>
  <c r="C9" i="78"/>
  <c r="G8" i="78"/>
  <c r="C8" i="78"/>
  <c r="C7" i="78"/>
  <c r="G6" i="78"/>
  <c r="C6" i="78"/>
  <c r="G5" i="78"/>
  <c r="C5" i="78"/>
  <c r="G4" i="78"/>
  <c r="C4" i="78"/>
  <c r="G3" i="78"/>
  <c r="C3" i="78"/>
  <c r="P19" i="6" l="1"/>
  <c r="P14" i="6"/>
  <c r="P9" i="6"/>
  <c r="N9" i="59" l="1"/>
  <c r="N9" i="30"/>
  <c r="N23" i="54"/>
  <c r="N9" i="54"/>
  <c r="N23" i="51"/>
  <c r="N16" i="51"/>
  <c r="N9" i="51"/>
  <c r="N9" i="43"/>
  <c r="N9" i="14"/>
  <c r="N8" i="13"/>
  <c r="K23" i="9"/>
  <c r="K18" i="9"/>
  <c r="K13" i="9"/>
  <c r="J13" i="9"/>
  <c r="M9" i="5" l="1"/>
  <c r="N9" i="5"/>
  <c r="N9" i="4"/>
  <c r="M9" i="59" l="1"/>
  <c r="M9" i="30"/>
  <c r="M23" i="54"/>
  <c r="M9" i="54"/>
  <c r="M9" i="14" l="1"/>
  <c r="N16" i="45" l="1"/>
  <c r="N10" i="45"/>
  <c r="M8" i="3"/>
  <c r="M6" i="1"/>
  <c r="M9" i="2" l="1"/>
  <c r="M23" i="51" l="1"/>
  <c r="M10" i="45" l="1"/>
  <c r="L9" i="54" l="1"/>
  <c r="L9" i="43"/>
  <c r="M16" i="45"/>
  <c r="L16" i="45"/>
  <c r="L10" i="45"/>
  <c r="J23" i="9"/>
  <c r="J18" i="9"/>
  <c r="L8" i="3"/>
  <c r="L9" i="2"/>
  <c r="J6" i="1"/>
  <c r="K6" i="1"/>
  <c r="L6" i="1"/>
  <c r="L12" i="1"/>
  <c r="K12" i="1"/>
  <c r="O19" i="6"/>
  <c r="O14" i="6"/>
  <c r="O9" i="6"/>
  <c r="L9" i="59" l="1"/>
  <c r="L9" i="30"/>
  <c r="L9" i="51"/>
  <c r="L8" i="20"/>
  <c r="L9" i="16"/>
  <c r="L16" i="54" l="1"/>
  <c r="L16" i="20"/>
  <c r="K9" i="20" l="1"/>
  <c r="K9" i="8" l="1"/>
  <c r="J9" i="8"/>
  <c r="N19" i="6"/>
  <c r="N14" i="6"/>
  <c r="L9" i="5"/>
  <c r="L23" i="54" l="1"/>
  <c r="L23" i="51"/>
  <c r="L9" i="15" l="1"/>
  <c r="L9" i="14"/>
  <c r="L8" i="13"/>
  <c r="L9" i="13" s="1"/>
  <c r="I13" i="9" l="1"/>
  <c r="I18" i="9"/>
  <c r="I23" i="9"/>
  <c r="K9" i="49" l="1"/>
  <c r="K8" i="49"/>
  <c r="K7" i="49"/>
  <c r="K6" i="49"/>
  <c r="K9" i="47"/>
  <c r="K8" i="47"/>
  <c r="K7" i="47"/>
  <c r="K6" i="47"/>
  <c r="K23" i="54" l="1"/>
  <c r="K23" i="51" l="1"/>
  <c r="K9" i="15" l="1"/>
  <c r="K9" i="43"/>
  <c r="K9" i="14"/>
  <c r="K8" i="13"/>
  <c r="K9" i="13" s="1"/>
  <c r="K8" i="3"/>
  <c r="K9" i="2" l="1"/>
  <c r="H23" i="9" l="1"/>
  <c r="H18" i="9"/>
  <c r="H13" i="9"/>
  <c r="C9" i="30" l="1"/>
  <c r="D9" i="30"/>
  <c r="E9" i="30"/>
  <c r="F9" i="30"/>
  <c r="G9" i="30"/>
  <c r="H9" i="30"/>
  <c r="I9" i="30"/>
  <c r="J9" i="30"/>
  <c r="C23" i="54"/>
  <c r="D23" i="54"/>
  <c r="E23" i="54"/>
  <c r="F23" i="54"/>
  <c r="G23" i="54"/>
  <c r="H23" i="54"/>
  <c r="I23" i="54"/>
  <c r="J23" i="54"/>
  <c r="C16" i="54"/>
  <c r="D16" i="54"/>
  <c r="E16" i="54"/>
  <c r="F16" i="54"/>
  <c r="G16" i="54"/>
  <c r="H16" i="54"/>
  <c r="I16" i="54"/>
  <c r="J16" i="54"/>
  <c r="C23" i="51"/>
  <c r="D23" i="51"/>
  <c r="E23" i="51"/>
  <c r="F23" i="51"/>
  <c r="G23" i="51"/>
  <c r="H23" i="51"/>
  <c r="I23" i="51"/>
  <c r="J23" i="51"/>
  <c r="C16" i="20" l="1"/>
  <c r="D16" i="20"/>
  <c r="E16" i="20"/>
  <c r="F16" i="20"/>
  <c r="G16" i="20"/>
  <c r="H16" i="20"/>
  <c r="I16" i="20"/>
  <c r="J16" i="20"/>
  <c r="K10" i="45" l="1"/>
  <c r="K9" i="4"/>
  <c r="I17" i="37" l="1"/>
  <c r="H17" i="37"/>
  <c r="G17" i="37"/>
  <c r="F17" i="37"/>
  <c r="E17" i="37"/>
  <c r="D17" i="37"/>
  <c r="C17" i="37"/>
  <c r="I16" i="37"/>
  <c r="H16" i="37"/>
  <c r="G16" i="37"/>
  <c r="F16" i="37"/>
  <c r="E16" i="37"/>
  <c r="D16" i="37"/>
  <c r="C16" i="37"/>
  <c r="I15" i="37"/>
  <c r="H15" i="37"/>
  <c r="G15" i="37"/>
  <c r="F15" i="37"/>
  <c r="E15" i="37"/>
  <c r="D15" i="37"/>
  <c r="C15" i="37"/>
  <c r="J9" i="15" l="1"/>
  <c r="J9" i="43"/>
  <c r="J9" i="14"/>
  <c r="J8" i="13"/>
  <c r="J9" i="13" s="1"/>
  <c r="J8" i="3" l="1"/>
  <c r="J9" i="2" l="1"/>
  <c r="J12" i="1"/>
  <c r="K16" i="45" l="1"/>
  <c r="M19" i="6" l="1"/>
  <c r="M14" i="6"/>
  <c r="M9" i="6"/>
  <c r="K9" i="5"/>
  <c r="K23" i="11" l="1"/>
  <c r="K18" i="11"/>
  <c r="K13" i="11"/>
  <c r="G23" i="9" l="1"/>
  <c r="G18" i="9"/>
  <c r="G13" i="9"/>
  <c r="K19" i="8"/>
  <c r="K14" i="8"/>
  <c r="K9" i="7"/>
  <c r="L19" i="6"/>
  <c r="L9" i="6"/>
  <c r="J9" i="4"/>
  <c r="I9" i="4" l="1"/>
  <c r="I9" i="16" l="1"/>
  <c r="I9" i="15" l="1"/>
  <c r="I9" i="43"/>
  <c r="L14" i="6"/>
  <c r="J9" i="5"/>
  <c r="I8" i="3"/>
  <c r="I12" i="1"/>
  <c r="I6" i="1"/>
  <c r="K11" i="10"/>
  <c r="K10" i="10"/>
  <c r="K6" i="10"/>
  <c r="K12" i="10"/>
  <c r="K8" i="10"/>
  <c r="K7" i="10"/>
  <c r="K9" i="10"/>
  <c r="K24" i="21"/>
  <c r="K19" i="21"/>
  <c r="K16" i="21"/>
  <c r="K10" i="21"/>
  <c r="K26" i="21"/>
  <c r="K25" i="21"/>
  <c r="K8" i="21"/>
  <c r="K11" i="21"/>
  <c r="K28" i="21"/>
  <c r="K12" i="21"/>
  <c r="K29" i="21"/>
  <c r="K9" i="21"/>
  <c r="K20" i="21"/>
  <c r="K6" i="21"/>
  <c r="K30" i="21"/>
  <c r="K27" i="21"/>
  <c r="K21" i="21"/>
  <c r="K15" i="21"/>
  <c r="K17" i="21"/>
  <c r="K7" i="21"/>
  <c r="K18" i="21"/>
</calcChain>
</file>

<file path=xl/sharedStrings.xml><?xml version="1.0" encoding="utf-8"?>
<sst xmlns="http://schemas.openxmlformats.org/spreadsheetml/2006/main" count="2876" uniqueCount="1359">
  <si>
    <t>ÍNDICE</t>
  </si>
  <si>
    <t>CAPÍTULO 1</t>
  </si>
  <si>
    <t>INFORMAÇÕES CADASTRAIS</t>
  </si>
  <si>
    <t>1.1 QUANTIDADE DE EFPC / EAPC</t>
  </si>
  <si>
    <t>1.2 EVOLUÇÃO DOS PLANOS EFPC POR MODALIDADE</t>
  </si>
  <si>
    <t>1.3 EVOLUÇÃO DOS PATROCINADORES E INSTITUIDORES DAS EFPC</t>
  </si>
  <si>
    <t/>
  </si>
  <si>
    <t>CAPÍTULO 2</t>
  </si>
  <si>
    <t>POPULAÇÃO</t>
  </si>
  <si>
    <t>2.1 EVOLUÇÃO POPULAÇÃO DAS EFPC/EAPC</t>
  </si>
  <si>
    <t>2.2 EVOLUÇÃO DA POPULAÇÃO DAS EFPC</t>
  </si>
  <si>
    <t>2.2.1 POPULAÇÃO DAS EFPC POR TIPO DE PATROCÍNIO</t>
  </si>
  <si>
    <t>2.3 EVOLUÇÃO DA POPULAÇÃO DAS EAPC</t>
  </si>
  <si>
    <t>2.3.1 POPULAÇÃO DAS EAPC POR TIPO DE PRODUTO</t>
  </si>
  <si>
    <t>2.4 POPULAÇÃO DAS EFPC POR GÊNERO</t>
  </si>
  <si>
    <t>2.5 POPULAÇÃO DAS EFPC POR FAIXA ETÁRIA</t>
  </si>
  <si>
    <t>2.6 POPULAÇÃO TOTAL EFPC POR FAIXA ETÁRIA</t>
  </si>
  <si>
    <t>2.7 POPULAÇÃO DAS EAPC POR GÊNERO</t>
  </si>
  <si>
    <t>2.8 % POPULAÇÃO TOTAL DAS EAPC POR FAIXA ETÁRIA</t>
  </si>
  <si>
    <t>2.9 POPULAÇÃO TOTAL DAS EAPC POR FAIXA ETÁRIA</t>
  </si>
  <si>
    <t>2.10 POPULAÇÃO DOS PLANOS DE BENEFÍCIOS INSTITUÍDOS E PATROCINADOS</t>
  </si>
  <si>
    <t xml:space="preserve">CAPÍTULO 3 </t>
  </si>
  <si>
    <t>PATRIMÔNIO</t>
  </si>
  <si>
    <t xml:space="preserve">3.1 PATRIMÔNIO DAS EAPC/EFPC   - EM R$ </t>
  </si>
  <si>
    <t xml:space="preserve">3.3 PATRIMÔNIO DAS EFPC POR PATROCÍNIO  - EM R$ </t>
  </si>
  <si>
    <t xml:space="preserve">3.4 ATIVO DOS PLANOS DE BENEFÍCIOS EFPC POR MODALIDADE  - EM R$ </t>
  </si>
  <si>
    <t xml:space="preserve">3.5 PROVISÕES TÉCNICAS EAPC POR PRODUTO  - EM R$ </t>
  </si>
  <si>
    <t xml:space="preserve">CAPÍTULO 4 </t>
  </si>
  <si>
    <t>RESULTADO DOS PLANOS / PRODUTOS DE PREVIDÊNCIA</t>
  </si>
  <si>
    <t xml:space="preserve">4.1 RESULTADO FINANCEIRO DOS PLANOS DE BENEFÍCIOS DAS EFPC  - EM R$ </t>
  </si>
  <si>
    <t>CAPÍTULO 5</t>
  </si>
  <si>
    <t>CONTRIBUIÇÕES E RESGATES TOTAIS DAS EAPC E EFPC</t>
  </si>
  <si>
    <t xml:space="preserve">5.1 CONTRIBUIÇÕES RECEBIDAS PELOS PLANOS/PRODUTOS DE PREVIDÊNCIA - EM R$ </t>
  </si>
  <si>
    <t>5.2 FLUXO MENSAL DE CONTRIBUIÇÕES RECEBIDAS PELAS EAPC - EM R$</t>
  </si>
  <si>
    <t>5.3 FLUXO MENSAL DE RESGATES DAS EAPC - EM R$</t>
  </si>
  <si>
    <t xml:space="preserve">5.4 CONTRIBUIÇÕES EAPC POR TIPO DE PRODUTO </t>
  </si>
  <si>
    <t>5.5 FLUXO MENSAL DE CONTRIBUIÇÕES RECEBIDAS EAPC: POR PRODUTOS DE PREVIDÊNCIA - EM R$</t>
  </si>
  <si>
    <t>5.6 FLUXO MENSAL DE RESGATES EAPC: POR PRODUTOS DE PREVIDÊNCIA - EM R$</t>
  </si>
  <si>
    <t>5.7 CONTRIBUIÇÕES EFPC: POR MODALIDADE DE PLANO</t>
  </si>
  <si>
    <t>5.8 FLUXO MENSAL DE CONTRIBUIÇÕES RECEBIDAS EFPC: POR MODALIDADE DE PLANO- EM R$</t>
  </si>
  <si>
    <t>5.9 FLUXO MENSAL DE RESGATES EFPC: POR MODALIDADE DE PLANO - EM R$</t>
  </si>
  <si>
    <t>5.10 TÍQUETE MENSAL DAS CONTRIBUIÇÕES DAS EAPC/EFPC - EM R$</t>
  </si>
  <si>
    <t>CAPÍTULO 6</t>
  </si>
  <si>
    <t xml:space="preserve">BENEFÍCIOS PAGOS PELOS PLANOS/PRODUTOS DE PREVIDÊNCIA </t>
  </si>
  <si>
    <t>6.1 BENEFÍCIOS PAGOS PELOS PLANOS/PRODUTOS - EM R$</t>
  </si>
  <si>
    <t>6.2 FLUXO MENSAL DE BENEFÍCIOS PAGOS PELAS EAPC - EM R$</t>
  </si>
  <si>
    <t>6.3 BENEFÍCIOS PAGOS EFPC: POR MODALIDADE DE PLANO - EM R$</t>
  </si>
  <si>
    <t>6.4 FLUXO MENSAL DE BENEFÍCIOS PAGOS EFPC: POR MODALIDADE DE PLANO - EM R$</t>
  </si>
  <si>
    <t>6.5 BENEFÍCIOS PAGOS EAPC: POR PRODUTO - EM R$</t>
  </si>
  <si>
    <t>6.6 FLUXO MENSAL DE BENEFÍCIOS PAGOS EAPC: POR PRODUTO - EM R$</t>
  </si>
  <si>
    <t>CAPÍTULO 7</t>
  </si>
  <si>
    <t xml:space="preserve">CUSTEIO ADMINISTRATIVO E RENTABILIDADE DAS EAPC E EFPC </t>
  </si>
  <si>
    <t>7.1 TAXA MÉDIA DE ADMINISTRAÇÃO DAS EAPC: POR SEGMENTO DE APLICAÇÃO - EM %</t>
  </si>
  <si>
    <t xml:space="preserve">7.2 A TAXA MÉDIA DE ADMINISTRAÇÃO DAS EAPC: POR TIPO DE PLANO E SEGMENTO DE APLICAÇÃO </t>
  </si>
  <si>
    <t>7.3 RENTABILIDADE MÉDIA ACUMULADA DAS EAPC: POR SEGMENTO DE APLICAÇÃO</t>
  </si>
  <si>
    <t xml:space="preserve">7.4 A  RENTABILIDADE MÉDIA DAS EAPC: POR TIPO DE PLANO E SEGMENTO DE APLICAÇÃO </t>
  </si>
  <si>
    <t>7.5 TAXA DE ADMINISTRAÇÃO MÉDIA DAS EFPC: POR SEGMENTO TOTAL E TIPO DE PATROCÍNIO - EM %</t>
  </si>
  <si>
    <t>7.6A - TAXA DE ADMINISTRAÇÃO MÉDIA DAS EFPC: POR MODALIDADE DE PLANO - EM %</t>
  </si>
  <si>
    <t>7.6B - TAXA DE ADMINISTRAÇÃO MÉDIA DAS EFPC: POR FAIXA DE POPULAÇÃO - EM %</t>
  </si>
  <si>
    <t>7.7 TAXA DE CARREGAMENTO MÉDIA DAS EFPC: POR SEGMENTO TOTAL E TIPO DE PATROCÍNIO - EM %</t>
  </si>
  <si>
    <t>7.8A - TAXA DE CARREGAMETO MÉDIA DAS EFPC: POR MODALIDADE DE PLANO - EM %</t>
  </si>
  <si>
    <t>7.8B - TAXA DE CARREGAMENTO MÉDIA DAS EFPC: POR FAIXA DE POPULAÇÃO - EM %</t>
  </si>
  <si>
    <t>7.9 RENTABILIDADE MÉDIA ANUAL E ACUMULADA DAS EFPC: POR MODALIDADE DE PLANO E ÍNDICE</t>
  </si>
  <si>
    <t xml:space="preserve">CAPÍTULO 8 </t>
  </si>
  <si>
    <t>INVESTIMENTOS DAS EAPC/EFPC</t>
  </si>
  <si>
    <t>8.1  INVESTIMENTO TOTAL EAPC/EFPC: POR SEGMENTO DE APLICAÇÃO - EM R$ BILHÕES</t>
  </si>
  <si>
    <t>8.2  INVESTIMENTOS EAPC - EM R$ BILHÕES</t>
  </si>
  <si>
    <t>8.3  INVESTIMENTOS EFPC - EM R$ BILHÕES</t>
  </si>
  <si>
    <t xml:space="preserve">8.4  INVESTIMENTOS EM TÍTULOS PÚBLICOS DAS EAPC - % POR INDEXADOR </t>
  </si>
  <si>
    <t xml:space="preserve">8.5  INVESTIMENTOS EM TÍTULOS PÚBLICOS DAS EFPC - % POR INDEXADOR </t>
  </si>
  <si>
    <t xml:space="preserve">8.6  INVESTIMENTOS EM TÍTULOS PÚBLICOS DAS EAPC - % POR PRAZO DE VENCIMENTO </t>
  </si>
  <si>
    <t xml:space="preserve">8.7  INVESTIMENTOS EM TÍTULOS PÚBLICOS DAS EFPC - % POR PRAZO DE VENCIMENTO </t>
  </si>
  <si>
    <t>CAPÍTULO 10</t>
  </si>
  <si>
    <t>CENÁRIO INTERNACIONAL DA PREVIDÊNCIA COMPLEMENTAR</t>
  </si>
  <si>
    <t xml:space="preserve">10.1 CENÁRIO INTERNACIONAL DA PREVIDÊNCIA COMPLEMENTAR </t>
  </si>
  <si>
    <t>Índice</t>
  </si>
  <si>
    <t>CAPÍTULO 1 - INFORMAÇÕES CADASTRAIS</t>
  </si>
  <si>
    <t xml:space="preserve"> CADASTRO EFPC/EAPC</t>
  </si>
  <si>
    <t>EFPC</t>
  </si>
  <si>
    <t xml:space="preserve"> Patrocínio Privado</t>
  </si>
  <si>
    <t xml:space="preserve"> Patrocínio Instituído</t>
  </si>
  <si>
    <t xml:space="preserve"> Pública Federal</t>
  </si>
  <si>
    <t xml:space="preserve"> Pública Estadual</t>
  </si>
  <si>
    <t xml:space="preserve"> Pública Municipal</t>
  </si>
  <si>
    <t>EAPC</t>
  </si>
  <si>
    <t xml:space="preserve"> Seguradoras </t>
  </si>
  <si>
    <t xml:space="preserve"> EAPC</t>
  </si>
  <si>
    <t xml:space="preserve">Fontes: PREVIC/SUSEP   </t>
  </si>
  <si>
    <t>Nota: EAPC corresponde ao total de Entidades Abertas mais o total de Seguradoras autorizadas a operar produtos de Previdência.</t>
  </si>
  <si>
    <t>PLANOS EFPC</t>
  </si>
  <si>
    <t>Benefício Definido</t>
  </si>
  <si>
    <t>Contribuição Definida</t>
  </si>
  <si>
    <t>Contribuição Variável</t>
  </si>
  <si>
    <t>Total</t>
  </si>
  <si>
    <t>PATROCINADORES/ INSTITUIDORES EFPC</t>
  </si>
  <si>
    <t>Patrocinadores</t>
  </si>
  <si>
    <t>Instituidores</t>
  </si>
  <si>
    <t>CAPÍTULO 2 - POPULAÇÃO</t>
  </si>
  <si>
    <t>TOTAL POPULAÇÃO EFPC/EAPC</t>
  </si>
  <si>
    <t>2018*</t>
  </si>
  <si>
    <t>EAPC Contratos Individuais</t>
  </si>
  <si>
    <t>EAPC Contratos Coletivos</t>
  </si>
  <si>
    <t xml:space="preserve">Total </t>
  </si>
  <si>
    <t xml:space="preserve">
Nota: População EAPC corresponde ao número de contratos.</t>
  </si>
  <si>
    <t>POPULAÇÃO EFPC</t>
  </si>
  <si>
    <t>Participantes Ativos</t>
  </si>
  <si>
    <t>Aposentados</t>
  </si>
  <si>
    <t xml:space="preserve">Pensionistas </t>
  </si>
  <si>
    <t>Total EFPC</t>
  </si>
  <si>
    <t>POPULAÇÃO EFPC PATROCINIO PRIVADO</t>
  </si>
  <si>
    <t>POPULAÇÃO EFPC PATROCINIO PÚBLICO</t>
  </si>
  <si>
    <t>POPULAÇÃO EFPC PATROCINIO INSTITUÍDO</t>
  </si>
  <si>
    <t>(*)13.734</t>
  </si>
  <si>
    <t>(*) Crescimento da população da Fundação Viva Previdência, conforme mencionado no Sumário Executivo do Relatório Gerencial.</t>
  </si>
  <si>
    <t>POPULAÇÃO EAPC</t>
  </si>
  <si>
    <t>Total EAPC</t>
  </si>
  <si>
    <t>Nota: 1. Última informação disponível dez/2018; 2. considera apenas os planos individuais.</t>
  </si>
  <si>
    <t>POPULAÇÃO EAPC VGBL</t>
  </si>
  <si>
    <t>POPULAÇÃO EAPC PGBL</t>
  </si>
  <si>
    <t>POPULAÇÃO EAPC TRADICIONAL</t>
  </si>
  <si>
    <t xml:space="preserve"> % POPULAÇÃO EFPC POR GÊNERO</t>
  </si>
  <si>
    <t>Masculino</t>
  </si>
  <si>
    <t>Feminino</t>
  </si>
  <si>
    <t>PARTICIPANTES ATIVOS EFPC POR GÊNERO</t>
  </si>
  <si>
    <t>APOSENTADOS EFPC POR GÊNERO</t>
  </si>
  <si>
    <t>PENSIONISTAS EFPC POR GÊNERO</t>
  </si>
  <si>
    <t xml:space="preserve">% POPULAÇÃO  TOTAL EFPC FAIXA ETÁRIA </t>
  </si>
  <si>
    <t>Até 24 anos</t>
  </si>
  <si>
    <t>Entre 25 e 34 anos</t>
  </si>
  <si>
    <t>Entre 35 e 54 anos</t>
  </si>
  <si>
    <t>Entre 55 e 64 anos</t>
  </si>
  <si>
    <t>Entre 65 e 74 anos</t>
  </si>
  <si>
    <t>Entre 75 e 84 anos</t>
  </si>
  <si>
    <t>Acima de 85 anos</t>
  </si>
  <si>
    <t xml:space="preserve">TOTAL DE PARTICIPANTES ATIVOS EFPC FAIXA ETÁRIA </t>
  </si>
  <si>
    <t xml:space="preserve">TOTAL DE APOSENTADOS EFPC FAIXA ETÁRIA </t>
  </si>
  <si>
    <t xml:space="preserve">TOTAL DE PENSIONISTAS EFPC FAIXA ETÁRIA </t>
  </si>
  <si>
    <t>% POPULAÇÃO EAPC POR GÊNERO</t>
  </si>
  <si>
    <t>PARTICIPANTES ATIVOS EAPC POR GÊNERO</t>
  </si>
  <si>
    <t>APOSENTADOS EAPC POR GÊNERO</t>
  </si>
  <si>
    <t>PENSIONISTAS EAPC POR GÊNERO</t>
  </si>
  <si>
    <t>Nota: última informação disponível dezembro/2018.</t>
  </si>
  <si>
    <t xml:space="preserve">% POPULAÇÃO  TOTAL EAPC FAIXA ETÁRIA </t>
  </si>
  <si>
    <t>Nota: última informação disponível dezembro/2018</t>
  </si>
  <si>
    <t xml:space="preserve">TOTAL DE PARTICIPANTES ATIVOS EAPC FAIXA ETÁRIA </t>
  </si>
  <si>
    <t xml:space="preserve">TOTAL DE APOSENTADOS EAPC FAIXA ETÁRIA </t>
  </si>
  <si>
    <t xml:space="preserve">TOTAL DE PENSIONISTAS EAPC FAIXA ETÁRIA </t>
  </si>
  <si>
    <t>POPULAÇÃO PLANOS INSTITUÍDOS</t>
  </si>
  <si>
    <t>POPULAÇÃO PLANOS PATROCINADOS</t>
  </si>
  <si>
    <t>CAPÍTULO 3 - PATRIMÔNIO</t>
  </si>
  <si>
    <t xml:space="preserve">3.1 PATRIMÔNIO DAS EAPC/EFPC   - em R$ </t>
  </si>
  <si>
    <t>PATRIMÔNIO EAPC/EFPC</t>
  </si>
  <si>
    <t>Ativo EFPC</t>
  </si>
  <si>
    <t>Ativo EAPC</t>
  </si>
  <si>
    <t>% PIB</t>
  </si>
  <si>
    <t xml:space="preserve"> PIB Nominal</t>
  </si>
  <si>
    <t>Notas: Ativo EFPC – somatório de todos os bens e direitos acumulados pelas EFPC, englobando os planos de benefícios previdenciais, os planos de gestão administrativa e os planos assistenciais. Provisões Técnicas EAPC – correspondem à totalidade dos compromissos financeiros futuros das EAPC para com seus clientes, calculados a valores presentes</t>
  </si>
  <si>
    <t>Ativo EAPC - Corresponde ao ativo de investimentos que é formado pelas diversas modalidades de ativos adquiridos com a finalidade de garantir o pagamento das obrigações (provisões) assumidas perante os titulares</t>
  </si>
  <si>
    <t>de planos, conforme as diretrizes estabelecidas pelo Conselho Monetário Nacional – CMN. Seu valor nunca poderá ser menor que o valor total das provisões técnicas.</t>
  </si>
  <si>
    <t xml:space="preserve">3.3 PATRIMÔNIO DAS EFPC POR PATROCÍNIO  - em R$ </t>
  </si>
  <si>
    <t>PATRIMÔNIO EFPC POR PATROCÍNIO</t>
  </si>
  <si>
    <t>2022</t>
  </si>
  <si>
    <t xml:space="preserve">Privado </t>
  </si>
  <si>
    <t>Público</t>
  </si>
  <si>
    <t xml:space="preserve">Instituidor </t>
  </si>
  <si>
    <t xml:space="preserve">3.3 ATIVO DOS PLANOS DE BENEFÍCIOS EFPC POR MODALIDADE  - em R$ </t>
  </si>
  <si>
    <t>ATIVO PLANOS DE BENEFÍCIOS EFPC POR MODALIDADE</t>
  </si>
  <si>
    <t>Nota: Ativo Plano EFPC - Somatório de todos os bens e direitos dos planos de benefícios</t>
  </si>
  <si>
    <t xml:space="preserve">3.5 PROVISÕES TÉCNICAS EAPC POR PRODUTO  - em R$ </t>
  </si>
  <si>
    <t>PROVISÕES TÉCNICAS EAPC POR PRODUTO</t>
  </si>
  <si>
    <t>PGBL</t>
  </si>
  <si>
    <t>VGBL</t>
  </si>
  <si>
    <t xml:space="preserve">Tradicional </t>
  </si>
  <si>
    <t>Nota: Provisões Técnicas correspondem à totalidade dos compromissos financeiros futuros das EAPC para com seus clientes, calculados a valores presentes.</t>
  </si>
  <si>
    <t>CAPÍTULO 4 - RESULTADO DOS PLANOS / PRODUTOS DE PREVIDÊNCIA</t>
  </si>
  <si>
    <t xml:space="preserve">4.1 RESULTADO FINANCEIRO DOS PLANOS DE BENEFÍCIOS DAS EFPC  - em R$ </t>
  </si>
  <si>
    <t>RESULTADO FINANCEIRO DOS PLANOS DE BENEFÍCIOS DAS EFPC</t>
  </si>
  <si>
    <t>Benefício  Definido - BD</t>
  </si>
  <si>
    <t>Contribuição Definida - CD</t>
  </si>
  <si>
    <t>Contribuição Variável - CV</t>
  </si>
  <si>
    <t>Resultado líquido</t>
  </si>
  <si>
    <t xml:space="preserve">Nota: 1. Resultado Financeiro corresponde à diferença entre o déficit técnico acumulado e o superávit técnico acumulado apurados pelos planos de benefícios previdenciais. Não considera o Resultado a Realizar. </t>
  </si>
  <si>
    <t>CAPÍTULO 5 - CONTRIBUIÇÕES E RESGATES TOTAIS DAS EAPC E EFPC</t>
  </si>
  <si>
    <t xml:space="preserve">5.1 CONTRIBUIÇÕES RECEBIDAS PELOS PLANOS/PRODUTOS DE PREVIDÊNCIA - em R$ </t>
  </si>
  <si>
    <t xml:space="preserve">CONTRIBUIÇÕES RECEBIDAS PELOS PLANOS/PRODUTOS DE PREVIDÊNCIA </t>
  </si>
  <si>
    <t xml:space="preserve">% PIB </t>
  </si>
  <si>
    <t>PIB</t>
  </si>
  <si>
    <t xml:space="preserve">5.1 RESGATES TOTAIS DOS PLANOS/PRODUTOS DE PREVIDÊNCIA - em R$ </t>
  </si>
  <si>
    <t>RESGATES TOTAIS DOS PLANOS/PRODUTOS</t>
  </si>
  <si>
    <t xml:space="preserve">5.1 CAPTAÇÃO LÍQUIDA DOS PLANOS/PRODUTOS DE PREVIDÊNCIA - em R$ </t>
  </si>
  <si>
    <t>CAPTAÇÃO LÍQUIDA TOTAL</t>
  </si>
  <si>
    <t xml:space="preserve"> </t>
  </si>
  <si>
    <t xml:space="preserve"> * acumulado nos últimos 12 meses</t>
  </si>
  <si>
    <t>CAPÍTULO 5 - CONTRIBUIÇÕES E RESGATES TOTAIS DAS EAPC/EFPC</t>
  </si>
  <si>
    <t>5.2 FLUXO MENSAL DE CONTRIBUIÇÕES RECEBIDAS PELAS EAPC - em R$</t>
  </si>
  <si>
    <t xml:space="preserve">CONTRIBUIÇÕES RECEBIDAS PELAS EAPC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</si>
  <si>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</si>
  <si>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</si>
  <si>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</si>
  <si>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</si>
  <si>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</si>
  <si>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</si>
  <si>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</si>
  <si>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</si>
  <si>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</si>
  <si>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</si>
  <si>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</si>
  <si>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</si>
  <si>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5.2 FLUXO MENSAL DE CONTRIBUIÇÕES RECEBIDAS PELAS EFPC - em R$</t>
  </si>
  <si>
    <t>CONTRIBUIÇÕES RECEBIDAS PELAS EFPC</t>
  </si>
  <si>
    <t>5.3 FLUXO MENSAL DE RESGATES DAS EAPC - em R$</t>
  </si>
  <si>
    <t xml:space="preserve">RESGATES DAS EAPC </t>
  </si>
  <si>
    <t>5.3 FLUXO MENSAL DE RESGATES DAS EFPC - em R$</t>
  </si>
  <si>
    <t>RESGATES DAS EFPC</t>
  </si>
  <si>
    <t>Tradicional</t>
  </si>
  <si>
    <t xml:space="preserve">5.4 RESGATES EAPC POR TIPO DE PRODUTO </t>
  </si>
  <si>
    <t>RESGATES TOTAIS DAS EAPC</t>
  </si>
  <si>
    <t xml:space="preserve">5.4 CAPTAÇÃO LÍQUIDA EAPC POR TIPO DE PRODUTO </t>
  </si>
  <si>
    <t>CAPTAÇÃO LÍQUIDA EAPC</t>
  </si>
  <si>
    <t>*acumulado nos últimos 12 meses</t>
  </si>
  <si>
    <t>5.5 FLUXO MENSAL DE CONTRIBUIÇÕES RECEBIDAS EAPC: Por Produtos de Previdência - em R$</t>
  </si>
  <si>
    <t xml:space="preserve">CONTRIBUIÇÕES RECEBIDAS PGBL </t>
  </si>
  <si>
    <t>CONTRIBUIÇÕES RECEBIDAS VGBL</t>
  </si>
  <si>
    <t>CONTRIBUIÇÕES RECEBIDAS TRADICIONAL</t>
  </si>
  <si>
    <t>5.6 FLUXO MENSAL DE RESGATES EAPC: Por Produtos de Previdência - em R$</t>
  </si>
  <si>
    <t xml:space="preserve">RESGATES PGBL </t>
  </si>
  <si>
    <t>RESGATES VGBL</t>
  </si>
  <si>
    <t>RESGATES TRADICIONAL</t>
  </si>
  <si>
    <t>5.7 CONTRIBUIÇÕES EFPC: Por Modalidade de Plano</t>
  </si>
  <si>
    <t xml:space="preserve">CONTRIBUIÇÕES RECEBIDAS PELAS EFPC </t>
  </si>
  <si>
    <t>5.7 RESGATES EFPC: Por Modalidade de Plano</t>
  </si>
  <si>
    <t>RESGATES TOTAIS DAS EFPC</t>
  </si>
  <si>
    <t>5.7 CAPTAÇÃO LÍQUIDA EFPC: Por Modalidade de Plano</t>
  </si>
  <si>
    <t>CAPTAÇÃO LÍQUIDA EFPC</t>
  </si>
  <si>
    <t>5.8 FLUXO MENSAL DE CONTRIBUIÇÕES RECEBIDAS EFPC: Por Modalidade de Plano- em R$</t>
  </si>
  <si>
    <t>BENEFICIO DEFINIDO</t>
  </si>
  <si>
    <t>CONTRIBUIÇÃO DEFINIDA</t>
  </si>
  <si>
    <t>CONTRIBUIÇÃO VARIÁVEL</t>
  </si>
  <si>
    <t>5.9 FLUXO MENSAL DE RESGATES EFPC: Por Modalidade de Plano - em R$</t>
  </si>
  <si>
    <t>BENEFÍCIO DEFINDO</t>
  </si>
  <si>
    <t>CONTRIBUIIÇÃO VARIÁVEL</t>
  </si>
  <si>
    <t>5.10 TÍQUETE MENSAL DAS CONTRIBUIÇÕES DAS EAPC - em R$</t>
  </si>
  <si>
    <t>TÍQUETE MÉDIO MENSAL DAS EAPC</t>
  </si>
  <si>
    <t>5.10 TÍQUETE MENSAL DAS CONTRIBUIÇÕES DAS EFPC - em R$</t>
  </si>
  <si>
    <t>TÍQUETE MÉDIO MENSAL DAS EFPC</t>
  </si>
  <si>
    <t>Benefíco Definido</t>
  </si>
  <si>
    <t xml:space="preserve">CAPÍTULO 6 - BENEFÍCIOS PAGOS PELOS PLANOS/PRODUTOS DE PREVIDÊNCIA </t>
  </si>
  <si>
    <t>6.1 BENEFÍCIOS PAGOS PELOS PLANOS/PRODUTOS - em R$</t>
  </si>
  <si>
    <t>6.2 FLUXO MENSAL DE BENEFÍCIOS PAGOS PELAS EAPC - em R$</t>
  </si>
  <si>
    <t xml:space="preserve">FLUXO DE BENEFÍCIOS PAGOS PELAS EAPC </t>
  </si>
  <si>
    <t>6.2 FLUXO MENSAL DE BENEFÍCIOS PAGOS PELAS EFPC - em R$</t>
  </si>
  <si>
    <t xml:space="preserve">FLUXO DE BENEFÍCIOS PAGOS PELAS EFPC </t>
  </si>
  <si>
    <t>6.3 BENEFÍCIOS PAGOS EFPC: POR MODALIDADE DE PLANO - em R$</t>
  </si>
  <si>
    <t xml:space="preserve">BENEFÍCIOS PAGOS EFPC POR MODALIDADE DE PLANO </t>
  </si>
  <si>
    <t>BENEFÍCIO MÉDIO MENSAL</t>
  </si>
  <si>
    <t>2013</t>
  </si>
  <si>
    <t>6.4 FLUXO MENSAL DE BENEFÍCIOS PAGOS EFPC: Por Modalidade de Plano - em R$</t>
  </si>
  <si>
    <t>BENEFÍCIO DEFINIDO</t>
  </si>
  <si>
    <t xml:space="preserve">CONTRIBUIÇÃO DEFINIDA </t>
  </si>
  <si>
    <t xml:space="preserve">CONTRIBUIÇÃO VARIÁVEL </t>
  </si>
  <si>
    <t>6.5 BENEFÍCIOS PAGOS EAPC: POR PRODUTO - em R$</t>
  </si>
  <si>
    <t>BENEFÍCIOS PAGOS EAPC POR PRODUTO</t>
  </si>
  <si>
    <t>2021</t>
  </si>
  <si>
    <t>6.6 FLUXO MENSAL DE BENEFÍCIOS PAGOS EAPC: Por Produto - em R$</t>
  </si>
  <si>
    <t>TRADICIONAL</t>
  </si>
  <si>
    <t xml:space="preserve">CAPÍTULO 7 - CUSTEIO ADMINISTRATIVO E RENTABILIDADE DAS EAPC E EFPC </t>
  </si>
  <si>
    <t>7.1 Taxa Média de Administração das EAPC: Por Segmento de Aplicação - em %</t>
  </si>
  <si>
    <t>SEGMENTO DE APLICAÇÃO</t>
  </si>
  <si>
    <t>Ações Ativo</t>
  </si>
  <si>
    <t>Ações Indexado</t>
  </si>
  <si>
    <t>Balanceados</t>
  </si>
  <si>
    <t>RF Não Indexados</t>
  </si>
  <si>
    <t>Multimercados</t>
  </si>
  <si>
    <t>RF Indexados</t>
  </si>
  <si>
    <t>Total Geral (Média)</t>
  </si>
  <si>
    <t>7.2 A - TIPO DE PLANO</t>
  </si>
  <si>
    <t>RF Não indexados</t>
  </si>
  <si>
    <t>Total Geral</t>
  </si>
  <si>
    <t>COLETIVO</t>
  </si>
  <si>
    <t>INDIVIDUAL</t>
  </si>
  <si>
    <t>7.3 Rentabilidade Média Acumulada das EAPC: Por Segmento de Aplicação</t>
  </si>
  <si>
    <t>7.5 Taxa de Administração Média das EFPC: Por Segmento Total e Tipo de Patrocínio - em %</t>
  </si>
  <si>
    <t>Segmento Total</t>
  </si>
  <si>
    <t>Patrocínio</t>
  </si>
  <si>
    <t>Instituidor</t>
  </si>
  <si>
    <t>Privado</t>
  </si>
  <si>
    <t>7.6A - Taxa de Administração Média das EFPC: Por Modalidade de Plano - em %</t>
  </si>
  <si>
    <t>Modalidade</t>
  </si>
  <si>
    <t>7.6B - Taxa de Administração Média das EFPC: Por Faixa de População - em %</t>
  </si>
  <si>
    <t>População</t>
  </si>
  <si>
    <t xml:space="preserve">até 1.000 </t>
  </si>
  <si>
    <t xml:space="preserve">1.000 a 10.000 </t>
  </si>
  <si>
    <t xml:space="preserve">10.000 a 100.000  </t>
  </si>
  <si>
    <t xml:space="preserve">Acima de 100.000 </t>
  </si>
  <si>
    <t>7.7 Taxa de Carregamento Média das EFPC: Por Segmento Total e Tipo de Patrocínio - em %</t>
  </si>
  <si>
    <t>7.8A - Taxa de Carregameto Média das EFPC: Por Modalidade de Plano - em %</t>
  </si>
  <si>
    <t>7.8B - Taxa de Carregamento Média das EFPC: Por Faixa de População - em %</t>
  </si>
  <si>
    <t>MODALIDADE DE PLANO</t>
  </si>
  <si>
    <t>BD</t>
  </si>
  <si>
    <t>CD</t>
  </si>
  <si>
    <t>CV</t>
  </si>
  <si>
    <t xml:space="preserve"> EFPC - Segmento total </t>
  </si>
  <si>
    <t>CDI</t>
  </si>
  <si>
    <t>IBOVESPA</t>
  </si>
  <si>
    <t>7.9 Rentabilidade Média Acumulada das EFPC: Por modalidade de Plano e Índice</t>
  </si>
  <si>
    <t>CAPÍTULO 8 - INVESTIMENTOS DAS EAPC/EFPC</t>
  </si>
  <si>
    <t>8.1  INVESTIMENTO TOTAL EAPC/EFPC: POR SEGMENTO DE APLICAÇÃO - em R$ bilhões</t>
  </si>
  <si>
    <t>Títulos Públicos</t>
  </si>
  <si>
    <t>Demais Renda Fixa</t>
  </si>
  <si>
    <t>Renda Variável</t>
  </si>
  <si>
    <t>Imóveis</t>
  </si>
  <si>
    <t>Outros</t>
  </si>
  <si>
    <t>Notas: Investimentos EAPC correspondem ao valor total das diversas modalidades de ativos adquiridos com a finalidade de garantir o pagamento das obrigações (provisões) assumidas perante os titulares dos planos. Seu valor nunca poderá ser menor que o valor total das provisões técnicas. Investimentos EFPC correspondem aos recursos relativos às reservas técnicas, provisões e fundos dos planos que administram, inclusive os planos assistenciais.</t>
  </si>
  <si>
    <t>8.2  INVESTIMENTOS EAPC - em R$ bilhões</t>
  </si>
  <si>
    <t>INVESTIMENTOS DAS EAPC</t>
  </si>
  <si>
    <t>Renda Fixa</t>
  </si>
  <si>
    <t>8.3  INVESTIMENTOS EFPC - em R$ bilhões</t>
  </si>
  <si>
    <t>INVESTIMENTOS DAS EFPC</t>
  </si>
  <si>
    <t>Outros*</t>
  </si>
  <si>
    <t>* Outros inclui  (R$ bilhões)</t>
  </si>
  <si>
    <t>Cotas de Fundos</t>
  </si>
  <si>
    <t xml:space="preserve">Operações com Participantes </t>
  </si>
  <si>
    <t>Demais</t>
  </si>
  <si>
    <t>TÍTULOS PÚBLICOS EAPC - Indexador</t>
  </si>
  <si>
    <t>Selic</t>
  </si>
  <si>
    <t>Prefixada</t>
  </si>
  <si>
    <t>Índice de Preços</t>
  </si>
  <si>
    <t>TÍTULOS PÚBLICOS EFPC - Indexador</t>
  </si>
  <si>
    <t>TÍTULOS PÚBLICOS EAPC POR PRAZO DE VENCIMENTO</t>
  </si>
  <si>
    <t>Até 1 ano</t>
  </si>
  <si>
    <t>De 1 a 3 anos</t>
  </si>
  <si>
    <t>De 3 a 5 anos</t>
  </si>
  <si>
    <t>Superior a 5 anos</t>
  </si>
  <si>
    <t>TÍTULOS PÚBLICOS EFPC POR PRAZO DE VENCIMENTO</t>
  </si>
  <si>
    <t xml:space="preserve">CAPÍTULO 10 - CENÁRIO INTERNACIONAL DA PREVIDÊNCIA COMPLEMENTAR </t>
  </si>
  <si>
    <t>ATIVO DOS FUNDOS DE PENSÃO POR PAÍS</t>
  </si>
  <si>
    <t>Austrália</t>
  </si>
  <si>
    <t>Chile</t>
  </si>
  <si>
    <t>Dinamarca</t>
  </si>
  <si>
    <t>Alemanha</t>
  </si>
  <si>
    <t>Itália</t>
  </si>
  <si>
    <t>Japão</t>
  </si>
  <si>
    <t>Coréia</t>
  </si>
  <si>
    <t>México</t>
  </si>
  <si>
    <t>Holanda</t>
  </si>
  <si>
    <t>Polônia</t>
  </si>
  <si>
    <t>Suécia</t>
  </si>
  <si>
    <t>Turquia</t>
  </si>
  <si>
    <t>Reino Unido</t>
  </si>
  <si>
    <t>Estados Unidos</t>
  </si>
  <si>
    <t>Brasil</t>
  </si>
  <si>
    <t>Colômbia</t>
  </si>
  <si>
    <t>Peru</t>
  </si>
  <si>
    <t>% ATIVO DOS FUNDOS DE PENSÃO EM RELAÇÃO AO PIB</t>
  </si>
  <si>
    <t>Alocação de Ativos em 2021</t>
  </si>
  <si>
    <t>Ações</t>
  </si>
  <si>
    <t>Letras eTítulos</t>
  </si>
  <si>
    <t>Dinheiro e Depósito</t>
  </si>
  <si>
    <t xml:space="preserve">Fontes: PREVIC/SUSEP.  </t>
  </si>
  <si>
    <t xml:space="preserve">Fontes: PREVIC.   </t>
  </si>
  <si>
    <t>2. Resultado Líquido corresponde à soma dos resultados financeiros dos planos de benefícios.</t>
  </si>
  <si>
    <t>*acumulado nos últimos 12 meses.</t>
  </si>
  <si>
    <t>Nota: Para o cálculo do benefício médio mensal de 06/22 foi considerado o número de assistidos EAPC de 12/2018 ( última informação disponível).</t>
  </si>
  <si>
    <t>1.5 DADOS POR ENTIDADE: EFPC</t>
  </si>
  <si>
    <t>Nome da Entidade</t>
  </si>
  <si>
    <t>CNPJ</t>
  </si>
  <si>
    <t>Ativo de Investimentos</t>
  </si>
  <si>
    <t>Contribuições</t>
  </si>
  <si>
    <t>Benefícios</t>
  </si>
  <si>
    <t>Resgates</t>
  </si>
  <si>
    <t>Sítio Eletrônico</t>
  </si>
  <si>
    <t>BRASILPREV SEGUROS E PREVIDÊNCIA S/A</t>
  </si>
  <si>
    <t>BRADESCO VIDA E PREVIDÊNCIA S.A.</t>
  </si>
  <si>
    <t>ITAÚ VIDA E PREVIDÊNCIA S/A</t>
  </si>
  <si>
    <t>CAIXA VIDA E PREVIDÊNCIA S.A.</t>
  </si>
  <si>
    <t>ZURICH SANTANDER BRASIL SEGUROS E PREVIDÊNCIA S.A.</t>
  </si>
  <si>
    <t>ICATU SEGUROS S.A</t>
  </si>
  <si>
    <t>XP VIDA E PREVIDÊNCIA S.A.</t>
  </si>
  <si>
    <t xml:space="preserve">SAFRA VIDA E PREVIDÊNCIA S.A. </t>
  </si>
  <si>
    <t>BTG Pactual Vida e Previdência S.A.</t>
  </si>
  <si>
    <t>SUL AMÉRICA SEGUROS DE PESSOAS E PREVIDÊNCIA S.A.</t>
  </si>
  <si>
    <t>PORTO SEGURO VIDA E PREVIDÊNCIA S/A.</t>
  </si>
  <si>
    <t>RIO GRANDE SEGUROS E PREVIDÊNCIA S.A.</t>
  </si>
  <si>
    <t>ITAU SEGUROS S.A.</t>
  </si>
  <si>
    <t>MAPFRE PREVIDÊNCIA S.A.</t>
  </si>
  <si>
    <t>ZURICH BRASIL VIDA E PREVIDÊNCIA S.A.</t>
  </si>
  <si>
    <t xml:space="preserve">METROPOLITAN LIFE SEGUROS E PREVIDÊNCIA </t>
  </si>
  <si>
    <t>Evidence Previdência</t>
  </si>
  <si>
    <t>MONGERAL AEGON SEGUROS E PREVIDÊNCIA S. A.</t>
  </si>
  <si>
    <t>UNIMED SEGURADORA S.A.</t>
  </si>
  <si>
    <t>SICOOB SEGURADORA DE VIDA E PREVIDÊNCIA S.A.</t>
  </si>
  <si>
    <t>CAPEMISA SEGURADORA DE VIDA E PREVIDÊNCIA S/A</t>
  </si>
  <si>
    <t>ALFA PREVIDÊNCIA E VIDA S.A.</t>
  </si>
  <si>
    <t>GBOEX - GREMIO BENEFICENTE</t>
  </si>
  <si>
    <t>ASPECIR PREVIDÊNCIA</t>
  </si>
  <si>
    <t>COMPREV VIDA E PREVIDÊNCIA S.A.</t>
  </si>
  <si>
    <t>EQUATORIAL PREVIDÊNCIA COMPLEMENTAR</t>
  </si>
  <si>
    <t>SOCIEDADE CAXIENSE DE MÚTUO SOCORRO - PREVIDÊNCIA PRIVADA</t>
  </si>
  <si>
    <t>KOVR PREVIDÊNCIA S.A.</t>
  </si>
  <si>
    <t>PREVIMIL VIDA E PREVIDÊNCIA S.A.</t>
  </si>
  <si>
    <t>MBM SEGURADORA S.A.</t>
  </si>
  <si>
    <t>RECÍPROCA ASSISTÊNCIA</t>
  </si>
  <si>
    <t>MBM Previdência Complementar</t>
  </si>
  <si>
    <t>VIVER PREVIDÊNCIA</t>
  </si>
  <si>
    <t>SABEMI SEGURADORA S.A.</t>
  </si>
  <si>
    <t xml:space="preserve">CENTAURO VIDA E PREVIDÊNCIA S. A. </t>
  </si>
  <si>
    <t>SABEMI PREVIDÊNCIA PRIVADA</t>
  </si>
  <si>
    <t xml:space="preserve">UNIÃO SEGURADORA S.A. - VIDA E PREVIDÊNCIA </t>
  </si>
  <si>
    <t>BMG SEGURADORA S.A.</t>
  </si>
  <si>
    <t xml:space="preserve">FUTURO - PREVIDÊNCIA PRIVADA </t>
  </si>
  <si>
    <t>EQ SEGUROS S.A.</t>
  </si>
  <si>
    <t>AUXILIADORA PREVIDÊNCIA</t>
  </si>
  <si>
    <t>Upofa - União Previdencial</t>
  </si>
  <si>
    <t>Razão Social</t>
  </si>
  <si>
    <t>UF</t>
  </si>
  <si>
    <t>Patrocínio Predominante</t>
  </si>
  <si>
    <t>Ativo</t>
  </si>
  <si>
    <t>Pensionistas</t>
  </si>
  <si>
    <t>Número de planos</t>
  </si>
  <si>
    <t>Número de Patrocinadores</t>
  </si>
  <si>
    <t>Endereço Eletrônico da EFPC</t>
  </si>
  <si>
    <t>PREVI/BB</t>
  </si>
  <si>
    <t>PETROS</t>
  </si>
  <si>
    <t>FUNCEF</t>
  </si>
  <si>
    <t>62.465.117/0001-06</t>
  </si>
  <si>
    <t>SP</t>
  </si>
  <si>
    <t>ITAU UNIBANCO</t>
  </si>
  <si>
    <t>VALIA</t>
  </si>
  <si>
    <t>BANESPREV</t>
  </si>
  <si>
    <t>SISTEL</t>
  </si>
  <si>
    <t>FORLUZ</t>
  </si>
  <si>
    <t>REAL GRANDEZA</t>
  </si>
  <si>
    <t>FAPES</t>
  </si>
  <si>
    <t>FUNDACAO COPEL</t>
  </si>
  <si>
    <t>FATL</t>
  </si>
  <si>
    <t>FACHESF</t>
  </si>
  <si>
    <t>POSTALIS</t>
  </si>
  <si>
    <t>ECONOMUS</t>
  </si>
  <si>
    <t>MULTIPREV</t>
  </si>
  <si>
    <t>CERES</t>
  </si>
  <si>
    <t>PREVIDÊNCIA USIMINAS</t>
  </si>
  <si>
    <t>TELOS</t>
  </si>
  <si>
    <t>REFER</t>
  </si>
  <si>
    <t>MULTIBRA</t>
  </si>
  <si>
    <t>Sem site</t>
  </si>
  <si>
    <t>BB PREVIDENCIA</t>
  </si>
  <si>
    <t>VISÃO PREV</t>
  </si>
  <si>
    <t>SERPROS</t>
  </si>
  <si>
    <t>FUNBEP</t>
  </si>
  <si>
    <t>FUNPRESP-EXE</t>
  </si>
  <si>
    <t>CENTRUS</t>
  </si>
  <si>
    <t>CAPEF</t>
  </si>
  <si>
    <t>CBS</t>
  </si>
  <si>
    <t>IBM</t>
  </si>
  <si>
    <t>FIBRA</t>
  </si>
  <si>
    <t>ELETROS</t>
  </si>
  <si>
    <t>QUANTA</t>
  </si>
  <si>
    <t>PREVI-GM</t>
  </si>
  <si>
    <t>ELOS</t>
  </si>
  <si>
    <t>SANTANDERPREVI</t>
  </si>
  <si>
    <t>PREVINORTE</t>
  </si>
  <si>
    <t>FUNDAÇÃO LIBERTAS</t>
  </si>
  <si>
    <t>CELOS</t>
  </si>
  <si>
    <t>BRF PREVIDÊNCIA</t>
  </si>
  <si>
    <t>EMBRAER PREV</t>
  </si>
  <si>
    <t>GERDAU</t>
  </si>
  <si>
    <t>SABESPREV</t>
  </si>
  <si>
    <t>INFRAPREV</t>
  </si>
  <si>
    <t>CITIPREVI</t>
  </si>
  <si>
    <t>MULTIPENSIONS</t>
  </si>
  <si>
    <t>NUCLEOS</t>
  </si>
  <si>
    <t>VEXTY</t>
  </si>
  <si>
    <t>METRUS</t>
  </si>
  <si>
    <t>UNILEVERPREV</t>
  </si>
  <si>
    <t>FUNEPP</t>
  </si>
  <si>
    <t>IFM</t>
  </si>
  <si>
    <t>FUNSSEST</t>
  </si>
  <si>
    <t>REGIUS</t>
  </si>
  <si>
    <t>NÉOS</t>
  </si>
  <si>
    <t>BRASLIGHT</t>
  </si>
  <si>
    <t>PREVIBAYER</t>
  </si>
  <si>
    <t>ITAUSAINDL</t>
  </si>
  <si>
    <t>VWPP</t>
  </si>
  <si>
    <t>PREVIRB</t>
  </si>
  <si>
    <t>VIVA</t>
  </si>
  <si>
    <t>ICATUFMP</t>
  </si>
  <si>
    <t>FUSESC</t>
  </si>
  <si>
    <t>SP-PREVCOM</t>
  </si>
  <si>
    <t>CIBRIUS</t>
  </si>
  <si>
    <t>MULTIPLA</t>
  </si>
  <si>
    <t>PREVDOW</t>
  </si>
  <si>
    <t>FUNPRESP-JUD</t>
  </si>
  <si>
    <t>ENERPREV</t>
  </si>
  <si>
    <t>INSTITUTO AMBEV</t>
  </si>
  <si>
    <t>BANDEPREV</t>
  </si>
  <si>
    <t>JOHNSON</t>
  </si>
  <si>
    <t>PRECE</t>
  </si>
  <si>
    <t>SICOOB PREVI</t>
  </si>
  <si>
    <t>BANESES</t>
  </si>
  <si>
    <t>FUNDACAO CORSAN</t>
  </si>
  <si>
    <t>EQTPREV</t>
  </si>
  <si>
    <t>GEBSA-PREV</t>
  </si>
  <si>
    <t>FUSAN</t>
  </si>
  <si>
    <t>FIPECQ</t>
  </si>
  <si>
    <t>MULTICOOP</t>
  </si>
  <si>
    <t>PREVI-SIEMENS</t>
  </si>
  <si>
    <t>PREVDATA</t>
  </si>
  <si>
    <t>FUNSEJEM</t>
  </si>
  <si>
    <t>WEG</t>
  </si>
  <si>
    <t>ENERGISAPREV</t>
  </si>
  <si>
    <t>FASC</t>
  </si>
  <si>
    <t>BASF PC</t>
  </si>
  <si>
    <t>PREVI-ERICSSON</t>
  </si>
  <si>
    <t>PREVIG</t>
  </si>
  <si>
    <t>PREVISC</t>
  </si>
  <si>
    <t>CARGILLPREV</t>
  </si>
  <si>
    <t>ACEPREV</t>
  </si>
  <si>
    <t>PORTUS</t>
  </si>
  <si>
    <t>SYNGENTA PREVI</t>
  </si>
  <si>
    <t>VALUE PREV</t>
  </si>
  <si>
    <t>PRHOSPER</t>
  </si>
  <si>
    <t>PREVUNIAO</t>
  </si>
  <si>
    <t>FACEB</t>
  </si>
  <si>
    <t>FAELCE</t>
  </si>
  <si>
    <t>BRASILETROS</t>
  </si>
  <si>
    <t>SAO BERNARDO</t>
  </si>
  <si>
    <t>IAJA</t>
  </si>
  <si>
    <t>RUMOS</t>
  </si>
  <si>
    <t>COMSHELL</t>
  </si>
  <si>
    <t>ISBRE</t>
  </si>
  <si>
    <t>FUNDIAGUA</t>
  </si>
  <si>
    <t>PREVSAN</t>
  </si>
  <si>
    <t>PREVI NOVARTIS</t>
  </si>
  <si>
    <t>OABPREV-SP</t>
  </si>
  <si>
    <t>COMPESAPREV</t>
  </si>
  <si>
    <t>SEBRAE PREVIDENCIA</t>
  </si>
  <si>
    <t>MBPREV</t>
  </si>
  <si>
    <t>INOVAR PREVIDENCIA</t>
  </si>
  <si>
    <t>DESBAN</t>
  </si>
  <si>
    <t>PREVIBOSCH</t>
  </si>
  <si>
    <t>FUNDAMBRAS</t>
  </si>
  <si>
    <t>ULTRAPREV</t>
  </si>
  <si>
    <t>PREVICAT</t>
  </si>
  <si>
    <t>SAO RAFAEL</t>
  </si>
  <si>
    <t>SAO FRANCISCO</t>
  </si>
  <si>
    <t>PLANEJAR</t>
  </si>
  <si>
    <t>FABASA</t>
  </si>
  <si>
    <t>BASES</t>
  </si>
  <si>
    <t>SERGUS</t>
  </si>
  <si>
    <t>VIKINGPREV</t>
  </si>
  <si>
    <t>PREVEME</t>
  </si>
  <si>
    <t>ECOS</t>
  </si>
  <si>
    <t>CYAMPREV</t>
  </si>
  <si>
    <t>PREVICOKE</t>
  </si>
  <si>
    <t>PORTOPREV</t>
  </si>
  <si>
    <t>MAIS VIDA PREV</t>
  </si>
  <si>
    <t>FGV-PREVI</t>
  </si>
  <si>
    <t>ELETRA</t>
  </si>
  <si>
    <t>PREVIPLAN</t>
  </si>
  <si>
    <t>ALCOA PREVI</t>
  </si>
  <si>
    <t>AERUS</t>
  </si>
  <si>
    <t>CAPESESP</t>
  </si>
  <si>
    <t>MSD PREV</t>
  </si>
  <si>
    <t>FAPERS</t>
  </si>
  <si>
    <t>OABPREV-PR</t>
  </si>
  <si>
    <t>KPMG PREV</t>
  </si>
  <si>
    <t>PREVHAB</t>
  </si>
  <si>
    <t>FUTURA PREV</t>
  </si>
  <si>
    <t>INDUSPREVI</t>
  </si>
  <si>
    <t>BUNGEPREV</t>
  </si>
  <si>
    <t>DERMINAS</t>
  </si>
  <si>
    <t>PFIZER PREV</t>
  </si>
  <si>
    <t>PREVINDUS</t>
  </si>
  <si>
    <t>POUPREV</t>
  </si>
  <si>
    <t>RAIZPREV</t>
  </si>
  <si>
    <t>CARREFOURPREV</t>
  </si>
  <si>
    <t>CP PREV</t>
  </si>
  <si>
    <t>PREVIDEXXONMOBIL</t>
  </si>
  <si>
    <t>SUPREV</t>
  </si>
  <si>
    <t>P&amp;G PREV</t>
  </si>
  <si>
    <t>RANDONPREV</t>
  </si>
  <si>
    <t>CABEC</t>
  </si>
  <si>
    <t>PREV PEPSICO</t>
  </si>
  <si>
    <t>PREVIP</t>
  </si>
  <si>
    <t>ALPAPREV</t>
  </si>
  <si>
    <t>PREVCUMMINS</t>
  </si>
  <si>
    <t>CAPITAL PREV</t>
  </si>
  <si>
    <t>GASIUS</t>
  </si>
  <si>
    <t>JUSPREV</t>
  </si>
  <si>
    <t>MARCOPREV</t>
  </si>
  <si>
    <t>MAUA PREV</t>
  </si>
  <si>
    <t>PREVICEL</t>
  </si>
  <si>
    <t>TETRA PAK PREV</t>
  </si>
  <si>
    <t>PREVEME II</t>
  </si>
  <si>
    <t>PREVISCANIA</t>
  </si>
  <si>
    <t>VOITH PREV</t>
  </si>
  <si>
    <t>MERCERPREV</t>
  </si>
  <si>
    <t>UNISYS-PREVI</t>
  </si>
  <si>
    <t>PREVI-BANERJ</t>
  </si>
  <si>
    <t>LILLYPREV</t>
  </si>
  <si>
    <t>TOYOTA PREVI</t>
  </si>
  <si>
    <t>CASANPREV</t>
  </si>
  <si>
    <t>ROCHEPREV</t>
  </si>
  <si>
    <t>OABPREV-MG</t>
  </si>
  <si>
    <t>DANAPREV</t>
  </si>
  <si>
    <t>SUPRE</t>
  </si>
  <si>
    <t>CAGEPREV</t>
  </si>
  <si>
    <t>FAPECE</t>
  </si>
  <si>
    <t>FUCAP</t>
  </si>
  <si>
    <t>FUNCASAL</t>
  </si>
  <si>
    <t>AVONPREV</t>
  </si>
  <si>
    <t>PREVIHONDA</t>
  </si>
  <si>
    <t>FUMPRESC</t>
  </si>
  <si>
    <t>CARBOPREV</t>
  </si>
  <si>
    <t>RBS PREV</t>
  </si>
  <si>
    <t>OABPREV-SC</t>
  </si>
  <si>
    <t>TRAMONTINAPREV</t>
  </si>
  <si>
    <t>SOMUPP</t>
  </si>
  <si>
    <t>ALPHA</t>
  </si>
  <si>
    <t>RJPREV</t>
  </si>
  <si>
    <t>GEIPREV</t>
  </si>
  <si>
    <t>PREVISTIHL</t>
  </si>
  <si>
    <t>SIAS</t>
  </si>
  <si>
    <t>FUTURA II</t>
  </si>
  <si>
    <t>MAIS FUTURO</t>
  </si>
  <si>
    <t>OABPREV-RS</t>
  </si>
  <si>
    <t>RECKITTPREV</t>
  </si>
  <si>
    <t>SUL PREVIDÊNCIA</t>
  </si>
  <si>
    <t>PREVSOMPO</t>
  </si>
  <si>
    <t>DATUSPREV</t>
  </si>
  <si>
    <t>PREVBEP</t>
  </si>
  <si>
    <t>CAPAF</t>
  </si>
  <si>
    <t>OABPREV-GO</t>
  </si>
  <si>
    <t>SCPREV</t>
  </si>
  <si>
    <t>VBPP</t>
  </si>
  <si>
    <t>PREVUNISUL</t>
  </si>
  <si>
    <t>MONGERAL</t>
  </si>
  <si>
    <t>PREVCOM-MG</t>
  </si>
  <si>
    <t>ALBAPREV</t>
  </si>
  <si>
    <t>ELANCO PREV</t>
  </si>
  <si>
    <t>RS-PREV</t>
  </si>
  <si>
    <t>TEXPREV</t>
  </si>
  <si>
    <t>PREVES</t>
  </si>
  <si>
    <t>SILIUS</t>
  </si>
  <si>
    <t>INERGUS</t>
  </si>
  <si>
    <t>SBOTPREV</t>
  </si>
  <si>
    <t>PREVNORDESTE</t>
  </si>
  <si>
    <t>ANABBPREV</t>
  </si>
  <si>
    <t>FIOPREV</t>
  </si>
  <si>
    <t>OABPREV-RJ</t>
  </si>
  <si>
    <t>MENDESPREV</t>
  </si>
  <si>
    <t>CAVA</t>
  </si>
  <si>
    <t>ALEPEPREV</t>
  </si>
  <si>
    <t>DF-PREVICOM</t>
  </si>
  <si>
    <t>ALPREV</t>
  </si>
  <si>
    <t>BOSCHPREV</t>
  </si>
  <si>
    <t>FUND. BRASILSAT</t>
  </si>
  <si>
    <t>CE-PREVCOM</t>
  </si>
  <si>
    <t>APCDPREV</t>
  </si>
  <si>
    <t>PREVCOM-BRC</t>
  </si>
  <si>
    <t>AEROS</t>
  </si>
  <si>
    <t>CEPLUS</t>
  </si>
  <si>
    <t>FUCAE</t>
  </si>
  <si>
    <t>OABPREVNORDESTE</t>
  </si>
  <si>
    <t>CURITIBAPREV</t>
  </si>
  <si>
    <t>ORIUS</t>
  </si>
  <si>
    <t>CENTRUS/MT</t>
  </si>
  <si>
    <t>MAPPIN</t>
  </si>
  <si>
    <t>CIASPREV</t>
  </si>
  <si>
    <t>GOODYEAR</t>
  </si>
  <si>
    <t>MULTIBRA INSTITUIDOR</t>
  </si>
  <si>
    <t>PREVINOR</t>
  </si>
  <si>
    <t>PREVIK</t>
  </si>
  <si>
    <t>SEGURIDADE</t>
  </si>
  <si>
    <t>CARTAPREV</t>
  </si>
  <si>
    <t>FAPIEB</t>
  </si>
  <si>
    <t>UASPREV</t>
  </si>
  <si>
    <t>1.4 DADOS POR ENTIDADE: EAPC E SEGURADORAS</t>
  </si>
  <si>
    <t>VINCI VIDA E PREVIDÊNCIA S.A.</t>
  </si>
  <si>
    <t>FUNDACAO CESP</t>
  </si>
  <si>
    <t>FAMILIA PREVIDENCIA</t>
  </si>
  <si>
    <t>BANRISUL/FBSS</t>
  </si>
  <si>
    <t>PROMON</t>
  </si>
  <si>
    <t>AGROS</t>
  </si>
  <si>
    <t>PREVIM</t>
  </si>
  <si>
    <t>CASFAM</t>
  </si>
  <si>
    <t>BOTICARIO PREV</t>
  </si>
  <si>
    <t>CIFRAO</t>
  </si>
  <si>
    <t>MÚTUOPREV</t>
  </si>
  <si>
    <t>UNIPREVI</t>
  </si>
  <si>
    <t>SEGURIDADE-SOCIEDADE DE PREVIDENCIA PRIVADA</t>
  </si>
  <si>
    <t>CAPOF</t>
  </si>
  <si>
    <t>SARAH PREVIDÊNCIA</t>
  </si>
  <si>
    <t>MM PREV</t>
  </si>
  <si>
    <t>-</t>
  </si>
  <si>
    <t>2021**</t>
  </si>
  <si>
    <t>** dados das EAPC obtidos junto a Fenaprevi</t>
  </si>
  <si>
    <t>2022**</t>
  </si>
  <si>
    <t>2023**</t>
  </si>
  <si>
    <t>dez/2023</t>
  </si>
  <si>
    <t>HOJE PREVIDÊNCIA PRIVADA</t>
  </si>
  <si>
    <t>ACESITA PREVIDENCIA PRIVADA</t>
  </si>
  <si>
    <t>00.529.828/0001-31</t>
  </si>
  <si>
    <t>MG</t>
  </si>
  <si>
    <t>ACIPREV</t>
  </si>
  <si>
    <t>ACIPREV - FUNDO MULTIINSTITUIDO DE PREVIDENCIA COMPLEMENTAR</t>
  </si>
  <si>
    <t>15.553.660/0001-77</t>
  </si>
  <si>
    <t>AEROS FDO DE PREVIDENCIA COMPLEMENTAR</t>
  </si>
  <si>
    <t>49.361.181/0001-70</t>
  </si>
  <si>
    <t>INSTITUTO AERUS DE SEGURIDADE SOCIAL EM LIQUIDACAO EXTRAJUDICIAL</t>
  </si>
  <si>
    <t>27.901.719/0001-50</t>
  </si>
  <si>
    <t>RJ</t>
  </si>
  <si>
    <t>AGROS INSTITUTO UFV DE SEGURIDADE SOCIAL</t>
  </si>
  <si>
    <t>20.320.487/0001-05</t>
  </si>
  <si>
    <t>ALBAPREV INSTITUTO DE PREVIDENCIA COMPLEMENTAR DA ASSEMBLEIA LEGISLATIVA DO ESTADO DA BAHIA</t>
  </si>
  <si>
    <t>07.780.736/0001-79</t>
  </si>
  <si>
    <t>BA</t>
  </si>
  <si>
    <t>ALCOA PREVI SOCIEDADE DE PREVIDENCIA PRIVADA</t>
  </si>
  <si>
    <t>59.942.961/0001-68</t>
  </si>
  <si>
    <t>FUNDO DE PREVIDENCIA COMPLEMENTAR DA ASSEMBLEIA LEGISLATIVA DO ESTADO DE PERNAMBUCO-ALEPEPREV</t>
  </si>
  <si>
    <t>10.530.382/0001-19</t>
  </si>
  <si>
    <t>PE</t>
  </si>
  <si>
    <t>ALPAPREV - SOCIEDADE DE PREVIDENCIA COMPLEMENTAR</t>
  </si>
  <si>
    <t>67.000.000/0001-62</t>
  </si>
  <si>
    <t>FUNDACAO ALPHA DE PREVIDENCIA E ASSISTENCIA SOCIAL</t>
  </si>
  <si>
    <t>75.156.034/0001-79</t>
  </si>
  <si>
    <t>PR</t>
  </si>
  <si>
    <t>FUNDACAO  DE PREVIDENCIA COMPLEMENTAR DO ESTADO DE ALAGOAS - ALPREV</t>
  </si>
  <si>
    <t>35.029.962/0001-58</t>
  </si>
  <si>
    <t>AL</t>
  </si>
  <si>
    <t>ANABBPREV - FUNDO DE PENSAO MULTIPATROCINADO</t>
  </si>
  <si>
    <t>10.520.114/0001-16</t>
  </si>
  <si>
    <t>DF</t>
  </si>
  <si>
    <t>FUNDO DE PENSAO MULTINSTITUIDO DA ASSOCIACAO PAULISTA DE CIRURGIOES DENTISTAS - APCDPREV</t>
  </si>
  <si>
    <t>08.940.007/0001-03</t>
  </si>
  <si>
    <t>AVONPREV - SOCIEDADE DE PREVIDENCIA PRIVADA.</t>
  </si>
  <si>
    <t>03.101.405/0001-04</t>
  </si>
  <si>
    <t>BANDEPREV BANDEPE PREVIDENCIA SOCIAL</t>
  </si>
  <si>
    <t>11.001.963/0001-26</t>
  </si>
  <si>
    <t>FUNDACAO BANESTES DE SEGURIDADE SOCIAL</t>
  </si>
  <si>
    <t>28.165.132/0001-92</t>
  </si>
  <si>
    <t>ES</t>
  </si>
  <si>
    <t>BANESPREV FUNDO BANESPA DE SEGURIDADE SOCIAL</t>
  </si>
  <si>
    <t>57.125.288/0001-48</t>
  </si>
  <si>
    <t>FUNDACAO BANRISUL DE SEGURIDADE SOCIAL</t>
  </si>
  <si>
    <t>92.811.959/0001-25</t>
  </si>
  <si>
    <t>RS</t>
  </si>
  <si>
    <t>FUNDACAO BANEB DE SEGURIDADE SOCIAL=BASES</t>
  </si>
  <si>
    <t>14.855.753/0001-93</t>
  </si>
  <si>
    <t>BASF SOCIEDADE DE PREVIDENCIA COMPLEMENTAR</t>
  </si>
  <si>
    <t>56.995.624/0001-40</t>
  </si>
  <si>
    <t>BB-PREVIDENCIA FUNDO DE PENSAO BANCO DO BRASIL</t>
  </si>
  <si>
    <t>00.544.659/0001-09</t>
  </si>
  <si>
    <t>BOSCHPREV - SOCIEDADE DE PREVIDENCIA PRIVADA</t>
  </si>
  <si>
    <t>33.383.708/0001-28</t>
  </si>
  <si>
    <t>BOTICARIO PREV SOCIEDADE DE PREVIDENCIA PRIVADA</t>
  </si>
  <si>
    <t>00.998.828/0001-80</t>
  </si>
  <si>
    <t>FUNDACAO AMPLA DE SEGURIDADE SOCIAL - BRASILETROS</t>
  </si>
  <si>
    <t>28.518.991/0001-18</t>
  </si>
  <si>
    <t>FUNDACAO DE SEGURIDADE SOCIAL BRASLIGHT</t>
  </si>
  <si>
    <t>42.334.144/0001-24</t>
  </si>
  <si>
    <t>BRF PREVIDENCIA</t>
  </si>
  <si>
    <t>01.689.795/0001-50</t>
  </si>
  <si>
    <t>BUNGEPREV - FUNDO MULTIPLO DE PREVIDENCIA PRIVADA</t>
  </si>
  <si>
    <t>02.902.663/0001-27</t>
  </si>
  <si>
    <t>CABEC - CAIXA DE PREVIDENCIA PRIVADA BEC</t>
  </si>
  <si>
    <t>07.083.033/0001-91</t>
  </si>
  <si>
    <t>CE</t>
  </si>
  <si>
    <t>CAGEPREV - FUNDACAO CAGECE DE PREVIDENCIA COMPLEMENTAR</t>
  </si>
  <si>
    <t>06.025.140/0001-09</t>
  </si>
  <si>
    <t>CAIXA DE PREVIDENCIA COMPLEMENTAR DO BANCO DA AMAZONIA</t>
  </si>
  <si>
    <t>04.789.749/0001-10</t>
  </si>
  <si>
    <t>PA</t>
  </si>
  <si>
    <t>CAIXA DE PREVIDENCIA DOS FUNCIONARIOS DO BANCO DO NORDESTE DO BRASIL - CAPEF</t>
  </si>
  <si>
    <t>07.273.170/0001-99</t>
  </si>
  <si>
    <t>CAIXA DE PREVIDENCIA E ASSISTENCIA DOS SERVIDORES DA FUNDACAO NACIONAL DE SAUDE</t>
  </si>
  <si>
    <t>30.036.685/0001-97</t>
  </si>
  <si>
    <t>CAPITAL PREV - FUNDACAO CAPITAL PREVIDENCIA E SAUDE</t>
  </si>
  <si>
    <t>00.580.481/0001-51</t>
  </si>
  <si>
    <t>CAPITAL PREVIDENCIA COMPLEMENTAR</t>
  </si>
  <si>
    <t>41.577.801/0001-00</t>
  </si>
  <si>
    <t>CXA ASSIST APOSENT DOS FUNCIONARIOS DO BCO EST MARANHAO</t>
  </si>
  <si>
    <t>06.252.746/0001-79</t>
  </si>
  <si>
    <t>MA</t>
  </si>
  <si>
    <t>CARBOPREV SOCIEDADE DE PREVIDENCIA PRIVADA</t>
  </si>
  <si>
    <t>01.771.969/0001-29</t>
  </si>
  <si>
    <t>CARGILLPREV SOCIEDADE DE PREVIDENCIA COMPLEMENTAR</t>
  </si>
  <si>
    <t>58.926.825/0001-11</t>
  </si>
  <si>
    <t>CARREFOURPREV - SOCIEDADE DE PREVIDENCIA COMPLEMENTAR</t>
  </si>
  <si>
    <t>66.513.409/0001-10</t>
  </si>
  <si>
    <t>CARTAPREV - FUNDO DE PREVIDENCIA DOS CARTORIOS.</t>
  </si>
  <si>
    <t>08.966.102/0001-78</t>
  </si>
  <si>
    <t>FUNDACAO CASAN DE PREVIDENCIA COMPLEMENTAR - CASANPREV</t>
  </si>
  <si>
    <t>09.523.635/0001-48</t>
  </si>
  <si>
    <t>SC</t>
  </si>
  <si>
    <t>CASFAM-CX DE ASSIST E PREVID FABIO DE ARAUJO MOTTA</t>
  </si>
  <si>
    <t>18.742.833/0001-93</t>
  </si>
  <si>
    <t>CAIXA VICENTE DE ARAUJO DO GRUPO MERCANTIL DO BRASIL - CAVA</t>
  </si>
  <si>
    <t>17.209.370/0001-36</t>
  </si>
  <si>
    <t>CAIXA BENEFICENTE DOS EMPREGADOS DA COMPANHIA SIDERURGICA NACIONAL  - CBS</t>
  </si>
  <si>
    <t>32.500.613/0001-84</t>
  </si>
  <si>
    <t>FUNDACAO CELESC DE SEGURIDADE SOCIAL</t>
  </si>
  <si>
    <t>82.956.996/0001-78</t>
  </si>
  <si>
    <t>FUNDACAO BANCO CENTRAL DE PREVIDENCIA PRIVADA-CENTRUS</t>
  </si>
  <si>
    <t>00.580.571/0001-42</t>
  </si>
  <si>
    <t>CENTRUS MT</t>
  </si>
  <si>
    <t>03.533.957/0001-91</t>
  </si>
  <si>
    <t>MT</t>
  </si>
  <si>
    <t>CEPLUS INSTITUTO CEPLAC DE SEGURIDADE SOCIAL</t>
  </si>
  <si>
    <t>14.498.901/0001-60</t>
  </si>
  <si>
    <t>FUNDACAO DE PREVIDENCIA COMPLEMENTAR DO ESTADO DO CEARA (CE-PREVCOM)</t>
  </si>
  <si>
    <t>39.940.699/0001-05</t>
  </si>
  <si>
    <t>CERES - FUNDACAO DE SEGURIDADE SOCIAL</t>
  </si>
  <si>
    <t>00.532.804/0001-31</t>
  </si>
  <si>
    <t>CIASPREV - CENTRO DE INTEGRACAO E ASSISTENCIA AOS SERVIDORES PUBLICOS PREVIDENCIA PRIVADA</t>
  </si>
  <si>
    <t>08.071.645/0001-27</t>
  </si>
  <si>
    <t>CIBRIUS - INSTITUTO DE PREVIDENCIA COMPLEMENTAR</t>
  </si>
  <si>
    <t>00.531.590/0001-89</t>
  </si>
  <si>
    <t>CIFRAO FUNDACAO DE PREVIDENC DA CASA DA MOEDA DO BRASIL</t>
  </si>
  <si>
    <t>30.509.566/0001-04</t>
  </si>
  <si>
    <t>CITIPREVI - ENTIDADE FECHADA DE PREVIDENCIA COMPLEMENTAR</t>
  </si>
  <si>
    <t>29.415.858/0001-07</t>
  </si>
  <si>
    <t>FUNDACAO COMPESA DE PREVIDENCIA E ASSISTENCIA</t>
  </si>
  <si>
    <t>12.585.261/0001-08</t>
  </si>
  <si>
    <t>COMSHELL SOCIEDADE DE PREVIDENCIA PRIVADA</t>
  </si>
  <si>
    <t>30.495.634/0001-23</t>
  </si>
  <si>
    <t>CP PREV SOCIEDADE DE PREVIDENCIA PRIVADA</t>
  </si>
  <si>
    <t>74.162.934/0001-66</t>
  </si>
  <si>
    <t>CURITIBAPREV - FUNDACAO DE PREVIDENCIA COMPLEMENTAR DO MUNICIPIO DE CURITIBA</t>
  </si>
  <si>
    <t>31.508.921/0001-93</t>
  </si>
  <si>
    <t>CYAMPREV SOCIEDADE DE PREVIDENCIA PRIVADA</t>
  </si>
  <si>
    <t>65.696.932/0001-66</t>
  </si>
  <si>
    <t>DANAPREV - SOCIEDADE DE PREVIDENCIA COMPLEMENTAR</t>
  </si>
  <si>
    <t>93.859.569/0001-98</t>
  </si>
  <si>
    <t>SOCIEDADE DE PREVIDENCIA COMPLEMENTAR CIASC - DATUSPREV</t>
  </si>
  <si>
    <t>10.605.283/0001-59</t>
  </si>
  <si>
    <t>DERMINAS SOCIEDADE CIVIL DE SEGURIDADE SOCIAL</t>
  </si>
  <si>
    <t>21.855.622/0001-71</t>
  </si>
  <si>
    <t>DESBAN - FUNDACAO BDMG DE SEGURIDADE SOCIAL</t>
  </si>
  <si>
    <t>19.969.500/0001-64</t>
  </si>
  <si>
    <t>FUNDACAO DE PREVIDENCIA COMPLEMENTAR DOS SERVIDORES DO DISTRITO FEDERAL - DF-PREVICOM</t>
  </si>
  <si>
    <t>32.169.883/0001-54</t>
  </si>
  <si>
    <t>ECONOMUS INSTITUTO DE SEGURIDADE SOCIAL</t>
  </si>
  <si>
    <t>49.320.799/0001-92</t>
  </si>
  <si>
    <t>FUNDACAO DE SEGURIDADE SOCIAL DO BANCO ECONOMICO S A</t>
  </si>
  <si>
    <t>13.220.488/0001-04</t>
  </si>
  <si>
    <t>ELANCO PREV PREVIDENCIA COMPLEMENTAR</t>
  </si>
  <si>
    <t>35.761.364/0001-79</t>
  </si>
  <si>
    <t>ELETRA - FUNDACAO DE PREVIDENCIA PRIVADA</t>
  </si>
  <si>
    <t>02.884.385/0001-22</t>
  </si>
  <si>
    <t>GO</t>
  </si>
  <si>
    <t>FUNDACAO ELETROBRAS DE SEGURIDADE SOCIAL ELETROS</t>
  </si>
  <si>
    <t>34.268.789/0001-88</t>
  </si>
  <si>
    <t>FUNDACAO ELETROSUL DE PREVIDENCIA E ASSISTENCIA SOCIAL ELOS</t>
  </si>
  <si>
    <t>42.286.245/0001-77</t>
  </si>
  <si>
    <t>EMBRAER PREV - SOCIEDADE DE PREVIDENCIA COMPLEMENTAR</t>
  </si>
  <si>
    <t>10.679.245/0001-40</t>
  </si>
  <si>
    <t>ENERGISAPREV - FUNDACAO ENERGISA DE PREVIDENCIA</t>
  </si>
  <si>
    <t>06.056.449/0001-58</t>
  </si>
  <si>
    <t>ENERPREV PREVIDENCIA COMPLEMENTAR DO GRUPO ENERGIAS DO BRASIL</t>
  </si>
  <si>
    <t>08.710.526/0001-77</t>
  </si>
  <si>
    <t>EQTPREV - EQUATORIAL ENERGIA FUNDACAO DE PREVIDENCIA</t>
  </si>
  <si>
    <t>07.009.152/0001-02</t>
  </si>
  <si>
    <t>FUNDACAO DE ASSISTENCIA SOCIAL E SEGURIDADE DA EMBASA</t>
  </si>
  <si>
    <t>00.947.763/0001-44</t>
  </si>
  <si>
    <t>FACEB - FUNDACAO DE PREVIDENCIA DOS EMPREGADOS DA CEB</t>
  </si>
  <si>
    <t>00.469.585/0001-93</t>
  </si>
  <si>
    <t>FUNDACAO CHESF DE ASSISTENCIA E SEGURIDADE SOCIAL FACHESF</t>
  </si>
  <si>
    <t>42.160.192/0001-43</t>
  </si>
  <si>
    <t>FUNDACAO COELCE DE SEGURIDADE SOCIAL</t>
  </si>
  <si>
    <t>06.622.591/0001-15</t>
  </si>
  <si>
    <t>FUNDACAO CEEE DE SEGURIDADE SOCIAL ELETROCEEE</t>
  </si>
  <si>
    <t>90.884.412/0001-24</t>
  </si>
  <si>
    <t>FUNDACAO ASSISTENCIAL E PREVIDENCIARIA DA EMATERCE</t>
  </si>
  <si>
    <t>10.393.460/0001-80</t>
  </si>
  <si>
    <t>FUNDACAO ASSISTENCIAL E PREVIDENCIARIA DA EXTEN RURAL NO RS</t>
  </si>
  <si>
    <t>87.752.200/0001-89</t>
  </si>
  <si>
    <t>FUNDACAO DE ASSISTENCIA E PREVIDENCIA SOCIAL DO BNDES - FAPES</t>
  </si>
  <si>
    <t>00.397.695/0001-97</t>
  </si>
  <si>
    <t>FUNDO DE APOS E PENSOES DA IGREJA EPISC ANGL DO BRASIL</t>
  </si>
  <si>
    <t>92.822.949/0001-95</t>
  </si>
  <si>
    <t>FUNDACAO ALBINO SOUZA CRUZ</t>
  </si>
  <si>
    <t>31.933.799/0001-00</t>
  </si>
  <si>
    <t>FUNDACAO ATLANTICO DE SEGURIDADE SOCIAL</t>
  </si>
  <si>
    <t>07.110.214/0001-60</t>
  </si>
  <si>
    <t>SOCIEDADE CIVIL FGV DE PREVIDENCIA PRIVADA</t>
  </si>
  <si>
    <t>01.522.104/0001-29</t>
  </si>
  <si>
    <t>FUNDACAO ITAIPU BR DE PREVIDENCIA E ASSISTENCIA SOCIAL</t>
  </si>
  <si>
    <t>80.564.578/0001-00</t>
  </si>
  <si>
    <t>INSTITUTO OSWALDO CRUZ DE SEGURIDADE SOCIAL</t>
  </si>
  <si>
    <t>28.954.717/0001-91</t>
  </si>
  <si>
    <t>FIPECQ-FUNDACAO DE PREVIDENCIA COMPLEMENTAR DOS EMPREGADOS OU SERVIDORES DA FINEP,DO IPEA,DO CNPQ,DO INPE E DO INPA</t>
  </si>
  <si>
    <t>00.529.958/0001-74</t>
  </si>
  <si>
    <t>FUNDACAO FORLUMINAS DE SEGURIDADE SOCIAL FORLUZ</t>
  </si>
  <si>
    <t>16.539.926/0001-90</t>
  </si>
  <si>
    <t>FPP</t>
  </si>
  <si>
    <t>FORD PREVIDENCIA PRIVADA</t>
  </si>
  <si>
    <t>01.089.043/0001-58</t>
  </si>
  <si>
    <t>FUNDACAO DOS FUNCIONARIOS DA CAIXA ECONOMICA ESTADUAL - EM LIQUIDACAO</t>
  </si>
  <si>
    <t>87.150.330/0001-41</t>
  </si>
  <si>
    <t>FUNDO DE PENSAO CAPEMI FUCAP</t>
  </si>
  <si>
    <t>29.958.022/0001-40</t>
  </si>
  <si>
    <t>FUMAC</t>
  </si>
  <si>
    <t>FUNDACAO MARIO COUTINHO</t>
  </si>
  <si>
    <t>02.879.328/0001-55</t>
  </si>
  <si>
    <t>FUNDO MULTIPATROCINADO DE PREVIDENCIA COMPLEMENTAR SANTA CATARINA</t>
  </si>
  <si>
    <t>86.950.391/0001-20</t>
  </si>
  <si>
    <t>FUNBEP - FUNDO DE PENSAO MULTIPATROCINADO</t>
  </si>
  <si>
    <t>76.629.252/0001-46</t>
  </si>
  <si>
    <t>FUNDACAO CASAL DE SEGURIDADE SOCIAL</t>
  </si>
  <si>
    <t>24.479.123/0001-15</t>
  </si>
  <si>
    <t>FUNDACAO DOS ECONOMIARIOS FEDERAIS FUNCEF</t>
  </si>
  <si>
    <t>00.436.923/0001-90</t>
  </si>
  <si>
    <t>FUNCESP</t>
  </si>
  <si>
    <t>FUNDACAO BRASILSAT</t>
  </si>
  <si>
    <t>02.181.875/0001-62</t>
  </si>
  <si>
    <t>FUNDACAO COPEL DE PREVIDENCIA E ASSISTENCIA SOCIAL</t>
  </si>
  <si>
    <t>75.054.940/0001-62</t>
  </si>
  <si>
    <t>FUNDACAO CORSAN DOS FUNCIONARIOS DA COMPANHIA RIOGRANDENSE DE SANEAMENTO CORSAN</t>
  </si>
  <si>
    <t>89.176.911/0001-88</t>
  </si>
  <si>
    <t>FUNDACAO LIBERTAS DE SEGURIDADE SOCIAL</t>
  </si>
  <si>
    <t>20.119.509/0001-65</t>
  </si>
  <si>
    <t>FUNDAMBRAS SOCIEDADE DE PREVIDENCIA PRIVADA</t>
  </si>
  <si>
    <t>44.748.564/0001-82</t>
  </si>
  <si>
    <t>FUNDIAGUA - FUNDACAO DE PREVIDENCIA COMPLEMENTAR</t>
  </si>
  <si>
    <t>73.983.876/0001-79</t>
  </si>
  <si>
    <t>FUNDACAO NESTLE DE PREVIDENCIA PRIVADA</t>
  </si>
  <si>
    <t>54.368.402/0001-72</t>
  </si>
  <si>
    <t>FUNDACAO DE PREVIDENCIA COMPLEMENTAR DO SERVIDOR PUBLICO FEDERAL DO PODER EXECUTIVO (FUNPRESP-EXE)</t>
  </si>
  <si>
    <t>17.312.597/0001-02</t>
  </si>
  <si>
    <t>FUNDACAO DE PREVIDENCIA COMPLEMENTAR DO SERVIDOR PUBLICO FEDERAL DO PODER JUDICIARIO - FUNPRESP-JUD</t>
  </si>
  <si>
    <t>18.465.825/0001-47</t>
  </si>
  <si>
    <t>FUNDACAO SEN JOSE ERMIRIO DE MORAES</t>
  </si>
  <si>
    <t>74.060.534/0001-40</t>
  </si>
  <si>
    <t>FUNDACAO DE SEGURIDADE SOCIAL DA ARCELORMITTAL BRASIL - FUNSSEST</t>
  </si>
  <si>
    <t>31.787.625/0001-79</t>
  </si>
  <si>
    <t>FUNDACAO SANEPAR DE PREVIDENCIA E ASSISTENCIA SOCIAL</t>
  </si>
  <si>
    <t>75.992.438/0001-00</t>
  </si>
  <si>
    <t>FUNDACAO CODESC DE SEGURIDADE SOCIAL</t>
  </si>
  <si>
    <t>83.564.443/0001-32</t>
  </si>
  <si>
    <t>FUTURA II ENTIDADE DE PREVIDENCIA COMPLEMENTAR</t>
  </si>
  <si>
    <t>12.537.075/0001-95</t>
  </si>
  <si>
    <t>FUTURA ENTIDADE DE PREVIDENCIA COMPLEMENTAR</t>
  </si>
  <si>
    <t>27.109.420/0001-67</t>
  </si>
  <si>
    <t>INSTITUTO DE SEGURIDADE SOCIAL DA CEG</t>
  </si>
  <si>
    <t>29.364.270/0001-63</t>
  </si>
  <si>
    <t>GEBSA-PREV-SOCIEDADE DE PREVIDENCIA PRIVADA</t>
  </si>
  <si>
    <t>73.995.870/0001-11</t>
  </si>
  <si>
    <t>INSTITUTO GEIPREV DE SEGURIDADE SOCIAL</t>
  </si>
  <si>
    <t>00.529.784/0001-40</t>
  </si>
  <si>
    <t>GERDAU - SOCIEDADE DE PREVIDENCIA PRIVADA</t>
  </si>
  <si>
    <t>92.326.818/0001-17</t>
  </si>
  <si>
    <t>GOODYEAR PREVIDENCIA PRIVADA</t>
  </si>
  <si>
    <t>61.852.380/0001-87</t>
  </si>
  <si>
    <t>INSTITUTO ADVENTISTA DE JUBILACAO E ASSISTENCIA</t>
  </si>
  <si>
    <t>00.494.427/0001-93</t>
  </si>
  <si>
    <t>FUNDACAO PREVIDENCIARIA IBM</t>
  </si>
  <si>
    <t>30.658.868/0001-44</t>
  </si>
  <si>
    <t>ICATU FUNDO MULTIPATROCINADO</t>
  </si>
  <si>
    <t>01.129.017/0001-06</t>
  </si>
  <si>
    <t>ITAU FUNDO MULTIPATROCINADO</t>
  </si>
  <si>
    <t>00.384.261/0001-52</t>
  </si>
  <si>
    <t>INDUSPREVI - SOCIEDADE DE PREVIDENCIA PRIVADA DO RIO GRANDE DO SUL</t>
  </si>
  <si>
    <t>02.207.808/0001-70</t>
  </si>
  <si>
    <t>INSTITUTO ENERGIPE DE SEGURIDADE SOCIAL</t>
  </si>
  <si>
    <t>13.945.837/0001-55</t>
  </si>
  <si>
    <t>SE</t>
  </si>
  <si>
    <t>INSTITUTO INFRAERO DE SEGURIDADE SOCIAL</t>
  </si>
  <si>
    <t>27.644.368/0001-49</t>
  </si>
  <si>
    <t>INOVAR PREVIDENCIA - SOCIEDADE DE PREVIDENCIA PRIVADA</t>
  </si>
  <si>
    <t>73.000.838/0001-59</t>
  </si>
  <si>
    <t>INSTITUTO AMBEV DE PREVIDENCIA PRIVADA</t>
  </si>
  <si>
    <t>30.487.912/0001-09</t>
  </si>
  <si>
    <t>FUNDACAO BRDE DE PREVIDENCIA COMPLEMENTAR - ISBRE</t>
  </si>
  <si>
    <t>89.172.084/0001-54</t>
  </si>
  <si>
    <t>FUNDACAO ITAU UNIBANCO - PREVIDENCIA COMPLEMENTAR</t>
  </si>
  <si>
    <t>61.155.248/0001-16</t>
  </si>
  <si>
    <t>FUNDACAO ITAUSA INDUSTRIAL</t>
  </si>
  <si>
    <t>00.366.402/0001-04</t>
  </si>
  <si>
    <t>JOHNSON &amp; JOHNSON SOCIEDADE PREVIDENCIARIA</t>
  </si>
  <si>
    <t>54.065.776/0001-19</t>
  </si>
  <si>
    <t>FUNDO DE PENSAO MULTINSTITUIDO POR ASSOCIACOES DO MINISTERIO PUBLICO E DA JUSTICA - JUSPREV</t>
  </si>
  <si>
    <t>09.350.840/0001-59</t>
  </si>
  <si>
    <t>KPMG PREV - SOCIEDADE DE PREVIDENCIA PRIVADA</t>
  </si>
  <si>
    <t>03.898.918/0001-98</t>
  </si>
  <si>
    <t>LILLYPREV SOCIEDADE DE PREVIDENCIA PRIVADA</t>
  </si>
  <si>
    <t>00.234.398/0001-20</t>
  </si>
  <si>
    <t>FUNDO DE PREVIDENCIA MAIS FUTURO</t>
  </si>
  <si>
    <t>07.136.451/0001-08</t>
  </si>
  <si>
    <t>MAIS VIDA PREVIDENCIA - ENTIDADE DE PREVIDENCIA COMPLEMENTAR</t>
  </si>
  <si>
    <t>01.077.727/0001-30</t>
  </si>
  <si>
    <t>MAPPIN SOCIEDADE DE PREVIDENCIA PRIVADA</t>
  </si>
  <si>
    <t>59.954.701/0001-02</t>
  </si>
  <si>
    <t>MARCOPREV SOCIEDADE DE PREVIDENCIA PRIVADA</t>
  </si>
  <si>
    <t>00.915.873/0001-24</t>
  </si>
  <si>
    <t>MAUA PREV SOCIEDADE DE PREVIDENCIA PRIVADA</t>
  </si>
  <si>
    <t>40.365.363/0001-45</t>
  </si>
  <si>
    <t>MERCEDES-BENZ PREVIDENCIA COMPLEMENTAR</t>
  </si>
  <si>
    <t>05.595.478/0001-25</t>
  </si>
  <si>
    <t>MENDESPREV SOCIEDADE PREVIDENCIARIA</t>
  </si>
  <si>
    <t>65.160.848/0001-23</t>
  </si>
  <si>
    <t>MERCERPREV - FUNDO DE PENSAO MULTIPATROCINADO</t>
  </si>
  <si>
    <t>61.365.136/0001-90</t>
  </si>
  <si>
    <t>METRUS INSTITUTO DE SEGURIDADE SOCIAL</t>
  </si>
  <si>
    <t>44.857.357/0001-66</t>
  </si>
  <si>
    <t>MM PREV - MAGNETI MARELLI ENTIDADE DE PREVIDENCIA PRIVADA</t>
  </si>
  <si>
    <t>59.986.778/0001-64</t>
  </si>
  <si>
    <t>MONGERAL AEGON FUNDO DE PENSAO</t>
  </si>
  <si>
    <t>07.146.074/0001-80</t>
  </si>
  <si>
    <t>MSD PREV - SOCIEDADE DE PREVIDENCIA PRIVADA</t>
  </si>
  <si>
    <t>02.726.871/0001-12</t>
  </si>
  <si>
    <t>MULTIBRA FUNDO DE PENSAO</t>
  </si>
  <si>
    <t>30.459.788/0001-60</t>
  </si>
  <si>
    <t>MULTIBRA INSTITUIDOR - FUNDO MULTIPLO</t>
  </si>
  <si>
    <t>60.901.436/0001-83</t>
  </si>
  <si>
    <t>MULTICOOP FUNDO DE PENSAO MULTIPATROCINADO</t>
  </si>
  <si>
    <t>17.480.374/0001-54</t>
  </si>
  <si>
    <t>MULTIPENSIONS BRADESCO - FUNDO MULTIPATROCINADO DE PREVIDENCIA PRIVADA</t>
  </si>
  <si>
    <t>02.866.728/0001-26</t>
  </si>
  <si>
    <t>MULTIPLA - MULTIEMPRESAS DE PREVIDENCIA COMPLEMENTAR</t>
  </si>
  <si>
    <t>71.734.842/0001-15</t>
  </si>
  <si>
    <t>MULTIPREV FUNDO MULTIPLO DE PENSAO</t>
  </si>
  <si>
    <t>67.846.188/0001-64</t>
  </si>
  <si>
    <t>MUTUOPREV - ENTIDADE DE PREVIDENCIA COMPLEMENTAR</t>
  </si>
  <si>
    <t>12.905.021/0001-35</t>
  </si>
  <si>
    <t>NEOS PREVIDENCIA COMPLEMENTAR</t>
  </si>
  <si>
    <t>32.143.339/0001-33</t>
  </si>
  <si>
    <t>NUCLEOS INSTITUTO DE SEGURIDADE SOCIAL</t>
  </si>
  <si>
    <t>30.022.727/0001-30</t>
  </si>
  <si>
    <t>FUNDO DE PENSAO MULTIPATROCINADO DA ORDEM DOS ADVOGADOS DO BRASIL, SECCIONAL DE GOIAS E DA CASAG - CAIXA DE ASSISTENCIA DOS ADVOGADOS DE GOIAS</t>
  </si>
  <si>
    <t>01.715.394/0001-27</t>
  </si>
  <si>
    <t>FUNDO DE PENSAO MULTIPATROCINADO DA ORDEM DOS ADVOGADOS DO BRASIL - SECCIONAL DE MINAS GERAIS</t>
  </si>
  <si>
    <t>03.313.643/0001-83</t>
  </si>
  <si>
    <t>FUNDO DE PENSAO MULTIPATROCINADO DA ORDEM DOS ADVOGADOS DO BRASIL - SECCIONAL DA PARAIBA - OABPREV-NORDESTE</t>
  </si>
  <si>
    <t>09.011.460/0001-90</t>
  </si>
  <si>
    <t>PB</t>
  </si>
  <si>
    <t>FUNDO DE PENSAO MULTIPATROCINADO DA ORDEM DOS ADVOGADOS DO BRASIL SECAO DO PARANA E DA CAIXA DE ASSISTENCIA DOS ADVOGADOS DO PARANA</t>
  </si>
  <si>
    <t>00.889.819/0001-51</t>
  </si>
  <si>
    <t>FUNDO DE PENSAO MULTIPATROCINADO DA ORDEM DOS ADVOGADOS DO BRASIL-SECAO DO RIO DE JANEIRO</t>
  </si>
  <si>
    <t>01.727.770/0001-01</t>
  </si>
  <si>
    <t>OABPREV-RS - FUNDO DE PENSAO MULTIPATROCINADO DA ORDEM DOS ADVOGADOS DO BRASIL, SECCIONAL DO RIO GRANDE DO SUL</t>
  </si>
  <si>
    <t>01.182.491/0001-00</t>
  </si>
  <si>
    <t>86.897.105/0001-00</t>
  </si>
  <si>
    <t>FUNDO DE PENSAO MULTIPATROCINADO DA SEC. DE SP DA OAB E DA CAASP - CX. DE ASSIST. DOS ADV. DE SP - OABPREV - SP</t>
  </si>
  <si>
    <t>07.887.827/0001-08</t>
  </si>
  <si>
    <t>ORIUS ASSOCIACAO ORION DE SEGURIDADE SOCIAL</t>
  </si>
  <si>
    <t>51.953.677/0001-85</t>
  </si>
  <si>
    <t>P&amp;G PREV - SOCIEDADE DE PREVIDENCIA PRIVADA</t>
  </si>
  <si>
    <t>01.680.352/0001-06</t>
  </si>
  <si>
    <t>FUNDACAO PETROBRAS DE SEGURIDADE SOCIAL PETROS</t>
  </si>
  <si>
    <t>34.053.942/0001-50</t>
  </si>
  <si>
    <t>PFIZER PREV - SOCIEDADE DE PREVIDENCIA PRIVADA</t>
  </si>
  <si>
    <t>03.361.090/0001-34</t>
  </si>
  <si>
    <t>PLANEJAR - SOCIEDADE DE PREVIDENCIA COMPLEMENTAR</t>
  </si>
  <si>
    <t>05.209.844/0001-60</t>
  </si>
  <si>
    <t>PORTOPREV - PORTO SEGURO PREVIDENCIA COMPLEMENTAR</t>
  </si>
  <si>
    <t>00.107.852/0001-82</t>
  </si>
  <si>
    <t>PORTUS INSTITUTO DE SEGURIDADE SOCIAL</t>
  </si>
  <si>
    <t>29.994.266/0001-89</t>
  </si>
  <si>
    <t>POSTALIS INSTITUTO DE PREVIDENCIA COMPLEMENTAR</t>
  </si>
  <si>
    <t>00.627.638/0001-57</t>
  </si>
  <si>
    <t>POUPREV - FUNDACAO DE SEGURIDADE SOCIAL</t>
  </si>
  <si>
    <t>02.982.157/0001-95</t>
  </si>
  <si>
    <t>PRECE - PREVIDENCIA COMPLEMENTAR</t>
  </si>
  <si>
    <t>30.030.696/0001-60</t>
  </si>
  <si>
    <t>PREV PEPSICO SOCIEDADE PREVIDENCIARIA</t>
  </si>
  <si>
    <t>00.098.693/0001-05</t>
  </si>
  <si>
    <t>BEP-CAIXA DE PREVIDENCIA SOCIAL</t>
  </si>
  <si>
    <t>07.697.683/0001-27</t>
  </si>
  <si>
    <t>PI</t>
  </si>
  <si>
    <t>FUNDACAO DE PREVIDENCIA COMPLEMENTAR DO BRASIL CENTRAL - PREVCOM BRC</t>
  </si>
  <si>
    <t>26.850.496/0001-86</t>
  </si>
  <si>
    <t>FUNDACAO DE PREVIDENCIA COMPLEMENTAR DO ESTADO DE MINAS GERAIS - PREVCOM-MG</t>
  </si>
  <si>
    <t>21.275.737/0001-97</t>
  </si>
  <si>
    <t>PREVCUMMINS SOCIEDADE DE PREVIDENCIA PRIVADA</t>
  </si>
  <si>
    <t>54.788.948/0001-82</t>
  </si>
  <si>
    <t>SOCIEDADE DE PREV. COMPLEMENTAR DA DATAPREV - PREVDATA</t>
  </si>
  <si>
    <t>30.258.057/0001-56</t>
  </si>
  <si>
    <t>PREVDOW SOCIEDADE DE PREVIDENCIA PRIVADA</t>
  </si>
  <si>
    <t>62.282.017/0001-36</t>
  </si>
  <si>
    <t>SOCIEDADE PREVIDENCIARIA 3M PREVEME</t>
  </si>
  <si>
    <t>51.919.447/0001-08</t>
  </si>
  <si>
    <t>SOCIEDADE PREVIDENCIARIA 3M - PREVEME II</t>
  </si>
  <si>
    <t>11.048.745/0001-47</t>
  </si>
  <si>
    <t>FUNDACAO DE PREVIDENCIA COMPLEMENTAR DO ESTADO DO ESPIRITO SANTO - PREVES</t>
  </si>
  <si>
    <t>19.473.043/0001-12</t>
  </si>
  <si>
    <t>PREVHAB PREVIDENCIA COMPLEMENTAR</t>
  </si>
  <si>
    <t>42.174.631/0001-77</t>
  </si>
  <si>
    <t>PREVI NOVARTIS SOCIEDADE DE PREVIDENCIA PRIVADA</t>
  </si>
  <si>
    <t>59.091.736/0001-65</t>
  </si>
  <si>
    <t>CAIXA DE PREVIDENCIA DOS FUNCS DO BANCO DO BRASIL</t>
  </si>
  <si>
    <t>33.754.482/0001-24</t>
  </si>
  <si>
    <t>CAIXA PREV DOS F DO S.BANERJ PREVI BANERJ-LIQ EXTRJUDIC</t>
  </si>
  <si>
    <t>34.054.320/0001-46</t>
  </si>
  <si>
    <t>PREVIBAYER SOCIEDADE DE PREVIDENCIA PRIVADA</t>
  </si>
  <si>
    <t>52.041.084/0001-05</t>
  </si>
  <si>
    <t>PREVIBOSCH SOCIEDADE DE PREVIDENCIA PRIVADA</t>
  </si>
  <si>
    <t>54.155.007/0001-01</t>
  </si>
  <si>
    <t>PREVICAT -SOCIEDADE PREVIDENCIARIA CATERPILLAR</t>
  </si>
  <si>
    <t>59.586.230/0001-27</t>
  </si>
  <si>
    <t>PREVICEL - PREVIDENCIA PRIVADA DA CELEPAR</t>
  </si>
  <si>
    <t>01.614.904/0001-70</t>
  </si>
  <si>
    <t>PREVICOKE-SOCIEDADE DE PREVIDENCIA PRIVADA</t>
  </si>
  <si>
    <t>32.210.759/0001-95</t>
  </si>
  <si>
    <t>PREVIDENCIA USIMINAS</t>
  </si>
  <si>
    <t>16.619.488/0001-70</t>
  </si>
  <si>
    <t>PREVIDEXXONMOBIL - SOCIEDADE DE PREVIDENCIA COMPLEMENTAR</t>
  </si>
  <si>
    <t>10.535.934/0001-81</t>
  </si>
  <si>
    <t>PREVI-ERICSSON-SOCIEDADE DE PREVIDENCIA PRIVADA</t>
  </si>
  <si>
    <t>67.142.521/0001-54</t>
  </si>
  <si>
    <t>PREVIG - SOCIEDADE DE PREVIDENCIA COMPLEMENTAR</t>
  </si>
  <si>
    <t>05.341.008/0001-35</t>
  </si>
  <si>
    <t>PREVI-GM SOCIEDADE DE PREVIDENCIA PRIVADA</t>
  </si>
  <si>
    <t>53.710.968/0001-78</t>
  </si>
  <si>
    <t>PREVIHONDA - ENTIDADE DE PREVIDENCIA PRIVADA</t>
  </si>
  <si>
    <t>02.753.313/0001-46</t>
  </si>
  <si>
    <t>PREVIK PREVIDENCIA COMPLEMENTAR</t>
  </si>
  <si>
    <t>32.409.227/0001-81</t>
  </si>
  <si>
    <t>MICHELIN PREVIDENCIARIA -PREVIM</t>
  </si>
  <si>
    <t>31.153.117/0001-39</t>
  </si>
  <si>
    <t>PREVINDUS ASSOCIACAO DE PREVIDENCIA COMPLEMENTAR</t>
  </si>
  <si>
    <t>00.576.685/0001-19</t>
  </si>
  <si>
    <t>PREVINOR ASSOCIACAO DE PREVIDENCIA PRIVADA</t>
  </si>
  <si>
    <t>32.084.519/0001-91</t>
  </si>
  <si>
    <t>PREVINORTE - FUNDACAO DE PREVIDENCIA COMPLEMENTAR</t>
  </si>
  <si>
    <t>03.637.154/0001-87</t>
  </si>
  <si>
    <t>PREVIP - SOCIEDADE DE PREVIDENCIA COMPLEMENTAR</t>
  </si>
  <si>
    <t>00.550.644/0001-53</t>
  </si>
  <si>
    <t>PREVIPLAN SOCIEDADE DE PREVIDENCIA PRIVADA</t>
  </si>
  <si>
    <t>54.607.478/0001-03</t>
  </si>
  <si>
    <t>FUNDACAO DE PREVIDENCIA DOS SERVIDORES DO IRB</t>
  </si>
  <si>
    <t>29.959.574/0001-73</t>
  </si>
  <si>
    <t>SOC DE PREV COMPL DO SISTEMA FED DA IND DO ESTADO DE SC</t>
  </si>
  <si>
    <t>80.150.857/0001-27</t>
  </si>
  <si>
    <t>PREVISCANIA SOCIEDADE DE PREVIDENCIA PRIVADA</t>
  </si>
  <si>
    <t>55.033.450/0001-72</t>
  </si>
  <si>
    <t>PREVI-SIEMENS SOCIEDADE DE PREVIDENCIA PRIVADA</t>
  </si>
  <si>
    <t>60.540.440/0001-63</t>
  </si>
  <si>
    <t>PREVISTIHL SOCIEDADE DE PREVIDENCIA PRIVADA</t>
  </si>
  <si>
    <t>91.100.297/0001-12</t>
  </si>
  <si>
    <t>FUNDACAO DE PREVIDENCIA COMPLEMENTAR DO ESTADO DA BAHIA - PREVBAHIA</t>
  </si>
  <si>
    <t>24.776.712/0001-65</t>
  </si>
  <si>
    <t>FUNDACAO DE PREVIDENCIA DOS EMPREGADOS DA SANEAGO - PREVSAN</t>
  </si>
  <si>
    <t>37.382.090/0001-32</t>
  </si>
  <si>
    <t>SOMPO ENTIDADE DE PREVIDENCIA COMPLEMENTAR - PREVSOMPO</t>
  </si>
  <si>
    <t>03.784.859/0001-27</t>
  </si>
  <si>
    <t>PREVUNIAO SOCIEDADE DE PREVIDENCIA PRIVADA</t>
  </si>
  <si>
    <t>30.715.122/0001-25</t>
  </si>
  <si>
    <t>SOCIEDADE DE PREVIDENCIA COMPLEMENTAR PREVUNISUL</t>
  </si>
  <si>
    <t>07.719.843/0001-91</t>
  </si>
  <si>
    <t>PRHOSPER-PREVIDENCIA RHODIA</t>
  </si>
  <si>
    <t>43.226.455/0001-32</t>
  </si>
  <si>
    <t>FUNDACAO PROMON DE PREVIDENCIA SOCIAL</t>
  </si>
  <si>
    <t>47.415.773/0001-00</t>
  </si>
  <si>
    <t>QUANTA PREVIDENCIA COOPERATIVA</t>
  </si>
  <si>
    <t>07.200.006/0001-51</t>
  </si>
  <si>
    <t>RAIZPREV - ENTIDADE DE PREVIDENCIA PRIVADA</t>
  </si>
  <si>
    <t>13.124.815/0001-24</t>
  </si>
  <si>
    <t>RANDONPREV FUNDO DE PENSAO</t>
  </si>
  <si>
    <t>00.016.905/0001-50</t>
  </si>
  <si>
    <t>RBS PREV-SOCIEDADE PREVIDENCIARIA</t>
  </si>
  <si>
    <t>01.594.327/0001-00</t>
  </si>
  <si>
    <t>REAL GRANDEZA FUNDACAO DE PREVIDENCIA E ASSIST SOCIAL</t>
  </si>
  <si>
    <t>34.269.803/0001-68</t>
  </si>
  <si>
    <t>RECKITTPREV RECKITT BENCKISER SOCIEDADE PREVIDENCIARIA</t>
  </si>
  <si>
    <t>57.756.371/0001-15</t>
  </si>
  <si>
    <t>FUNDACAO REDE FERROVIARIA DE SEGURIDADE SOCIAL REFER</t>
  </si>
  <si>
    <t>30.277.685/0001-89</t>
  </si>
  <si>
    <t>REGIUS SOCIEDADE CIVIL DE PREVIDENCIA PRIVADA</t>
  </si>
  <si>
    <t>01.225.861/0001-30</t>
  </si>
  <si>
    <t>FUNDACAO DE PREVIDENCIA COMPLEMENTAR DO ESTADO DO RIO DE JANEIRO (RJPREV)</t>
  </si>
  <si>
    <t>17.713.878/0001-77</t>
  </si>
  <si>
    <t>ROCHEPREV - SOCIEDADE DE PREVIDENCIA PRIVADA</t>
  </si>
  <si>
    <t>01.048.433/0001-80</t>
  </si>
  <si>
    <t>FUNDACAO DE PREVIDENCIA COMPLEMENTAR DO SERVIDOR PUBLICO DO ESTADO DO RIO GRANDE DO SUL - RS-PREV</t>
  </si>
  <si>
    <t>24.846.794/0001-77</t>
  </si>
  <si>
    <t>SOCIEDADE PREVIDENCIARIA RUMOS</t>
  </si>
  <si>
    <t>51.245.355/0001-81</t>
  </si>
  <si>
    <t>FUNDACAO SABESP DE SEGURIDADE SOCIAL-SABESPREV</t>
  </si>
  <si>
    <t>65.471.914/0001-86</t>
  </si>
  <si>
    <t>SANTANDERPREVI - SOCIEDADE DE PREVIDENCIA PRIVADA</t>
  </si>
  <si>
    <t>68.687.185/0001-98</t>
  </si>
  <si>
    <t>SAO BERNARDO PREVIDENCIA PRIVADA</t>
  </si>
  <si>
    <t>43.763.127/0001-75</t>
  </si>
  <si>
    <t>FUNDACAO SAO FRANCISCO DE SEGURIDADE SOCIAL</t>
  </si>
  <si>
    <t>01.635.671/0001-91</t>
  </si>
  <si>
    <t>SAO RAFAEL SOCIEDADE DE PREVIDENCIA PRIVADA</t>
  </si>
  <si>
    <t>29.213.238/0001-87</t>
  </si>
  <si>
    <t>SARAH PREVIDENCIA - FUNDO DE PENSAO DOS EMPREGADOS DA ASSOCIACAO DAS PIONEIRAS SOCIAIS</t>
  </si>
  <si>
    <t>45.395.628/0001-71</t>
  </si>
  <si>
    <t>FUNDO DE PENSAO MULTINSTITUIDO DA SOCIEDADE BRASILEIRA DE ORTOPEDIA E TRAUMATOLOGIA - SBOTPREV</t>
  </si>
  <si>
    <t>11.401.654/0001-43</t>
  </si>
  <si>
    <t>FUNDACAO DE PREVIDENCIA COMPLEMENTAR DO ESTADO DE SANTA CATARINA (SCPREV)</t>
  </si>
  <si>
    <t>24.779.565/0001-87</t>
  </si>
  <si>
    <t>SEBRAE PREVIDENCIA - INSTITUTO SEBRAE DE SEGURIDADE SOCIAL</t>
  </si>
  <si>
    <t>06.184.184/0001-73</t>
  </si>
  <si>
    <t>INSTITUTO BANESE DE SEGURIDADE SOCIAL - SERGUS</t>
  </si>
  <si>
    <t>15.582.513/0001-25</t>
  </si>
  <si>
    <t>SERPROS FUNDO MULTIPATROCINADO</t>
  </si>
  <si>
    <t>29.738.952/0001-99</t>
  </si>
  <si>
    <t>SOCIEDADE IBGEANA DE ASSISTENCIA E SEGURIDADE-SIAS</t>
  </si>
  <si>
    <t>33.937.541/0001-08</t>
  </si>
  <si>
    <t>FUNDACAO SICOOB DE PREVIDENCIA PRIVADA</t>
  </si>
  <si>
    <t>08.345.482/0001-23</t>
  </si>
  <si>
    <t>FUNDACAO SILOS E ARMAZENS DE SEGURIDADE SOCIAL</t>
  </si>
  <si>
    <t>88.922.562/0001-33</t>
  </si>
  <si>
    <t>FUNDACAO SISTEL DE SEGURIDADE SOCIAL</t>
  </si>
  <si>
    <t>00.493.916/0001-20</t>
  </si>
  <si>
    <t>SOMUPP SOCIEDADE MULTIPATROCINADA DE PREV.PRIVADA</t>
  </si>
  <si>
    <t>54.221.072/0001-98</t>
  </si>
  <si>
    <t>FUNDACAO DE PREVIDENCIA COMPLEMENTAR DO ESTADO DE SAO PAULO</t>
  </si>
  <si>
    <t>15.401.381/0001-98</t>
  </si>
  <si>
    <t>SOCIEDADE DE PREVIDENCIA COMPLEMENTAR - SUL PREVIDENCIA</t>
  </si>
  <si>
    <t>12.148.125/0001-42</t>
  </si>
  <si>
    <t>SUPRE - FUNDACAO DE SUPLEMENTACAO PREVIDENCIARIA</t>
  </si>
  <si>
    <t>00.140.512/0001-53</t>
  </si>
  <si>
    <t>SUPREV-FUNDACAO MULTIPATROCINADA DE SUPLEMENTACAO PREV</t>
  </si>
  <si>
    <t>49.323.025/0001-15</t>
  </si>
  <si>
    <t>SYNGENTA PREVI - SOCIEDADE DE PREVIDENCIA PRIVADA</t>
  </si>
  <si>
    <t>58.494.329/0001-36</t>
  </si>
  <si>
    <t>TELOS FUNDACAO EMBRATEL DE SEGURIDADE SOCIAL</t>
  </si>
  <si>
    <t>42.465.310/0001-21</t>
  </si>
  <si>
    <t>TETRA PAK PREV - SOCIEDADE DE PREVIDENCIA PRIVADA</t>
  </si>
  <si>
    <t>00.970.542/0001-97</t>
  </si>
  <si>
    <t>TEXPREV TEXACO SOCIEDADE PREVIDENCIARIA</t>
  </si>
  <si>
    <t>35.813.690/0001-82</t>
  </si>
  <si>
    <t>TOYOTA PREVI - ENTIDADE DE PREVIDENCIA COMPLEMENTAR</t>
  </si>
  <si>
    <t>12.712.282/0001-39</t>
  </si>
  <si>
    <t>TRAMONTINAPREV - SOCIEDADE PREVIDENCIARIA</t>
  </si>
  <si>
    <t>00.972.631/0001-72</t>
  </si>
  <si>
    <t>UASPREV - UNIAO DE ASSISTENCIA AOS SERVIDORES PUBLICOS - PREVIDENCIA PRIVADA</t>
  </si>
  <si>
    <t>07.787.933/0001-10</t>
  </si>
  <si>
    <t>ULTRAPREV ASSOCIACAO DE PREVIDENCIA COMPLEMENTAR</t>
  </si>
  <si>
    <t>29.981.107/0001-40</t>
  </si>
  <si>
    <t>UNILEVERPREV - SOCIEDADE DE PREVIDENCIA PRIVADA.</t>
  </si>
  <si>
    <t>48.323.224/0001-60</t>
  </si>
  <si>
    <t>UNIPREVI FUNDACAO UNIFENAS DE PREVIDENCIA PRIVADA</t>
  </si>
  <si>
    <t>00.374.856/0001-27</t>
  </si>
  <si>
    <t>UNISYS-PREVI ENTIDADE DE PREVIDENCIA COMPLEMENTAR</t>
  </si>
  <si>
    <t>31.245.392/0001-82</t>
  </si>
  <si>
    <t>FUNDACAO VALE DO RIO DOCE DE SEGURIDADE SOCIAL VALIA</t>
  </si>
  <si>
    <t>42.271.429/0001-63</t>
  </si>
  <si>
    <t>VALUE PREV SOCIEDADE PREVIDENCIARIA</t>
  </si>
  <si>
    <t>01.541.775/0001-37</t>
  </si>
  <si>
    <t>VISTEON BRASIL PREVIDENCIA PRIVADA - VBPP</t>
  </si>
  <si>
    <t>05.590.227/0001-58</t>
  </si>
  <si>
    <t>00.571.135/0001-07</t>
  </si>
  <si>
    <t>VIKINGPREV SOCIEDADE DE PREVIDENCIA PRIVADA</t>
  </si>
  <si>
    <t>00.158.783/0001-36</t>
  </si>
  <si>
    <t>VISAO PREV SOCIEDADE DE PREVIDENCIA COMPLEMENTAR</t>
  </si>
  <si>
    <t>07.205.215/0001-98</t>
  </si>
  <si>
    <t>FUNDACAO VIVA DE PREVIDENCIA</t>
  </si>
  <si>
    <t>18.868.955/0001-20</t>
  </si>
  <si>
    <t>VOITH PREV - SOCIEDADE DE PREVIDENCIA PRIVADA</t>
  </si>
  <si>
    <t>03.953.059/0001-92</t>
  </si>
  <si>
    <t>VOLKSWAGEN PREVIDENCIA PRIVADA</t>
  </si>
  <si>
    <t>58.165.622/0001-50</t>
  </si>
  <si>
    <t>WEG SEGURIDADE SOCIAL</t>
  </si>
  <si>
    <t>79.378.063/0001-36</t>
  </si>
  <si>
    <t>2.11 POPULAÇÃO DOS PLANOS DE BENEFÍCIOS EFPC POR MODALIDADE</t>
  </si>
  <si>
    <t xml:space="preserve"> 2.11 PLANOS DE BENEFÍCIOS POR MODALIDADE</t>
  </si>
  <si>
    <t>2.11  PLANO - BENEFÍCIO DEFINIDO</t>
  </si>
  <si>
    <t>2.11 PLANO - CONTRIBUIÇÃO DEFINIDA</t>
  </si>
  <si>
    <t>2.11 PLANO - CONTRIBUIÇÃO VARIÁVEL</t>
  </si>
  <si>
    <t>https://www.fbss.org.br</t>
  </si>
  <si>
    <t xml:space="preserve"> Elaboração:  COINF/CGEAC/DERPC </t>
  </si>
  <si>
    <t>Fonte: PREVIC.     Elaboração: COINF/CGEAC/DERPC (referência dezembro de 2023).</t>
  </si>
  <si>
    <t>Fonte: FENAPREVI/UFRJ.    Elaboração: COINF/CGEAC/DERPC.</t>
  </si>
  <si>
    <t>Nota: última informação disponível dezembro/23.</t>
  </si>
  <si>
    <t>Fonte: PREVIC.    Elaboração: COINF/CGEAC/DERPC.</t>
  </si>
  <si>
    <t>Nota: última informação disponível dezembro/2023.</t>
  </si>
  <si>
    <t>Fonte: FENAPREVI/UFRJ.   Elaboração: COINF/CGEAC/DERPC.</t>
  </si>
  <si>
    <t xml:space="preserve">Fontes: FENAPREVI/UFRJ. Elaboração: COINF/CGEAC/DERPC. </t>
  </si>
  <si>
    <t xml:space="preserve">Fontes: PREVIC/SUSEP. Elaboração: COINF/CGEAC/DERPC (extração: 21/06/2024). </t>
  </si>
  <si>
    <t>dez/2024</t>
  </si>
  <si>
    <t>2023</t>
  </si>
  <si>
    <t>mar/2024</t>
  </si>
  <si>
    <t xml:space="preserve">Fonte: PREVIC.    Elaboração: COINF/CGEAC/DERPC  (extração: 21/06/2024).
</t>
  </si>
  <si>
    <t>Fonte: PREVIC. Elaboração: COINF/CGEAC/DERPC (extração: 21/06/2024).</t>
  </si>
  <si>
    <t>Fonte: SUSEP.    Elaboração: COINF/CGEAC/DERPC (extração: 21/06/2024).</t>
  </si>
  <si>
    <t xml:space="preserve">Fonte: PREVIC. Elaboração: COINF/CGEAC/DERPC (extração: 21/06/2024). </t>
  </si>
  <si>
    <t xml:space="preserve">Fontes: PREVIC/SUSEP Elaboração: COINF/CGEAC/DERPC (extração: 21/06/2024) </t>
  </si>
  <si>
    <t>Fontes: PREVIC/SUSEP. Elaboração: COINF/CGEAC/DERPC (extração: 21/06/2024).</t>
  </si>
  <si>
    <t>Fontes: PREVIC/SUSEP.    Elaboração: COINF/CGEAC/DERPC (extração: 21/06/2024).</t>
  </si>
  <si>
    <t>Fonte: SUSEP. Elaboração: COINF/CGEAC/DERPC (extração: 21/06/2024).</t>
  </si>
  <si>
    <t>Fonte: PREVIC.        Elaboração: COINF/CGEAC/DERPC (extração: 21/06/2024).</t>
  </si>
  <si>
    <t>Fonte: PREVIC.             Elaboração: COINF/CGEAC/DERPC (extração: 21/06/2024).</t>
  </si>
  <si>
    <t>Fonte: PREVIC.                     Elaboração: COINF/CGEAC/DERPC (extração: 21/06/2024).</t>
  </si>
  <si>
    <t>Fontes: SUSEP/PREVIC. Elaboração: COINF/CGEAC/DERPC (extração: 21/06/2024).       * acumulado nos últimos 12 meses.</t>
  </si>
  <si>
    <t>Fontes: SUSEP/PREVIC. Elaboração: COINF/CGEAC/DERPC (extração: 21/06/2024).</t>
  </si>
  <si>
    <t>Nota: Para o cálculo do benefício médio mensal de dezembro de 2023 foi considerado o número de assistidos das EFPC de junho/23.</t>
  </si>
  <si>
    <t>Fontes: PREVIC. Elaboração: COINF/CGEAC/DERPC (extração: 21/06/2024).</t>
  </si>
  <si>
    <t>Fonte: SUSEP.   Elaboração: COINF/CGEAC/DERPC (extração: 21/06/2024). * acumulado nos últimos 12 meses.</t>
  </si>
  <si>
    <t>Fonte: Plataforma Quantum (extração: 21/06/2024).</t>
  </si>
  <si>
    <t>7.2 A - Taxa Média de Administração das EAPC: Por Tipo de Plano e Segmento de Aplicação - em mar/23</t>
  </si>
  <si>
    <t>Fonte: Plataforma Quantum (extração:extração: 21/06/2024).</t>
  </si>
  <si>
    <t>7.4 A - Rentabilidade Média das EAPC: Por Tipo de Plano e Segmento de Aplicação - em mar/24</t>
  </si>
  <si>
    <t>Fonte:PREVIC. Elaboração: COINF/CGEAC/DERPC (extração: 21/06/2024).</t>
  </si>
  <si>
    <t>mar /2024</t>
  </si>
  <si>
    <t xml:space="preserve">Fonte:PREVIC. Elaboração: COINF/CGEAC/DERPC (extração: 21/06/2024). </t>
  </si>
  <si>
    <t>0,,44%</t>
  </si>
  <si>
    <t>Fonte:PREVIC. Elaboração: COINF/CGEAC/DERPC  (extração: 21/06/2024).</t>
  </si>
  <si>
    <t>Fonte: PREVIC/B3/Calculadora do Cidadão BC. Elaboração: COINF/CGEAC/CGPEC/DERPC (extração: 21/06/2024).</t>
  </si>
  <si>
    <t xml:space="preserve">Fonte: PREVIC/B3/Calculadora do Cidadão BC      Elaboração: COINF/CGEAC/DERPC     (extração: 21/06/2024) </t>
  </si>
  <si>
    <t>Fonte: SUSEP/PREVIC. Elaboração: COINF/CGEAG/DERPC (extração: 21/06/2024).</t>
  </si>
  <si>
    <t>Fonte: PREVIC Elaboração: COINF/CGEAC/DERPC (extração: 21/06/2024)</t>
  </si>
  <si>
    <t xml:space="preserve"> Elaboração:  COINF/CGEAC/DERPC (extração: 21/06/2024).</t>
  </si>
  <si>
    <t xml:space="preserve"> Elaboração: COINF/CGEAC/DERPC (extração: 21/06/2024).</t>
  </si>
  <si>
    <t xml:space="preserve"> Elaboração: COINF/CGEAC/DERPC  (extração: 21/06/2024).</t>
  </si>
  <si>
    <t xml:space="preserve"> para as EAPC os dados 2018 a 2021 se referem a dezembro/2018 (última informação disponibilizada pela UFRJ)</t>
  </si>
  <si>
    <t>Fontes: PREVIC    Elaboração: COINF/CGEAC/DERPC (referência: dezembro de 2023)</t>
  </si>
  <si>
    <t xml:space="preserve">Fonte: Plataforma Quantum (extração: 21/06/2024). </t>
  </si>
  <si>
    <t>https://hojeprevidencia.com.br/</t>
  </si>
  <si>
    <t>https://portal.icatuseguros.com.br/</t>
  </si>
  <si>
    <t>https://www.vincipartners.com/</t>
  </si>
  <si>
    <t>Fonte: SUSEP. Elaboração: COETI/CGPEC/DERPC (Atualização março/24) .</t>
  </si>
  <si>
    <t>Contibuições</t>
  </si>
  <si>
    <t>vivest.com.br</t>
  </si>
  <si>
    <t>https://institucional.forluz.org.br/</t>
  </si>
  <si>
    <t>https://www.fundacaoatlantico.com.br/</t>
  </si>
  <si>
    <t>https://energisaprev.com.br/</t>
  </si>
  <si>
    <t>https://bbprevidencia.com.br/</t>
  </si>
  <si>
    <t>https://serpros.com.br/tag/serpros-fundo-multipatrocinado/</t>
  </si>
  <si>
    <t>https://www.fundacaoceee.com.br/</t>
  </si>
  <si>
    <t>https://elos.org.br/</t>
  </si>
  <si>
    <t>https://www.nucleos.com.br/</t>
  </si>
  <si>
    <t>https://www.vwpp.com.br/</t>
  </si>
  <si>
    <t>https://prevcom.com.br/</t>
  </si>
  <si>
    <t>https://sarahprevidencia.com.br/</t>
  </si>
  <si>
    <t>https://vivaprev.com.br/</t>
  </si>
  <si>
    <t>https://www.wegprev.com/</t>
  </si>
  <si>
    <t>https://www.basf.com/br/pt.html</t>
  </si>
  <si>
    <t>https://www.fundacaopromon.com.br/</t>
  </si>
  <si>
    <t>https://www.agros.org.br/</t>
  </si>
  <si>
    <t>https://www.portalprev.com.br/cyamprev/cyamprev</t>
  </si>
  <si>
    <t>https://www.aerus.com.br/</t>
  </si>
  <si>
    <t>https://www.portalprev.com.br/</t>
  </si>
  <si>
    <t>https://www.portalprev.com.br/previm/previm</t>
  </si>
  <si>
    <t>https://maisprevidencia.com.br/</t>
  </si>
  <si>
    <t>https://www.boticarioprev.com.br/</t>
  </si>
  <si>
    <t>https://www.cifrao.com.br/</t>
  </si>
  <si>
    <t>https://www.portalprev.com.br/lillyprev/lillyprev</t>
  </si>
  <si>
    <t>https://www.capof.org.br/</t>
  </si>
  <si>
    <t>https://sias.org.br/seguros/</t>
  </si>
  <si>
    <t>https://www.mutuoprev.com.br/</t>
  </si>
  <si>
    <t>https://www.capaf.org.br/</t>
  </si>
  <si>
    <t>https://www.elanco.com/</t>
  </si>
  <si>
    <t>https://alprevcomp.com.br/</t>
  </si>
  <si>
    <t>https://www.previbosch.bosch.com.br/</t>
  </si>
  <si>
    <t>https://ceprevcom.com.br/</t>
  </si>
  <si>
    <t>https://curitibaprev.com.br/</t>
  </si>
  <si>
    <t>https://www.aeros.com.br/</t>
  </si>
  <si>
    <t>https://www.centrus.org.br/</t>
  </si>
  <si>
    <t>https://www.ciasprev.com.br/</t>
  </si>
  <si>
    <t>https://www.acricel.com.br/multibra/</t>
  </si>
  <si>
    <t>https://uasprev.com.br/</t>
  </si>
  <si>
    <t>https://www.aciprev.com.br/</t>
  </si>
  <si>
    <t>https://aacep.com.br/</t>
  </si>
  <si>
    <t>Fonte: PREVIC. Elaboração: COETI/CGPEC/DERPC (Atualização março /24).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</si>
</sst>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_-;\-* #,##0.0_-;_-* &quot;-&quot;??_-;_-@_-"/>
    <numFmt numFmtId="167" formatCode="_-* #,##0.00000000000000_-;\-* #,##0.00000000000000_-;_-* &quot;-&quot;??_-;_-@_-"/>
    <numFmt numFmtId="168" formatCode="0.0"/>
    <numFmt numFmtId="169" formatCode="00000000000000"/>
    <numFmt numFmtId="170" formatCode="00&quot;.&quot;000&quot;.&quot;000&quot;/&quot;0000&quot;-&quot;00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000000"/>
      <name val="Calibri"/>
      <family val="2"/>
    </font>
    <font>
      <b/>
      <sz val="14"/>
      <color theme="1"/>
      <name val="Arial Narrow"/>
      <family val="2"/>
    </font>
    <font>
      <b/>
      <sz val="12"/>
      <color rgb="FF404040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</font>
    <font>
      <sz val="12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color theme="0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Arial Narrow"/>
      <family val="2"/>
    </font>
    <font>
      <sz val="9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4"/>
      <color theme="0"/>
      <name val="Arial Narrow"/>
      <family val="2"/>
    </font>
    <font>
      <u/>
      <sz val="11"/>
      <name val="Calibri"/>
      <family val="2"/>
      <scheme val="minor"/>
    </font>
    <font>
      <sz val="12"/>
      <color theme="0"/>
      <name val="Arial Narrow"/>
      <family val="2"/>
    </font>
    <font>
      <sz val="14"/>
      <color theme="1"/>
      <name val="Arial Narrow"/>
      <family val="2"/>
    </font>
    <font>
      <b/>
      <sz val="12"/>
      <color theme="0"/>
      <name val="Arial Narrow"/>
      <family val="2"/>
    </font>
    <font>
      <sz val="10"/>
      <color theme="0"/>
      <name val="Calibri"/>
      <family val="2"/>
    </font>
    <font>
      <sz val="11"/>
      <color rgb="FFFF0000"/>
      <name val="Calibri"/>
      <family val="2"/>
      <scheme val="minor"/>
    </font>
    <font>
      <sz val="10"/>
      <color rgb="FF000000"/>
      <name val="Arial Narrow"/>
      <family val="2"/>
    </font>
    <font>
      <sz val="10"/>
      <color theme="1"/>
      <name val="Arial"/>
      <family val="2"/>
    </font>
    <font>
      <sz val="11"/>
      <color rgb="FFFF0000"/>
      <name val="Arial Narrow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10"/>
      <name val="Calibri"/>
      <family val="2"/>
    </font>
    <font>
      <b/>
      <sz val="11"/>
      <color theme="0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theme="4" tint="0.79998168889431442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9" fillId="0" borderId="0" applyFill="0" applyProtection="0"/>
    <xf numFmtId="0" fontId="40" fillId="0" borderId="0"/>
    <xf numFmtId="0" fontId="41" fillId="0" borderId="0"/>
    <xf numFmtId="43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0" fillId="0" borderId="0"/>
    <xf numFmtId="0" fontId="1" fillId="0" borderId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1" fillId="0" borderId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8">
    <xf numFmtId="0" fontId="0" fillId="0" borderId="0" xfId="0"/>
    <xf numFmtId="0" fontId="2" fillId="3" borderId="0" xfId="0" applyFont="1" applyFill="1" applyAlignment="1">
      <alignment horizontal="left" vertical="center" indent="2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 indent="2"/>
    </xf>
    <xf numFmtId="0" fontId="3" fillId="3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/>
    <xf numFmtId="0" fontId="0" fillId="2" borderId="0" xfId="0" applyFill="1"/>
    <xf numFmtId="3" fontId="3" fillId="3" borderId="0" xfId="1" applyNumberFormat="1" applyFont="1" applyFill="1" applyBorder="1" applyAlignment="1">
      <alignment horizontal="center"/>
    </xf>
    <xf numFmtId="3" fontId="2" fillId="3" borderId="0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 indent="2"/>
    </xf>
    <xf numFmtId="3" fontId="3" fillId="4" borderId="0" xfId="1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 indent="2"/>
    </xf>
    <xf numFmtId="3" fontId="2" fillId="4" borderId="0" xfId="1" applyNumberFormat="1" applyFont="1" applyFill="1" applyBorder="1" applyAlignment="1">
      <alignment horizontal="center"/>
    </xf>
    <xf numFmtId="0" fontId="5" fillId="0" borderId="0" xfId="0" applyFont="1"/>
    <xf numFmtId="3" fontId="2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9" fontId="3" fillId="3" borderId="0" xfId="2" applyFont="1" applyFill="1" applyBorder="1" applyAlignment="1">
      <alignment horizontal="center"/>
    </xf>
    <xf numFmtId="9" fontId="2" fillId="3" borderId="0" xfId="2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164" fontId="3" fillId="3" borderId="0" xfId="1" applyNumberFormat="1" applyFont="1" applyFill="1" applyBorder="1" applyAlignment="1">
      <alignment vertical="center"/>
    </xf>
    <xf numFmtId="164" fontId="3" fillId="3" borderId="0" xfId="1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10" fontId="3" fillId="3" borderId="0" xfId="1" applyNumberFormat="1" applyFont="1" applyFill="1" applyBorder="1" applyAlignment="1">
      <alignment vertical="center"/>
    </xf>
    <xf numFmtId="9" fontId="3" fillId="3" borderId="0" xfId="1" applyNumberFormat="1" applyFont="1" applyFill="1" applyBorder="1" applyAlignment="1">
      <alignment vertical="center"/>
    </xf>
    <xf numFmtId="3" fontId="2" fillId="3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164" fontId="3" fillId="3" borderId="0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43" fontId="11" fillId="2" borderId="0" xfId="1" applyFont="1" applyFill="1" applyBorder="1" applyAlignment="1"/>
    <xf numFmtId="0" fontId="2" fillId="2" borderId="0" xfId="0" applyFont="1" applyFill="1" applyAlignment="1">
      <alignment horizontal="left" vertical="center"/>
    </xf>
    <xf numFmtId="0" fontId="13" fillId="2" borderId="0" xfId="0" applyFont="1" applyFill="1"/>
    <xf numFmtId="0" fontId="12" fillId="2" borderId="0" xfId="0" applyFont="1" applyFill="1"/>
    <xf numFmtId="164" fontId="12" fillId="2" borderId="0" xfId="1" applyNumberFormat="1" applyFont="1" applyFill="1" applyBorder="1" applyAlignment="1"/>
    <xf numFmtId="0" fontId="3" fillId="2" borderId="0" xfId="0" applyFont="1" applyFill="1" applyAlignment="1">
      <alignment horizontal="left" vertical="center" indent="1"/>
    </xf>
    <xf numFmtId="43" fontId="12" fillId="2" borderId="0" xfId="1" applyFont="1" applyFill="1" applyBorder="1"/>
    <xf numFmtId="43" fontId="12" fillId="2" borderId="0" xfId="0" applyNumberFormat="1" applyFont="1" applyFill="1"/>
    <xf numFmtId="0" fontId="15" fillId="0" borderId="0" xfId="3"/>
    <xf numFmtId="165" fontId="12" fillId="2" borderId="0" xfId="2" applyNumberFormat="1" applyFont="1" applyFill="1" applyBorder="1" applyAlignment="1"/>
    <xf numFmtId="0" fontId="16" fillId="2" borderId="0" xfId="0" applyFont="1" applyFill="1"/>
    <xf numFmtId="0" fontId="12" fillId="0" borderId="0" xfId="0" applyFont="1"/>
    <xf numFmtId="0" fontId="2" fillId="2" borderId="0" xfId="0" applyFont="1" applyFill="1" applyAlignment="1">
      <alignment horizontal="center" vertical="center"/>
    </xf>
    <xf numFmtId="9" fontId="3" fillId="2" borderId="0" xfId="2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12" fillId="0" borderId="0" xfId="0" applyFont="1" applyAlignment="1">
      <alignment horizontal="left" vertical="top"/>
    </xf>
    <xf numFmtId="164" fontId="12" fillId="0" borderId="0" xfId="0" applyNumberFormat="1" applyFont="1"/>
    <xf numFmtId="164" fontId="12" fillId="2" borderId="0" xfId="0" applyNumberFormat="1" applyFont="1" applyFill="1"/>
    <xf numFmtId="164" fontId="12" fillId="2" borderId="0" xfId="1" applyNumberFormat="1" applyFont="1" applyFill="1" applyBorder="1" applyAlignment="1">
      <alignment horizontal="right"/>
    </xf>
    <xf numFmtId="0" fontId="15" fillId="0" borderId="0" xfId="3" applyFill="1"/>
    <xf numFmtId="0" fontId="15" fillId="2" borderId="0" xfId="3" applyFill="1"/>
    <xf numFmtId="0" fontId="3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3" fontId="2" fillId="4" borderId="0" xfId="0" applyNumberFormat="1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3" fontId="3" fillId="3" borderId="0" xfId="1" applyNumberFormat="1" applyFont="1" applyFill="1" applyBorder="1" applyAlignment="1">
      <alignment horizontal="right"/>
    </xf>
    <xf numFmtId="43" fontId="11" fillId="2" borderId="0" xfId="1" applyFont="1" applyFill="1" applyBorder="1" applyAlignment="1">
      <alignment horizontal="right"/>
    </xf>
    <xf numFmtId="165" fontId="12" fillId="2" borderId="0" xfId="2" applyNumberFormat="1" applyFont="1" applyFill="1" applyBorder="1" applyAlignment="1">
      <alignment horizontal="right"/>
    </xf>
    <xf numFmtId="3" fontId="11" fillId="2" borderId="0" xfId="0" applyNumberFormat="1" applyFont="1" applyFill="1" applyAlignment="1">
      <alignment horizontal="right" vertical="center"/>
    </xf>
    <xf numFmtId="3" fontId="0" fillId="0" borderId="0" xfId="0" applyNumberFormat="1"/>
    <xf numFmtId="164" fontId="0" fillId="0" borderId="0" xfId="0" applyNumberFormat="1"/>
    <xf numFmtId="0" fontId="16" fillId="0" borderId="0" xfId="0" applyFont="1"/>
    <xf numFmtId="43" fontId="3" fillId="2" borderId="0" xfId="1" applyFont="1" applyFill="1" applyBorder="1" applyAlignment="1">
      <alignment horizontal="right"/>
    </xf>
    <xf numFmtId="164" fontId="3" fillId="4" borderId="0" xfId="1" applyNumberFormat="1" applyFont="1" applyFill="1" applyBorder="1" applyAlignment="1">
      <alignment horizontal="center"/>
    </xf>
    <xf numFmtId="164" fontId="3" fillId="4" borderId="0" xfId="1" applyNumberFormat="1" applyFont="1" applyFill="1" applyBorder="1" applyAlignment="1">
      <alignment vertical="center"/>
    </xf>
    <xf numFmtId="0" fontId="0" fillId="2" borderId="0" xfId="0" applyFill="1" applyAlignment="1">
      <alignment horizontal="right"/>
    </xf>
    <xf numFmtId="164" fontId="12" fillId="2" borderId="0" xfId="1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165" fontId="12" fillId="2" borderId="0" xfId="1" applyNumberFormat="1" applyFont="1" applyFill="1" applyBorder="1"/>
    <xf numFmtId="164" fontId="2" fillId="4" borderId="0" xfId="1" applyNumberFormat="1" applyFont="1" applyFill="1" applyBorder="1" applyAlignment="1">
      <alignment horizontal="center"/>
    </xf>
    <xf numFmtId="164" fontId="19" fillId="2" borderId="0" xfId="1" applyNumberFormat="1" applyFont="1" applyFill="1" applyAlignment="1">
      <alignment horizontal="right"/>
    </xf>
    <xf numFmtId="164" fontId="0" fillId="2" borderId="0" xfId="0" applyNumberFormat="1" applyFill="1"/>
    <xf numFmtId="0" fontId="18" fillId="2" borderId="0" xfId="0" applyFont="1" applyFill="1"/>
    <xf numFmtId="164" fontId="19" fillId="2" borderId="0" xfId="1" applyNumberFormat="1" applyFont="1" applyFill="1" applyBorder="1" applyAlignment="1"/>
    <xf numFmtId="164" fontId="19" fillId="2" borderId="0" xfId="0" applyNumberFormat="1" applyFont="1" applyFill="1" applyAlignment="1">
      <alignment horizontal="right"/>
    </xf>
    <xf numFmtId="0" fontId="20" fillId="2" borderId="0" xfId="0" applyFont="1" applyFill="1"/>
    <xf numFmtId="164" fontId="2" fillId="2" borderId="0" xfId="1" applyNumberFormat="1" applyFont="1" applyFill="1" applyBorder="1" applyAlignment="1"/>
    <xf numFmtId="0" fontId="3" fillId="2" borderId="0" xfId="0" applyFont="1" applyFill="1" applyAlignment="1">
      <alignment horizontal="center" vertical="center"/>
    </xf>
    <xf numFmtId="166" fontId="12" fillId="2" borderId="0" xfId="1" applyNumberFormat="1" applyFont="1" applyFill="1" applyBorder="1" applyAlignment="1"/>
    <xf numFmtId="166" fontId="12" fillId="2" borderId="0" xfId="0" applyNumberFormat="1" applyFont="1" applyFill="1"/>
    <xf numFmtId="166" fontId="0" fillId="0" borderId="0" xfId="0" applyNumberFormat="1"/>
    <xf numFmtId="166" fontId="13" fillId="2" borderId="0" xfId="0" applyNumberFormat="1" applyFont="1" applyFill="1"/>
    <xf numFmtId="9" fontId="0" fillId="0" borderId="0" xfId="2" applyFont="1"/>
    <xf numFmtId="9" fontId="7" fillId="2" borderId="0" xfId="2" applyFont="1" applyFill="1"/>
    <xf numFmtId="9" fontId="0" fillId="2" borderId="0" xfId="2" applyFont="1" applyFill="1"/>
    <xf numFmtId="164" fontId="3" fillId="0" borderId="0" xfId="1" applyNumberFormat="1" applyFont="1" applyFill="1" applyBorder="1" applyAlignment="1"/>
    <xf numFmtId="164" fontId="3" fillId="0" borderId="0" xfId="0" applyNumberFormat="1" applyFont="1"/>
    <xf numFmtId="10" fontId="12" fillId="2" borderId="0" xfId="2" applyNumberFormat="1" applyFont="1" applyFill="1"/>
    <xf numFmtId="43" fontId="19" fillId="2" borderId="0" xfId="1" applyFont="1" applyFill="1" applyBorder="1"/>
    <xf numFmtId="10" fontId="12" fillId="0" borderId="0" xfId="2" applyNumberFormat="1" applyFont="1" applyFill="1"/>
    <xf numFmtId="165" fontId="0" fillId="0" borderId="0" xfId="2" applyNumberFormat="1" applyFont="1" applyBorder="1"/>
    <xf numFmtId="165" fontId="0" fillId="0" borderId="0" xfId="2" applyNumberFormat="1" applyFont="1" applyFill="1" applyBorder="1"/>
    <xf numFmtId="10" fontId="3" fillId="0" borderId="0" xfId="2" applyNumberFormat="1" applyFont="1" applyFill="1" applyBorder="1"/>
    <xf numFmtId="0" fontId="3" fillId="0" borderId="0" xfId="0" applyFont="1" applyAlignment="1">
      <alignment horizontal="left"/>
    </xf>
    <xf numFmtId="164" fontId="0" fillId="0" borderId="0" xfId="1" applyNumberFormat="1" applyFont="1"/>
    <xf numFmtId="164" fontId="12" fillId="0" borderId="0" xfId="1" applyNumberFormat="1" applyFont="1"/>
    <xf numFmtId="164" fontId="19" fillId="0" borderId="0" xfId="1" applyNumberFormat="1" applyFont="1"/>
    <xf numFmtId="164" fontId="12" fillId="2" borderId="0" xfId="1" applyNumberFormat="1" applyFont="1" applyFill="1"/>
    <xf numFmtId="43" fontId="22" fillId="2" borderId="0" xfId="0" applyNumberFormat="1" applyFont="1" applyFill="1"/>
    <xf numFmtId="43" fontId="22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right"/>
    </xf>
    <xf numFmtId="164" fontId="12" fillId="0" borderId="0" xfId="1" applyNumberFormat="1" applyFont="1" applyFill="1" applyAlignment="1">
      <alignment horizontal="right"/>
    </xf>
    <xf numFmtId="164" fontId="19" fillId="2" borderId="0" xfId="1" applyNumberFormat="1" applyFont="1" applyFill="1" applyBorder="1" applyAlignment="1">
      <alignment horizontal="right"/>
    </xf>
    <xf numFmtId="164" fontId="12" fillId="0" borderId="0" xfId="1" applyNumberFormat="1" applyFont="1" applyFill="1"/>
    <xf numFmtId="164" fontId="3" fillId="2" borderId="0" xfId="1" applyNumberFormat="1" applyFont="1" applyFill="1" applyBorder="1" applyAlignment="1">
      <alignment horizontal="right"/>
    </xf>
    <xf numFmtId="0" fontId="23" fillId="2" borderId="0" xfId="0" applyFont="1" applyFill="1"/>
    <xf numFmtId="0" fontId="5" fillId="2" borderId="0" xfId="0" applyFont="1" applyFill="1" applyAlignment="1">
      <alignment horizontal="center"/>
    </xf>
    <xf numFmtId="0" fontId="24" fillId="0" borderId="0" xfId="0" applyFont="1"/>
    <xf numFmtId="0" fontId="24" fillId="2" borderId="0" xfId="0" applyFont="1" applyFill="1"/>
    <xf numFmtId="0" fontId="17" fillId="2" borderId="0" xfId="0" applyFont="1" applyFill="1"/>
    <xf numFmtId="0" fontId="25" fillId="2" borderId="0" xfId="0" applyFont="1" applyFill="1"/>
    <xf numFmtId="0" fontId="25" fillId="0" borderId="0" xfId="0" applyFont="1"/>
    <xf numFmtId="0" fontId="26" fillId="2" borderId="0" xfId="0" applyFont="1" applyFill="1"/>
    <xf numFmtId="0" fontId="26" fillId="7" borderId="0" xfId="0" applyFont="1" applyFill="1"/>
    <xf numFmtId="0" fontId="8" fillId="6" borderId="0" xfId="0" applyFont="1" applyFill="1"/>
    <xf numFmtId="0" fontId="27" fillId="6" borderId="0" xfId="0" applyFont="1" applyFill="1"/>
    <xf numFmtId="0" fontId="30" fillId="7" borderId="0" xfId="3" applyFont="1" applyFill="1" applyBorder="1"/>
    <xf numFmtId="0" fontId="30" fillId="2" borderId="0" xfId="3" applyFont="1" applyFill="1" applyBorder="1"/>
    <xf numFmtId="0" fontId="26" fillId="2" borderId="0" xfId="0" applyFont="1" applyFill="1" applyAlignment="1">
      <alignment horizontal="left" vertical="center" indent="1"/>
    </xf>
    <xf numFmtId="164" fontId="7" fillId="2" borderId="0" xfId="1" applyNumberFormat="1" applyFont="1" applyFill="1" applyBorder="1" applyAlignment="1">
      <alignment horizontal="right" vertical="center"/>
    </xf>
    <xf numFmtId="164" fontId="7" fillId="2" borderId="0" xfId="1" applyNumberFormat="1" applyFont="1" applyFill="1" applyAlignment="1">
      <alignment horizontal="right" vertical="center"/>
    </xf>
    <xf numFmtId="43" fontId="7" fillId="2" borderId="0" xfId="1" applyFont="1" applyFill="1"/>
    <xf numFmtId="166" fontId="26" fillId="2" borderId="0" xfId="1" applyNumberFormat="1" applyFont="1" applyFill="1" applyAlignment="1">
      <alignment horizontal="left" vertical="center" indent="1"/>
    </xf>
    <xf numFmtId="166" fontId="7" fillId="2" borderId="0" xfId="1" applyNumberFormat="1" applyFont="1" applyFill="1" applyBorder="1" applyAlignment="1">
      <alignment horizontal="center" vertical="center"/>
    </xf>
    <xf numFmtId="166" fontId="7" fillId="2" borderId="0" xfId="1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7" fillId="2" borderId="0" xfId="1" applyNumberFormat="1" applyFont="1" applyFill="1"/>
    <xf numFmtId="0" fontId="31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/>
    </xf>
    <xf numFmtId="0" fontId="26" fillId="0" borderId="0" xfId="0" applyFont="1"/>
    <xf numFmtId="0" fontId="26" fillId="2" borderId="2" xfId="0" applyFont="1" applyFill="1" applyBorder="1"/>
    <xf numFmtId="0" fontId="0" fillId="5" borderId="0" xfId="0" applyFill="1"/>
    <xf numFmtId="0" fontId="34" fillId="5" borderId="0" xfId="0" applyFont="1" applyFill="1"/>
    <xf numFmtId="0" fontId="28" fillId="5" borderId="0" xfId="0" applyFont="1" applyFill="1"/>
    <xf numFmtId="0" fontId="33" fillId="5" borderId="0" xfId="0" applyFont="1" applyFill="1" applyAlignment="1">
      <alignment horizontal="left" vertical="center"/>
    </xf>
    <xf numFmtId="0" fontId="2" fillId="8" borderId="0" xfId="0" applyFont="1" applyFill="1" applyAlignment="1">
      <alignment vertical="center"/>
    </xf>
    <xf numFmtId="0" fontId="2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vertical="center" wrapText="1"/>
    </xf>
    <xf numFmtId="0" fontId="2" fillId="8" borderId="0" xfId="0" applyFont="1" applyFill="1" applyAlignment="1">
      <alignment horizontal="left" vertical="center"/>
    </xf>
    <xf numFmtId="0" fontId="2" fillId="10" borderId="0" xfId="0" applyFont="1" applyFill="1" applyAlignment="1">
      <alignment horizontal="left" vertical="center" wrapText="1" indent="1"/>
    </xf>
    <xf numFmtId="0" fontId="2" fillId="10" borderId="0" xfId="0" applyFont="1" applyFill="1" applyAlignment="1">
      <alignment horizontal="center" vertical="center" wrapText="1"/>
    </xf>
    <xf numFmtId="0" fontId="28" fillId="5" borderId="0" xfId="0" applyFont="1" applyFill="1" applyAlignment="1">
      <alignment horizontal="right"/>
    </xf>
    <xf numFmtId="0" fontId="2" fillId="8" borderId="0" xfId="0" applyFont="1" applyFill="1" applyAlignment="1">
      <alignment horizontal="center"/>
    </xf>
    <xf numFmtId="0" fontId="2" fillId="8" borderId="0" xfId="0" applyFont="1" applyFill="1"/>
    <xf numFmtId="0" fontId="2" fillId="8" borderId="0" xfId="0" applyFont="1" applyFill="1" applyAlignment="1">
      <alignment horizontal="right"/>
    </xf>
    <xf numFmtId="0" fontId="2" fillId="8" borderId="0" xfId="0" applyFont="1" applyFill="1" applyAlignment="1">
      <alignment horizontal="center" vertical="center" wrapText="1"/>
    </xf>
    <xf numFmtId="0" fontId="3" fillId="10" borderId="0" xfId="0" applyFont="1" applyFill="1" applyAlignment="1">
      <alignment horizontal="center" vertical="center"/>
    </xf>
    <xf numFmtId="14" fontId="3" fillId="10" borderId="0" xfId="0" applyNumberFormat="1" applyFont="1" applyFill="1" applyAlignment="1">
      <alignment vertical="center"/>
    </xf>
    <xf numFmtId="0" fontId="2" fillId="8" borderId="0" xfId="0" applyFont="1" applyFill="1" applyAlignment="1">
      <alignment horizontal="right" vertical="center"/>
    </xf>
    <xf numFmtId="0" fontId="2" fillId="8" borderId="0" xfId="0" applyFont="1" applyFill="1" applyAlignment="1">
      <alignment horizontal="center" wrapText="1"/>
    </xf>
    <xf numFmtId="14" fontId="3" fillId="10" borderId="0" xfId="0" applyNumberFormat="1" applyFont="1" applyFill="1" applyAlignment="1">
      <alignment horizontal="center" vertical="center"/>
    </xf>
    <xf numFmtId="0" fontId="2" fillId="10" borderId="0" xfId="0" applyFont="1" applyFill="1" applyAlignment="1">
      <alignment horizontal="center" wrapText="1"/>
    </xf>
    <xf numFmtId="10" fontId="14" fillId="5" borderId="0" xfId="2" applyNumberFormat="1" applyFont="1" applyFill="1"/>
    <xf numFmtId="0" fontId="2" fillId="9" borderId="0" xfId="0" applyFont="1" applyFill="1"/>
    <xf numFmtId="0" fontId="27" fillId="10" borderId="0" xfId="0" applyFont="1" applyFill="1" applyAlignment="1">
      <alignment horizontal="left" vertical="center" wrapText="1" indent="2"/>
    </xf>
    <xf numFmtId="0" fontId="2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33" fillId="5" borderId="0" xfId="0" applyFont="1" applyFill="1" applyAlignment="1">
      <alignment vertical="center"/>
    </xf>
    <xf numFmtId="166" fontId="7" fillId="2" borderId="0" xfId="1" applyNumberFormat="1" applyFont="1" applyFill="1"/>
    <xf numFmtId="10" fontId="3" fillId="2" borderId="0" xfId="2" applyNumberFormat="1" applyFont="1" applyFill="1"/>
    <xf numFmtId="10" fontId="12" fillId="2" borderId="0" xfId="2" applyNumberFormat="1" applyFont="1" applyFill="1" applyAlignment="1">
      <alignment horizontal="right" vertical="center"/>
    </xf>
    <xf numFmtId="10" fontId="12" fillId="2" borderId="0" xfId="2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right" vertical="center"/>
    </xf>
    <xf numFmtId="43" fontId="7" fillId="2" borderId="0" xfId="0" applyNumberFormat="1" applyFont="1" applyFill="1" applyAlignment="1">
      <alignment vertical="center"/>
    </xf>
    <xf numFmtId="165" fontId="3" fillId="2" borderId="0" xfId="2" applyNumberFormat="1" applyFont="1" applyFill="1" applyAlignment="1">
      <alignment horizontal="right" vertical="center"/>
    </xf>
    <xf numFmtId="43" fontId="26" fillId="2" borderId="0" xfId="1" applyFont="1" applyFill="1" applyAlignment="1">
      <alignment vertical="center"/>
    </xf>
    <xf numFmtId="167" fontId="26" fillId="2" borderId="0" xfId="1" applyNumberFormat="1" applyFont="1" applyFill="1" applyAlignment="1">
      <alignment vertical="center"/>
    </xf>
    <xf numFmtId="165" fontId="3" fillId="2" borderId="0" xfId="2" applyNumberFormat="1" applyFont="1" applyFill="1" applyAlignment="1">
      <alignment vertical="center"/>
    </xf>
    <xf numFmtId="164" fontId="12" fillId="2" borderId="0" xfId="0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4" fontId="3" fillId="0" borderId="0" xfId="1" applyNumberFormat="1" applyFont="1" applyFill="1" applyAlignment="1">
      <alignment horizontal="right"/>
    </xf>
    <xf numFmtId="10" fontId="11" fillId="3" borderId="0" xfId="0" applyNumberFormat="1" applyFont="1" applyFill="1"/>
    <xf numFmtId="10" fontId="3" fillId="3" borderId="0" xfId="0" applyNumberFormat="1" applyFont="1" applyFill="1"/>
    <xf numFmtId="164" fontId="3" fillId="0" borderId="0" xfId="0" applyNumberFormat="1" applyFont="1" applyAlignment="1">
      <alignment horizontal="right"/>
    </xf>
    <xf numFmtId="166" fontId="12" fillId="2" borderId="0" xfId="1" applyNumberFormat="1" applyFont="1" applyFill="1" applyBorder="1" applyAlignment="1">
      <alignment horizontal="right"/>
    </xf>
    <xf numFmtId="166" fontId="12" fillId="2" borderId="0" xfId="0" applyNumberFormat="1" applyFont="1" applyFill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28" fillId="5" borderId="0" xfId="0" applyNumberFormat="1" applyFont="1" applyFill="1" applyAlignment="1">
      <alignment horizontal="right"/>
    </xf>
    <xf numFmtId="14" fontId="3" fillId="10" borderId="0" xfId="0" applyNumberFormat="1" applyFont="1" applyFill="1" applyAlignment="1">
      <alignment horizontal="right" vertical="center"/>
    </xf>
    <xf numFmtId="164" fontId="12" fillId="0" borderId="0" xfId="0" applyNumberFormat="1" applyFont="1" applyAlignment="1">
      <alignment horizontal="right"/>
    </xf>
    <xf numFmtId="9" fontId="0" fillId="2" borderId="0" xfId="2" applyFont="1" applyFill="1" applyAlignment="1">
      <alignment horizontal="right"/>
    </xf>
    <xf numFmtId="9" fontId="0" fillId="0" borderId="0" xfId="2" applyFont="1" applyAlignment="1">
      <alignment horizontal="right"/>
    </xf>
    <xf numFmtId="43" fontId="3" fillId="2" borderId="0" xfId="1" applyFont="1" applyFill="1" applyBorder="1" applyAlignment="1">
      <alignment horizontal="right" vertical="center"/>
    </xf>
    <xf numFmtId="43" fontId="2" fillId="2" borderId="0" xfId="1" applyFont="1" applyFill="1" applyBorder="1" applyAlignment="1">
      <alignment horizontal="right" vertical="center"/>
    </xf>
    <xf numFmtId="43" fontId="12" fillId="2" borderId="0" xfId="1" applyFont="1" applyFill="1" applyBorder="1" applyAlignment="1">
      <alignment horizontal="right"/>
    </xf>
    <xf numFmtId="43" fontId="19" fillId="2" borderId="0" xfId="1" applyFont="1" applyFill="1" applyBorder="1" applyAlignment="1">
      <alignment horizontal="right"/>
    </xf>
    <xf numFmtId="165" fontId="12" fillId="2" borderId="0" xfId="2" applyNumberFormat="1" applyFont="1" applyFill="1"/>
    <xf numFmtId="0" fontId="3" fillId="3" borderId="0" xfId="2" applyNumberFormat="1" applyFont="1" applyFill="1" applyBorder="1" applyAlignment="1">
      <alignment horizontal="center"/>
    </xf>
    <xf numFmtId="49" fontId="2" fillId="8" borderId="0" xfId="0" applyNumberFormat="1" applyFont="1" applyFill="1" applyAlignment="1">
      <alignment horizontal="right" vertical="center"/>
    </xf>
    <xf numFmtId="49" fontId="2" fillId="8" borderId="0" xfId="0" applyNumberFormat="1" applyFont="1" applyFill="1" applyAlignment="1">
      <alignment horizontal="center" vertical="center"/>
    </xf>
    <xf numFmtId="49" fontId="2" fillId="10" borderId="0" xfId="0" applyNumberFormat="1" applyFont="1" applyFill="1" applyAlignment="1">
      <alignment horizontal="left" vertical="center"/>
    </xf>
    <xf numFmtId="49" fontId="19" fillId="10" borderId="0" xfId="1" applyNumberFormat="1" applyFont="1" applyFill="1" applyBorder="1" applyAlignment="1">
      <alignment horizontal="center" vertical="center"/>
    </xf>
    <xf numFmtId="49" fontId="0" fillId="0" borderId="0" xfId="0" applyNumberFormat="1"/>
    <xf numFmtId="164" fontId="3" fillId="2" borderId="0" xfId="1" applyNumberFormat="1" applyFont="1" applyFill="1" applyBorder="1" applyAlignment="1">
      <alignment horizontal="right" vertical="center"/>
    </xf>
    <xf numFmtId="49" fontId="2" fillId="10" borderId="0" xfId="1" applyNumberFormat="1" applyFont="1" applyFill="1" applyBorder="1" applyAlignment="1">
      <alignment horizontal="right" vertical="center"/>
    </xf>
    <xf numFmtId="49" fontId="2" fillId="8" borderId="0" xfId="0" applyNumberFormat="1" applyFont="1" applyFill="1" applyAlignment="1">
      <alignment horizontal="right"/>
    </xf>
    <xf numFmtId="44" fontId="0" fillId="0" borderId="0" xfId="0" applyNumberFormat="1"/>
    <xf numFmtId="17" fontId="0" fillId="0" borderId="0" xfId="0" applyNumberFormat="1"/>
    <xf numFmtId="49" fontId="2" fillId="9" borderId="0" xfId="0" applyNumberFormat="1" applyFont="1" applyFill="1" applyAlignment="1">
      <alignment horizontal="right"/>
    </xf>
    <xf numFmtId="49" fontId="2" fillId="8" borderId="0" xfId="0" applyNumberFormat="1" applyFont="1" applyFill="1" applyAlignment="1">
      <alignment horizontal="center"/>
    </xf>
    <xf numFmtId="3" fontId="3" fillId="0" borderId="0" xfId="1" applyNumberFormat="1" applyFont="1" applyFill="1" applyBorder="1" applyAlignment="1">
      <alignment horizontal="center"/>
    </xf>
    <xf numFmtId="164" fontId="12" fillId="0" borderId="0" xfId="1" applyNumberFormat="1" applyFont="1" applyFill="1" applyBorder="1" applyAlignment="1">
      <alignment horizontal="right"/>
    </xf>
    <xf numFmtId="164" fontId="19" fillId="0" borderId="0" xfId="0" applyNumberFormat="1" applyFont="1" applyAlignment="1">
      <alignment horizontal="right"/>
    </xf>
    <xf numFmtId="9" fontId="12" fillId="2" borderId="0" xfId="1" applyNumberFormat="1" applyFont="1" applyFill="1" applyBorder="1" applyAlignment="1">
      <alignment horizontal="right"/>
    </xf>
    <xf numFmtId="164" fontId="12" fillId="10" borderId="0" xfId="1" applyNumberFormat="1" applyFont="1" applyFill="1" applyBorder="1" applyAlignment="1"/>
    <xf numFmtId="164" fontId="3" fillId="10" borderId="0" xfId="1" applyNumberFormat="1" applyFont="1" applyFill="1" applyBorder="1" applyAlignment="1">
      <alignment horizontal="right" vertical="center"/>
    </xf>
    <xf numFmtId="0" fontId="35" fillId="0" borderId="0" xfId="0" applyFont="1" applyAlignment="1">
      <alignment horizontal="right"/>
    </xf>
    <xf numFmtId="0" fontId="35" fillId="5" borderId="0" xfId="0" applyFont="1" applyFill="1" applyAlignment="1">
      <alignment horizontal="right"/>
    </xf>
    <xf numFmtId="164" fontId="19" fillId="0" borderId="0" xfId="1" applyNumberFormat="1" applyFont="1" applyFill="1" applyBorder="1" applyAlignment="1"/>
    <xf numFmtId="165" fontId="7" fillId="2" borderId="0" xfId="2" applyNumberFormat="1" applyFont="1" applyFill="1"/>
    <xf numFmtId="166" fontId="12" fillId="0" borderId="0" xfId="0" applyNumberFormat="1" applyFont="1" applyAlignment="1">
      <alignment horizontal="right"/>
    </xf>
    <xf numFmtId="164" fontId="3" fillId="2" borderId="0" xfId="1" applyNumberFormat="1" applyFont="1" applyFill="1" applyBorder="1" applyAlignment="1"/>
    <xf numFmtId="165" fontId="7" fillId="2" borderId="0" xfId="2" applyNumberFormat="1" applyFont="1" applyFill="1" applyAlignment="1">
      <alignment horizontal="center" vertical="center"/>
    </xf>
    <xf numFmtId="165" fontId="26" fillId="2" borderId="0" xfId="2" applyNumberFormat="1" applyFont="1" applyFill="1" applyAlignment="1">
      <alignment horizontal="center" vertical="center"/>
    </xf>
    <xf numFmtId="0" fontId="36" fillId="0" borderId="0" xfId="0" applyFont="1"/>
    <xf numFmtId="0" fontId="37" fillId="2" borderId="0" xfId="0" applyFont="1" applyFill="1"/>
    <xf numFmtId="0" fontId="38" fillId="2" borderId="0" xfId="0" applyFont="1" applyFill="1"/>
    <xf numFmtId="3" fontId="12" fillId="2" borderId="0" xfId="0" applyNumberFormat="1" applyFont="1" applyFill="1" applyAlignment="1">
      <alignment horizontal="right" vertical="center"/>
    </xf>
    <xf numFmtId="168" fontId="0" fillId="2" borderId="0" xfId="0" applyNumberFormat="1" applyFill="1"/>
    <xf numFmtId="17" fontId="2" fillId="8" borderId="0" xfId="0" applyNumberFormat="1" applyFont="1" applyFill="1" applyAlignment="1">
      <alignment horizontal="center" vertical="center"/>
    </xf>
    <xf numFmtId="3" fontId="3" fillId="2" borderId="0" xfId="4" applyNumberFormat="1" applyFont="1" applyFill="1" applyBorder="1" applyAlignment="1">
      <alignment horizontal="center"/>
    </xf>
    <xf numFmtId="17" fontId="2" fillId="8" borderId="0" xfId="0" applyNumberFormat="1" applyFont="1" applyFill="1" applyAlignment="1">
      <alignment horizontal="right"/>
    </xf>
    <xf numFmtId="4" fontId="0" fillId="0" borderId="0" xfId="0" applyNumberFormat="1"/>
    <xf numFmtId="43" fontId="26" fillId="2" borderId="0" xfId="1" applyFont="1" applyFill="1" applyBorder="1"/>
    <xf numFmtId="17" fontId="2" fillId="8" borderId="0" xfId="0" applyNumberFormat="1" applyFont="1" applyFill="1" applyAlignment="1">
      <alignment horizontal="right" vertical="center"/>
    </xf>
    <xf numFmtId="17" fontId="2" fillId="8" borderId="0" xfId="0" applyNumberFormat="1" applyFont="1" applyFill="1" applyAlignment="1">
      <alignment vertical="center"/>
    </xf>
    <xf numFmtId="2" fontId="0" fillId="0" borderId="0" xfId="0" applyNumberFormat="1"/>
    <xf numFmtId="9" fontId="3" fillId="0" borderId="0" xfId="2" applyFont="1" applyFill="1" applyBorder="1" applyAlignment="1">
      <alignment horizontal="center"/>
    </xf>
    <xf numFmtId="9" fontId="2" fillId="0" borderId="0" xfId="2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4" fontId="12" fillId="0" borderId="0" xfId="1" applyNumberFormat="1" applyFont="1" applyFill="1" applyBorder="1" applyAlignment="1">
      <alignment horizontal="center"/>
    </xf>
    <xf numFmtId="9" fontId="12" fillId="0" borderId="0" xfId="1" applyNumberFormat="1" applyFont="1" applyFill="1" applyBorder="1" applyAlignment="1">
      <alignment horizontal="center"/>
    </xf>
    <xf numFmtId="0" fontId="26" fillId="10" borderId="0" xfId="0" applyFont="1" applyFill="1"/>
    <xf numFmtId="0" fontId="42" fillId="11" borderId="0" xfId="15" applyFont="1" applyFill="1" applyAlignment="1">
      <alignment horizontal="center" vertical="center"/>
    </xf>
    <xf numFmtId="169" fontId="42" fillId="11" borderId="0" xfId="15" applyNumberFormat="1" applyFont="1" applyFill="1" applyAlignment="1">
      <alignment horizontal="center" vertical="center"/>
    </xf>
    <xf numFmtId="3" fontId="42" fillId="11" borderId="0" xfId="15" applyNumberFormat="1" applyFont="1" applyFill="1" applyAlignment="1">
      <alignment horizontal="center" vertical="center"/>
    </xf>
    <xf numFmtId="0" fontId="1" fillId="0" borderId="0" xfId="15"/>
    <xf numFmtId="0" fontId="1" fillId="13" borderId="0" xfId="15" applyFill="1"/>
    <xf numFmtId="3" fontId="1" fillId="13" borderId="0" xfId="15" applyNumberFormat="1" applyFill="1"/>
    <xf numFmtId="0" fontId="15" fillId="13" borderId="0" xfId="3" applyFill="1"/>
    <xf numFmtId="169" fontId="1" fillId="0" borderId="0" xfId="15" applyNumberFormat="1"/>
    <xf numFmtId="3" fontId="1" fillId="0" borderId="0" xfId="15" applyNumberFormat="1"/>
    <xf numFmtId="0" fontId="25" fillId="11" borderId="0" xfId="15" applyFont="1" applyFill="1" applyAlignment="1">
      <alignment horizontal="center" vertical="center"/>
    </xf>
    <xf numFmtId="0" fontId="43" fillId="0" borderId="0" xfId="11" applyFont="1" applyAlignment="1">
      <alignment vertical="center"/>
    </xf>
    <xf numFmtId="0" fontId="43" fillId="0" borderId="0" xfId="11" applyFont="1"/>
    <xf numFmtId="0" fontId="30" fillId="2" borderId="0" xfId="3" applyFont="1" applyFill="1"/>
    <xf numFmtId="0" fontId="30" fillId="10" borderId="0" xfId="3" applyFont="1" applyFill="1"/>
    <xf numFmtId="9" fontId="3" fillId="4" borderId="0" xfId="2" applyFont="1" applyFill="1" applyBorder="1" applyAlignment="1">
      <alignment horizontal="center"/>
    </xf>
    <xf numFmtId="10" fontId="7" fillId="2" borderId="0" xfId="2" applyNumberFormat="1" applyFont="1" applyFill="1" applyBorder="1" applyAlignment="1">
      <alignment horizontal="center" vertical="center"/>
    </xf>
    <xf numFmtId="10" fontId="7" fillId="2" borderId="0" xfId="2" applyNumberFormat="1" applyFont="1" applyFill="1" applyAlignment="1">
      <alignment horizontal="center" vertical="center"/>
    </xf>
    <xf numFmtId="165" fontId="7" fillId="2" borderId="0" xfId="2" applyNumberFormat="1" applyFont="1" applyFill="1" applyBorder="1" applyAlignment="1">
      <alignment horizontal="center" vertical="center"/>
    </xf>
    <xf numFmtId="0" fontId="44" fillId="0" borderId="0" xfId="11" applyFont="1"/>
    <xf numFmtId="43" fontId="12" fillId="0" borderId="0" xfId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165" fontId="0" fillId="2" borderId="0" xfId="2" applyNumberFormat="1" applyFont="1" applyFill="1"/>
    <xf numFmtId="9" fontId="1" fillId="2" borderId="0" xfId="2" applyFont="1" applyFill="1" applyAlignment="1">
      <alignment horizontal="center" vertical="center"/>
    </xf>
    <xf numFmtId="9" fontId="1" fillId="2" borderId="0" xfId="0" applyNumberFormat="1" applyFont="1" applyFill="1" applyAlignment="1">
      <alignment horizontal="center" vertical="center"/>
    </xf>
    <xf numFmtId="9" fontId="16" fillId="2" borderId="0" xfId="2" applyFont="1" applyFill="1" applyAlignment="1">
      <alignment horizontal="center" vertical="center"/>
    </xf>
    <xf numFmtId="9" fontId="1" fillId="2" borderId="0" xfId="0" applyNumberFormat="1" applyFont="1" applyFill="1"/>
    <xf numFmtId="9" fontId="1" fillId="2" borderId="0" xfId="2" applyFont="1" applyFill="1"/>
    <xf numFmtId="0" fontId="13" fillId="0" borderId="0" xfId="15" applyFont="1"/>
    <xf numFmtId="9" fontId="0" fillId="0" borderId="0" xfId="2" applyFont="1" applyAlignment="1">
      <alignment horizontal="center"/>
    </xf>
    <xf numFmtId="3" fontId="3" fillId="4" borderId="0" xfId="1" applyNumberFormat="1" applyFont="1" applyFill="1" applyBorder="1" applyAlignment="1">
      <alignment horizontal="right"/>
    </xf>
    <xf numFmtId="164" fontId="9" fillId="12" borderId="0" xfId="16" applyNumberFormat="1" applyFont="1" applyFill="1" applyBorder="1" applyAlignment="1">
      <alignment horizontal="center" vertical="center"/>
    </xf>
    <xf numFmtId="43" fontId="9" fillId="12" borderId="0" xfId="16" applyFont="1" applyFill="1" applyBorder="1" applyAlignment="1">
      <alignment horizontal="center" vertical="center"/>
    </xf>
    <xf numFmtId="164" fontId="9" fillId="12" borderId="0" xfId="16" applyNumberFormat="1" applyFont="1" applyFill="1" applyBorder="1" applyAlignment="1">
      <alignment horizontal="center" vertical="center" wrapText="1"/>
    </xf>
    <xf numFmtId="43" fontId="43" fillId="13" borderId="0" xfId="16" applyFont="1" applyFill="1" applyBorder="1" applyAlignment="1"/>
    <xf numFmtId="43" fontId="43" fillId="13" borderId="0" xfId="16" applyFont="1" applyFill="1" applyBorder="1" applyAlignment="1">
      <alignment horizontal="right"/>
    </xf>
    <xf numFmtId="164" fontId="43" fillId="13" borderId="0" xfId="16" applyNumberFormat="1" applyFont="1" applyFill="1" applyBorder="1" applyAlignment="1"/>
    <xf numFmtId="0" fontId="43" fillId="13" borderId="0" xfId="16" applyNumberFormat="1" applyFont="1" applyFill="1" applyBorder="1" applyAlignment="1">
      <alignment vertical="center"/>
    </xf>
    <xf numFmtId="0" fontId="43" fillId="13" borderId="0" xfId="16" applyNumberFormat="1" applyFont="1" applyFill="1" applyBorder="1" applyAlignment="1">
      <alignment horizontal="center" vertical="center"/>
    </xf>
    <xf numFmtId="43" fontId="43" fillId="0" borderId="0" xfId="16" applyFont="1" applyFill="1" applyBorder="1" applyAlignment="1">
      <alignment horizontal="right"/>
    </xf>
    <xf numFmtId="164" fontId="43" fillId="0" borderId="0" xfId="16" applyNumberFormat="1" applyFont="1" applyFill="1" applyBorder="1" applyAlignment="1"/>
    <xf numFmtId="164" fontId="43" fillId="0" borderId="0" xfId="16" applyNumberFormat="1" applyFont="1" applyFill="1" applyBorder="1" applyAlignment="1">
      <alignment vertical="center"/>
    </xf>
    <xf numFmtId="0" fontId="28" fillId="2" borderId="0" xfId="0" applyFont="1" applyFill="1"/>
    <xf numFmtId="0" fontId="18" fillId="10" borderId="0" xfId="0" applyFont="1" applyFill="1"/>
    <xf numFmtId="0" fontId="20" fillId="10" borderId="0" xfId="0" applyFont="1" applyFill="1"/>
    <xf numFmtId="164" fontId="0" fillId="2" borderId="0" xfId="1" applyNumberFormat="1" applyFont="1" applyFill="1"/>
    <xf numFmtId="0" fontId="46" fillId="5" borderId="0" xfId="0" applyFont="1" applyFill="1" applyAlignment="1">
      <alignment horizontal="left" vertical="center"/>
    </xf>
    <xf numFmtId="0" fontId="18" fillId="10" borderId="0" xfId="0" applyFont="1" applyFill="1" applyAlignment="1">
      <alignment horizontal="center"/>
    </xf>
    <xf numFmtId="0" fontId="20" fillId="10" borderId="0" xfId="0" applyFont="1" applyFill="1" applyAlignment="1">
      <alignment horizontal="center"/>
    </xf>
    <xf numFmtId="0" fontId="30" fillId="0" borderId="0" xfId="3" applyFont="1"/>
    <xf numFmtId="0" fontId="11" fillId="4" borderId="0" xfId="0" quotePrefix="1" applyFont="1" applyFill="1"/>
    <xf numFmtId="9" fontId="3" fillId="2" borderId="0" xfId="2" applyFont="1" applyFill="1" applyBorder="1" applyAlignment="1">
      <alignment horizontal="center" vertical="center"/>
    </xf>
    <xf numFmtId="164" fontId="3" fillId="2" borderId="0" xfId="1" applyNumberFormat="1" applyFont="1" applyFill="1" applyBorder="1" applyAlignment="1">
      <alignment horizontal="center" vertical="center"/>
    </xf>
    <xf numFmtId="3" fontId="3" fillId="2" borderId="0" xfId="1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 vertical="center"/>
    </xf>
    <xf numFmtId="3" fontId="2" fillId="2" borderId="0" xfId="1" applyNumberFormat="1" applyFont="1" applyFill="1" applyBorder="1" applyAlignment="1">
      <alignment horizontal="center"/>
    </xf>
    <xf numFmtId="165" fontId="0" fillId="0" borderId="0" xfId="2" applyNumberFormat="1" applyFont="1"/>
    <xf numFmtId="0" fontId="29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vertical="top" wrapText="1"/>
    </xf>
    <xf numFmtId="0" fontId="2" fillId="8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3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 wrapText="1"/>
    </xf>
    <xf numFmtId="164" fontId="1" fillId="2" borderId="0" xfId="1" applyNumberFormat="1" applyFont="1" applyFill="1"/>
    <xf numFmtId="170" fontId="0" fillId="13" borderId="0" xfId="0" applyNumberFormat="1" applyFill="1"/>
    <xf numFmtId="0" fontId="9" fillId="12" borderId="0" xfId="0" applyFont="1" applyFill="1" applyAlignment="1">
      <alignment horizontal="center" vertical="center"/>
    </xf>
    <xf numFmtId="0" fontId="43" fillId="13" borderId="0" xfId="0" applyFont="1" applyFill="1" applyAlignment="1">
      <alignment horizontal="left"/>
    </xf>
    <xf numFmtId="0" fontId="43" fillId="13" borderId="0" xfId="0" applyFont="1" applyFill="1" applyAlignment="1">
      <alignment horizontal="center"/>
    </xf>
    <xf numFmtId="0" fontId="43" fillId="13" borderId="0" xfId="0" applyFont="1" applyFill="1" applyAlignment="1">
      <alignment horizontal="center" wrapText="1"/>
    </xf>
    <xf numFmtId="0" fontId="30" fillId="13" borderId="0" xfId="3" applyFont="1" applyFill="1" applyAlignment="1">
      <alignment horizontal="center" wrapText="1"/>
    </xf>
    <xf numFmtId="0" fontId="16" fillId="13" borderId="0" xfId="3" applyFont="1" applyFill="1" applyAlignment="1">
      <alignment horizontal="center"/>
    </xf>
    <xf numFmtId="0" fontId="15" fillId="13" borderId="0" xfId="3" applyFill="1" applyAlignment="1">
      <alignment horizontal="center" wrapText="1"/>
    </xf>
    <xf numFmtId="0" fontId="43" fillId="0" borderId="0" xfId="0" applyFont="1"/>
    <xf numFmtId="0" fontId="43" fillId="0" borderId="0" xfId="0" applyFont="1" applyAlignment="1">
      <alignment horizontal="center"/>
    </xf>
    <xf numFmtId="0" fontId="43" fillId="0" borderId="0" xfId="0" applyFont="1" applyAlignment="1">
      <alignment horizontal="right"/>
    </xf>
    <xf numFmtId="0" fontId="43" fillId="0" borderId="0" xfId="0" applyFont="1" applyAlignment="1">
      <alignment horizontal="center" wrapText="1"/>
    </xf>
    <xf numFmtId="0" fontId="45" fillId="0" borderId="0" xfId="0" applyFont="1"/>
    <xf numFmtId="164" fontId="0" fillId="0" borderId="0" xfId="1" applyNumberFormat="1" applyFont="1" applyAlignment="1">
      <alignment horizontal="right"/>
    </xf>
    <xf numFmtId="3" fontId="2" fillId="4" borderId="0" xfId="1" applyNumberFormat="1" applyFont="1" applyFill="1" applyBorder="1" applyAlignment="1">
      <alignment horizontal="right"/>
    </xf>
    <xf numFmtId="3" fontId="27" fillId="4" borderId="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</cellXfs>
  <cellStyles count="19">
    <cellStyle name="Hiperlink" xfId="3" builtinId="8"/>
    <cellStyle name="Normal" xfId="0" builtinId="0"/>
    <cellStyle name="Normal 2" xfId="5" xr:uid="{EB383FD7-B5D9-41AE-980B-377565289591}"/>
    <cellStyle name="Normal 2 2" xfId="11" xr:uid="{E9F88AAB-A4DD-46AE-85A5-279CC44E089B}"/>
    <cellStyle name="Normal 2 3" xfId="15" xr:uid="{1F7A03D5-F907-4765-90DB-2C979F803B8A}"/>
    <cellStyle name="Normal 3" xfId="6" xr:uid="{0CB17BF8-4438-41D5-94A1-6920B5B12877}"/>
    <cellStyle name="Normal 3 2 2" xfId="12" xr:uid="{37AD7720-EA95-46C4-A204-4A6FF991F845}"/>
    <cellStyle name="Normal 4" xfId="7" xr:uid="{161BD7D2-921F-4204-B073-DA3EB61C542E}"/>
    <cellStyle name="Porcentagem" xfId="2" builtinId="5"/>
    <cellStyle name="Porcentagem 2" xfId="9" xr:uid="{941BC169-DC68-4FED-AAF6-BD127DB9641F}"/>
    <cellStyle name="Vírgula" xfId="1" builtinId="3"/>
    <cellStyle name="Vírgula 2" xfId="8" xr:uid="{FE2E22DE-7012-46D2-BF1A-31E2470AEDE5}"/>
    <cellStyle name="Vírgula 2 2" xfId="14" xr:uid="{7B8FC223-CA01-4F14-8A24-9D5089F19740}"/>
    <cellStyle name="Vírgula 3" xfId="4" xr:uid="{10EAD749-FE44-4BCA-96AF-3917700FC18C}"/>
    <cellStyle name="Vírgula 4" xfId="10" xr:uid="{D7929EFC-8A27-49D9-B9EC-ED19B313D842}"/>
    <cellStyle name="Vírgula 5" xfId="13" xr:uid="{5EA44A0A-2282-40AA-B8AB-17779F61071E}"/>
    <cellStyle name="Vírgula 6" xfId="16" xr:uid="{56B946F2-87F7-42B5-B6A3-4E958C52DCB4}"/>
    <cellStyle name="Vírgula 7" xfId="17" xr:uid="{A46B5932-C467-4E17-8E0F-DBD27B99C1CE}"/>
    <cellStyle name="Vírgula 8" xfId="18" xr:uid="{2EEAEA59-AB6F-4F2F-8264-A4D23A1955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6.xml"/><Relationship Id="rId6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1.xml"/><Relationship Id="rId66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7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2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5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3.xml"/><Relationship Id="rId65" Type="http://schemas.openxmlformats.org/officeDocument/2006/relationships/externalLink" Target="externalLinks/externalLink8.xml"/><Relationship Id="rId73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ldimara/RGPC/RGPC_2023/RGPC%203&#186;%20trim23/Dados%20por%20Entidade_09.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ldimara/RGPC/RGPC_2023/RGPC%202&#186;%20trim23/Dados%20por%20Entidade_06.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ldimara/RGPC/RGPC_2023/RGPC%203&#186;%20trim23/Base%20Cadastral%20Entidades(2)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raciele.viana\Downloads\3%20-%20RGPC_Gr&#225;ficos_tabelas_%20(1%20a%203.7)%20-%20mar_24.xlsx" TargetMode="External"/><Relationship Id="rId1" Type="http://schemas.openxmlformats.org/officeDocument/2006/relationships/externalLinkPath" Target="file:///C:\Users\graciele.viana\Downloads\3%20-%20RGPC_Gr&#225;ficos_tabelas_%20(1%20a%203.7)%20-%20mar_2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INF_2020\RGPC_102020\C&#243;pia%20de%20Informa&#231;&#245;es%20Investimentos_EFPC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ldimara/RGPC/RGPC_2024/SURPC_2024_mar&#231;o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ldimara\RGPC\RGPC_2024\Consolidados%20-%20Dados%20por%20EFPC(03.24).xlsx" TargetMode="External"/><Relationship Id="rId1" Type="http://schemas.openxmlformats.org/officeDocument/2006/relationships/externalLinkPath" Target="/Eldimara/RGPC/RGPC_2024/Consolidados%20-%20Dados%20por%20EFPC(03.24)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ldimara\RGPC\RGPC_2024\Tab.2.2%20&#224;%202.13%20-Popula&#231;&#227;o%20por%20plano%20-%20detalhado(7).xlsx" TargetMode="External"/><Relationship Id="rId1" Type="http://schemas.openxmlformats.org/officeDocument/2006/relationships/externalLinkPath" Target="/Eldimara/RGPC/RGPC_2024/Tab.2.2%20&#224;%202.13%20-Popula&#231;&#227;o%20por%20plano%20-%20detalhado(7)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ldimara\RGPC\RGPC_2024\Base%20Cadastral%20Planos%20e%20EFPC.xlsx" TargetMode="External"/><Relationship Id="rId1" Type="http://schemas.openxmlformats.org/officeDocument/2006/relationships/externalLinkPath" Target="/Eldimara/RGPC/RGPC_2024/Base%20Cadastral%20Planos%20e%20EFP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_EAPC e Seguradoras"/>
      <sheetName val="Dados_EFPC"/>
    </sheetNames>
    <sheetDataSet>
      <sheetData sheetId="0">
        <row r="1">
          <cell r="A1" t="str">
            <v>Nome da Entidade</v>
          </cell>
          <cell r="B1" t="str">
            <v>CNPJ</v>
          </cell>
          <cell r="C1" t="str">
            <v>Ativo de Investimentos</v>
          </cell>
          <cell r="D1" t="str">
            <v>Contribuições</v>
          </cell>
          <cell r="E1" t="str">
            <v>Benefícios</v>
          </cell>
          <cell r="F1" t="str">
            <v>Resgates</v>
          </cell>
          <cell r="G1" t="str">
            <v>Sítio Eletrônico</v>
          </cell>
        </row>
        <row r="2">
          <cell r="A2" t="str">
            <v>BRASILPREV SEGUROS E PREVIDÊNCIA S/A</v>
          </cell>
          <cell r="B2">
            <v>27665207000131</v>
          </cell>
          <cell r="C2">
            <v>384920968141.14001</v>
          </cell>
          <cell r="D2">
            <v>43650983895.029999</v>
          </cell>
          <cell r="E2">
            <v>753109744.07745695</v>
          </cell>
          <cell r="F2">
            <v>33378743501.370701</v>
          </cell>
          <cell r="G2" t="str">
            <v>https://www1.brasilprev.com.br/</v>
          </cell>
        </row>
        <row r="3">
          <cell r="A3" t="str">
            <v>BRADESCO VIDA E PREVIDÊNCIA S.A.</v>
          </cell>
          <cell r="B3">
            <v>51990695000137</v>
          </cell>
          <cell r="C3">
            <v>326738827654.27039</v>
          </cell>
          <cell r="D3">
            <v>28866367772.139999</v>
          </cell>
          <cell r="E3">
            <v>1217824860.1099999</v>
          </cell>
          <cell r="F3">
            <v>23258784963.950001</v>
          </cell>
          <cell r="G3" t="str">
            <v>https://www.bradescoseguros.com.br/clientes</v>
          </cell>
        </row>
        <row r="4">
          <cell r="A4" t="str">
            <v>ITAÚ VIDA E PREVIDÊNCIA S/A</v>
          </cell>
          <cell r="B4">
            <v>92661388000190</v>
          </cell>
          <cell r="C4">
            <v>257937782746.43991</v>
          </cell>
          <cell r="D4">
            <v>12189792277.469999</v>
          </cell>
          <cell r="E4">
            <v>391394872.81999999</v>
          </cell>
          <cell r="F4">
            <v>8231073783.3599997</v>
          </cell>
          <cell r="G4" t="str">
            <v>https://www.itau.com.br/investimentos/previdencia</v>
          </cell>
        </row>
        <row r="5">
          <cell r="A5" t="str">
            <v>CAIXA VIDA E PREVIDÊNCIA S.A.</v>
          </cell>
          <cell r="B5">
            <v>3730204000176</v>
          </cell>
          <cell r="C5">
            <v>153952952759.30994</v>
          </cell>
          <cell r="D5">
            <v>19379171423.860001</v>
          </cell>
          <cell r="E5">
            <v>84970755.120000005</v>
          </cell>
          <cell r="F5">
            <v>14600937630.870001</v>
          </cell>
          <cell r="G5" t="str">
            <v>https://www.caixavidaeprevidencia.com.br/previdencia</v>
          </cell>
        </row>
        <row r="6">
          <cell r="A6" t="str">
            <v>ZURICH SANTANDER BRASIL SEGUROS E PREVIDÊNCIA S.A.</v>
          </cell>
          <cell r="B6">
            <v>87376109000106</v>
          </cell>
          <cell r="C6">
            <v>88099053130.90004</v>
          </cell>
          <cell r="D6">
            <v>9412753976.5599995</v>
          </cell>
          <cell r="E6">
            <v>34951505.8997963</v>
          </cell>
          <cell r="F6">
            <v>6884245554.9700003</v>
          </cell>
          <cell r="G6" t="str">
            <v>https://www.santander.com.br/previdencia-zurich-santander</v>
          </cell>
        </row>
        <row r="7">
          <cell r="A7" t="str">
            <v>XP VIDA E PREVIDÊNCIA S.A.</v>
          </cell>
          <cell r="B7">
            <v>29408732000105</v>
          </cell>
          <cell r="C7">
            <v>53602737858.000008</v>
          </cell>
          <cell r="D7">
            <v>2047327061.3800001</v>
          </cell>
          <cell r="E7">
            <v>506831.28</v>
          </cell>
          <cell r="F7">
            <v>2883808753.9000001</v>
          </cell>
          <cell r="G7" t="str">
            <v>https://www.xpi.com.br/</v>
          </cell>
        </row>
        <row r="8">
          <cell r="A8" t="str">
            <v>ICATU SEGUROS S.A</v>
          </cell>
          <cell r="B8">
            <v>42283770000139</v>
          </cell>
          <cell r="C8">
            <v>49755509937.209984</v>
          </cell>
          <cell r="D8">
            <v>2729387638.4699998</v>
          </cell>
          <cell r="E8">
            <v>54413392.039999999</v>
          </cell>
          <cell r="F8">
            <v>2662125683.48</v>
          </cell>
          <cell r="G8" t="str">
            <v>https://portal.icatuseguros.com.br/</v>
          </cell>
        </row>
        <row r="9">
          <cell r="A9" t="str">
            <v xml:space="preserve">SAFRA VIDA E PREVIDÊNCIA S.A. </v>
          </cell>
          <cell r="B9">
            <v>30902142000105</v>
          </cell>
          <cell r="C9">
            <v>23078090363.460003</v>
          </cell>
          <cell r="D9">
            <v>1303990218.01</v>
          </cell>
          <cell r="E9">
            <v>2050482.61</v>
          </cell>
          <cell r="F9">
            <v>1061664224.5599999</v>
          </cell>
          <cell r="G9" t="str">
            <v>https://www.safra.com.br/investimentos/previdencia-privada.htm</v>
          </cell>
        </row>
        <row r="10">
          <cell r="A10" t="str">
            <v>BTG Pactual Vida e Previdência S.A.</v>
          </cell>
          <cell r="B10">
            <v>19449767000120</v>
          </cell>
          <cell r="C10">
            <v>19019063658.100002</v>
          </cell>
          <cell r="D10">
            <v>944999460.64999998</v>
          </cell>
          <cell r="E10">
            <v>0</v>
          </cell>
          <cell r="F10">
            <v>1043480728.09</v>
          </cell>
          <cell r="G10" t="str">
            <v>https://www.btgpactualdigital.com/</v>
          </cell>
        </row>
        <row r="11">
          <cell r="A11" t="str">
            <v>SUL AMÉRICA SEGUROS DE PESSOAS E PREVIDÊNCIA S.A.</v>
          </cell>
          <cell r="B11">
            <v>1704513000146</v>
          </cell>
          <cell r="C11">
            <v>11297380507.26</v>
          </cell>
          <cell r="D11">
            <v>520530253.70999998</v>
          </cell>
          <cell r="E11">
            <v>111297458.36</v>
          </cell>
          <cell r="F11">
            <v>670752472.33000004</v>
          </cell>
          <cell r="G11" t="str">
            <v>https://portal.sulamericaseguros.com.br/</v>
          </cell>
        </row>
        <row r="12">
          <cell r="A12" t="str">
            <v>PORTO SEGURO VIDA E PREVIDÊNCIA S/A.</v>
          </cell>
          <cell r="B12">
            <v>58768284000140</v>
          </cell>
          <cell r="C12">
            <v>5636092462.5100002</v>
          </cell>
          <cell r="D12">
            <v>312892167.08999997</v>
          </cell>
          <cell r="E12">
            <v>35759054.049999997</v>
          </cell>
          <cell r="F12">
            <v>374588538.60000002</v>
          </cell>
          <cell r="G12" t="str">
            <v>https://www.portosegurodevida.com.br/</v>
          </cell>
        </row>
        <row r="13">
          <cell r="A13" t="str">
            <v>RIO GRANDE SEGUROS E PREVIDÊNCIA S.A.</v>
          </cell>
          <cell r="B13">
            <v>1582075000190</v>
          </cell>
          <cell r="C13">
            <v>5628009995.0200005</v>
          </cell>
          <cell r="D13">
            <v>1852363167.54</v>
          </cell>
          <cell r="E13">
            <v>1154557.56</v>
          </cell>
          <cell r="F13">
            <v>379147812.95999998</v>
          </cell>
          <cell r="G13" t="str">
            <v>https://www.riograndeseguradora.com.br/</v>
          </cell>
        </row>
        <row r="14">
          <cell r="A14" t="str">
            <v>ITAU SEGUROS S.A.</v>
          </cell>
          <cell r="B14">
            <v>61557039000107</v>
          </cell>
          <cell r="C14">
            <v>5062389980.3699999</v>
          </cell>
          <cell r="D14">
            <v>12461563.439999999</v>
          </cell>
          <cell r="E14">
            <v>730991.32</v>
          </cell>
          <cell r="F14">
            <v>21559155.43</v>
          </cell>
          <cell r="G14" t="str">
            <v>https://www.itau.com.br/seguros</v>
          </cell>
        </row>
        <row r="15">
          <cell r="A15" t="str">
            <v>MAPFRE PREVIDÊNCIA S.A.</v>
          </cell>
          <cell r="B15">
            <v>4046576000140</v>
          </cell>
          <cell r="C15">
            <v>3197995036.4899998</v>
          </cell>
          <cell r="D15">
            <v>148515992.31</v>
          </cell>
          <cell r="E15">
            <v>19922755.997499999</v>
          </cell>
          <cell r="F15">
            <v>138020653.05000001</v>
          </cell>
          <cell r="G15" t="str">
            <v>https://www.mapfre.com.br/para-voce/seguro-previdencia/</v>
          </cell>
        </row>
        <row r="16">
          <cell r="A16" t="str">
            <v>ZURICH BRASIL VIDA E PREVIDÊNCIA S.A.</v>
          </cell>
          <cell r="B16">
            <v>1206480000104</v>
          </cell>
          <cell r="C16">
            <v>3145596684.0100021</v>
          </cell>
          <cell r="D16">
            <v>226599420.33000001</v>
          </cell>
          <cell r="E16">
            <v>532782.15</v>
          </cell>
          <cell r="F16">
            <v>189136906.09999999</v>
          </cell>
          <cell r="G16" t="str">
            <v>https://www.zurich.com.br/</v>
          </cell>
        </row>
        <row r="17">
          <cell r="A17" t="str">
            <v xml:space="preserve">METROPOLITAN LIFE SEGUROS E PREVIDÊNCIA </v>
          </cell>
          <cell r="B17">
            <v>2102498000129</v>
          </cell>
          <cell r="C17">
            <v>3101132958.5300007</v>
          </cell>
          <cell r="D17">
            <v>138777712.69</v>
          </cell>
          <cell r="E17">
            <v>4010025.83</v>
          </cell>
          <cell r="F17">
            <v>37638238.530000001</v>
          </cell>
          <cell r="G17" t="str">
            <v>https://www.metlife.com.br/</v>
          </cell>
        </row>
        <row r="18">
          <cell r="A18" t="str">
            <v>MONGERAL AEGON SEGUROS E PREVIDÊNCIA S. A.</v>
          </cell>
          <cell r="B18">
            <v>33608308000173</v>
          </cell>
          <cell r="C18">
            <v>2753243374.8930864</v>
          </cell>
          <cell r="D18">
            <v>572173507.39999998</v>
          </cell>
          <cell r="E18">
            <v>162147644.60929</v>
          </cell>
          <cell r="F18">
            <v>41233907.810000002</v>
          </cell>
          <cell r="G18" t="str">
            <v>https://mag.com.br/</v>
          </cell>
        </row>
        <row r="19">
          <cell r="A19" t="str">
            <v>Evidence Previdência</v>
          </cell>
          <cell r="B19">
            <v>13615969000119</v>
          </cell>
          <cell r="C19">
            <v>2497904200.5600004</v>
          </cell>
          <cell r="D19">
            <v>6747699.7300000004</v>
          </cell>
          <cell r="E19">
            <v>54407368.212577999</v>
          </cell>
          <cell r="F19">
            <v>80937175.340000004</v>
          </cell>
          <cell r="G19"/>
        </row>
        <row r="20">
          <cell r="A20" t="str">
            <v>UNIMED SEGURADORA S.A.</v>
          </cell>
          <cell r="B20">
            <v>92863505000106</v>
          </cell>
          <cell r="C20">
            <v>2368434789.5700002</v>
          </cell>
          <cell r="D20">
            <v>129615905.76000001</v>
          </cell>
          <cell r="E20">
            <v>5681308.5999999996</v>
          </cell>
          <cell r="F20">
            <v>115364177.38</v>
          </cell>
          <cell r="G20" t="str">
            <v>https://www.segurosunimed.com.br/</v>
          </cell>
        </row>
        <row r="21">
          <cell r="A21" t="str">
            <v>SICOOB SEGURADORA DE VIDA E PREVIDÊNCIA S.A.</v>
          </cell>
          <cell r="B21">
            <v>26314512000116</v>
          </cell>
          <cell r="C21">
            <v>1457885198.04</v>
          </cell>
          <cell r="D21">
            <v>102778166.7</v>
          </cell>
          <cell r="E21">
            <v>1524717.19</v>
          </cell>
          <cell r="F21">
            <v>24060134.75</v>
          </cell>
          <cell r="G21" t="str">
            <v>https://www.sicoob.com.br/web/sicoob/seguros-voce</v>
          </cell>
        </row>
        <row r="22">
          <cell r="A22" t="str">
            <v>CAPEMISA SEGURADORA DE VIDA E PREVIDÊNCIA S/A</v>
          </cell>
          <cell r="B22">
            <v>8602745000132</v>
          </cell>
          <cell r="C22">
            <v>1321414593.1999998</v>
          </cell>
          <cell r="D22">
            <v>206560200.80000001</v>
          </cell>
          <cell r="E22">
            <v>119918931.64</v>
          </cell>
          <cell r="F22">
            <v>1323263.99</v>
          </cell>
          <cell r="G22" t="str">
            <v>https://www.capemisa.com.br/</v>
          </cell>
        </row>
        <row r="23">
          <cell r="A23" t="str">
            <v>ALFA PREVIDÊNCIA E VIDA S.A.</v>
          </cell>
          <cell r="B23">
            <v>2713530000102</v>
          </cell>
          <cell r="C23">
            <v>799519468.43000019</v>
          </cell>
          <cell r="D23">
            <v>16136023.66</v>
          </cell>
          <cell r="E23">
            <v>231196.68</v>
          </cell>
          <cell r="F23">
            <v>36946208.899999999</v>
          </cell>
          <cell r="G23" t="str">
            <v>https://alfaprevidencia.com.br/</v>
          </cell>
        </row>
        <row r="24">
          <cell r="A24" t="str">
            <v>GBOEX - GREMIO BENEFICENTE</v>
          </cell>
          <cell r="B24">
            <v>92872100000126</v>
          </cell>
          <cell r="C24">
            <v>269426945.05000001</v>
          </cell>
          <cell r="D24">
            <v>258043957.97</v>
          </cell>
          <cell r="E24">
            <v>169380077.34999999</v>
          </cell>
          <cell r="F24">
            <v>1557801.4</v>
          </cell>
          <cell r="G24" t="str">
            <v>https://gboexprodutos.com.br/</v>
          </cell>
        </row>
        <row r="25">
          <cell r="A25" t="str">
            <v>ASPECIR PREVIDÊNCIA</v>
          </cell>
          <cell r="B25">
            <v>92843531000164</v>
          </cell>
          <cell r="C25">
            <v>225544758.18000001</v>
          </cell>
          <cell r="D25">
            <v>10662225.560000001</v>
          </cell>
          <cell r="E25">
            <v>7131723.8200000003</v>
          </cell>
          <cell r="F25">
            <v>14306482.970000001</v>
          </cell>
          <cell r="G25" t="str">
            <v>https://www.aspecir.com.br/</v>
          </cell>
        </row>
        <row r="26">
          <cell r="A26" t="str">
            <v>COMPREV VIDA E PREVIDÊNCIA S.A.</v>
          </cell>
          <cell r="B26">
            <v>33634999000180</v>
          </cell>
          <cell r="C26">
            <v>169598653.19</v>
          </cell>
          <cell r="D26">
            <v>9854900.0299999993</v>
          </cell>
          <cell r="E26">
            <v>2804997.97</v>
          </cell>
          <cell r="F26">
            <v>8289.68</v>
          </cell>
          <cell r="G26" t="str">
            <v>https://www.comprev.com.br/site_home.php</v>
          </cell>
        </row>
        <row r="27">
          <cell r="A27" t="str">
            <v>EQUATORIAL PREVIDÊNCIA COMPLEMENTAR</v>
          </cell>
          <cell r="B27">
            <v>42150987000170</v>
          </cell>
          <cell r="C27">
            <v>97941625.419999987</v>
          </cell>
          <cell r="D27">
            <v>6252479.6699999999</v>
          </cell>
          <cell r="E27">
            <v>947288.58</v>
          </cell>
          <cell r="F27">
            <v>0</v>
          </cell>
          <cell r="G27" t="str">
            <v>https://www.grupoequatorial.com.br/</v>
          </cell>
        </row>
        <row r="28">
          <cell r="A28" t="str">
            <v>SOCIEDADE CAXIENSE DE MÚTUO SOCORRO - PREVIDÊNCIA PRIVADA</v>
          </cell>
          <cell r="B28">
            <v>88663828000170</v>
          </cell>
          <cell r="C28">
            <v>92792342.940000013</v>
          </cell>
          <cell r="D28">
            <v>15301589.880000001</v>
          </cell>
          <cell r="E28">
            <v>489831.72</v>
          </cell>
          <cell r="F28">
            <v>9310.33</v>
          </cell>
          <cell r="G28" t="str">
            <v>https://www.emis.com/</v>
          </cell>
        </row>
        <row r="29">
          <cell r="A29" t="str">
            <v>BMG SEGURADORA S.A.</v>
          </cell>
          <cell r="B29">
            <v>26136748000100</v>
          </cell>
          <cell r="C29">
            <v>90756120.659999982</v>
          </cell>
          <cell r="D29">
            <v>4920754.8600000003</v>
          </cell>
          <cell r="E29">
            <v>206304.16</v>
          </cell>
          <cell r="F29">
            <v>0</v>
          </cell>
          <cell r="G29" t="str">
            <v>https://bmgseguros.com.br/</v>
          </cell>
        </row>
        <row r="30">
          <cell r="A30" t="str">
            <v>KOVR PREVIDÊNCIA S.A.</v>
          </cell>
          <cell r="B30">
            <v>17479056000173</v>
          </cell>
          <cell r="C30">
            <v>77121929.649999991</v>
          </cell>
          <cell r="D30">
            <v>9327541.1600000001</v>
          </cell>
          <cell r="E30">
            <v>3225724.04</v>
          </cell>
          <cell r="F30">
            <v>182845.18</v>
          </cell>
          <cell r="G30" t="str">
            <v>https://kovr.com.br/</v>
          </cell>
        </row>
        <row r="31">
          <cell r="A31" t="str">
            <v>PREVIMIL VIDA E PREVIDÊNCIA S.A.</v>
          </cell>
          <cell r="B31">
            <v>95619003000114</v>
          </cell>
          <cell r="C31">
            <v>71268362.280000001</v>
          </cell>
          <cell r="D31">
            <v>6331936.9000000004</v>
          </cell>
          <cell r="E31">
            <v>2574733.2999999998</v>
          </cell>
          <cell r="F31">
            <v>0</v>
          </cell>
          <cell r="G31" t="str">
            <v>https://previmil.com.br/</v>
          </cell>
        </row>
        <row r="32">
          <cell r="A32" t="str">
            <v>MBM SEGURADORA S.A.</v>
          </cell>
          <cell r="B32">
            <v>87883807000106</v>
          </cell>
          <cell r="C32">
            <v>64294703.109999999</v>
          </cell>
          <cell r="D32">
            <v>4183432.91</v>
          </cell>
          <cell r="E32">
            <v>6975553.0700000003</v>
          </cell>
          <cell r="F32">
            <v>0</v>
          </cell>
          <cell r="G32" t="str">
            <v>https://mbmseguros.com.br/</v>
          </cell>
        </row>
        <row r="33">
          <cell r="A33" t="str">
            <v>RECÍPROCA ASSISTÊNCIA</v>
          </cell>
          <cell r="B33">
            <v>34115683000144</v>
          </cell>
          <cell r="C33">
            <v>62278802.440000005</v>
          </cell>
          <cell r="D33">
            <v>10242757.470000001</v>
          </cell>
          <cell r="E33">
            <v>3426717.27</v>
          </cell>
          <cell r="F33">
            <v>197148.54</v>
          </cell>
          <cell r="G33" t="str">
            <v>http://www.reciproca.com.br/</v>
          </cell>
        </row>
        <row r="34">
          <cell r="A34" t="str">
            <v>SABEMI SEGURADORA S.A.</v>
          </cell>
          <cell r="B34">
            <v>87163234000138</v>
          </cell>
          <cell r="C34">
            <v>57406935.079999998</v>
          </cell>
          <cell r="D34">
            <v>22351545.77</v>
          </cell>
          <cell r="E34">
            <v>4531485.47</v>
          </cell>
          <cell r="F34">
            <v>0</v>
          </cell>
          <cell r="G34" t="str">
            <v>https://www.sabemi.com.br/</v>
          </cell>
        </row>
        <row r="35">
          <cell r="A35" t="str">
            <v>VIVER PREVIDÊNCIA</v>
          </cell>
          <cell r="B35">
            <v>33767492000102</v>
          </cell>
          <cell r="C35">
            <v>55382583.459999993</v>
          </cell>
          <cell r="D35">
            <v>2794105.12</v>
          </cell>
          <cell r="E35">
            <v>1018338.81</v>
          </cell>
          <cell r="F35">
            <v>22689.8</v>
          </cell>
          <cell r="G35" t="str">
            <v>https://www.viverprevidencia.com.br/</v>
          </cell>
        </row>
        <row r="36">
          <cell r="A36" t="str">
            <v>MBM Previdência Complementar</v>
          </cell>
          <cell r="B36">
            <v>92892256000179</v>
          </cell>
          <cell r="C36">
            <v>54507096.030000001</v>
          </cell>
          <cell r="D36">
            <v>8016653.0599999996</v>
          </cell>
          <cell r="E36">
            <v>3351349.79</v>
          </cell>
          <cell r="F36">
            <v>742163.66</v>
          </cell>
          <cell r="G36" t="str">
            <v>https://mbmseguros.com.br/</v>
          </cell>
        </row>
        <row r="37">
          <cell r="A37" t="str">
            <v>VINCI VIDA E PREVIDÊNCIA S.A.</v>
          </cell>
          <cell r="B37">
            <v>46938918000187</v>
          </cell>
          <cell r="C37">
            <v>35245782.620000005</v>
          </cell>
          <cell r="D37">
            <v>822576.5</v>
          </cell>
          <cell r="E37">
            <v>0</v>
          </cell>
          <cell r="F37">
            <v>0</v>
          </cell>
          <cell r="G37"/>
        </row>
        <row r="38">
          <cell r="A38" t="str">
            <v xml:space="preserve">UNIÃO SEGURADORA S.A. - VIDA E PREVIDÊNCIA </v>
          </cell>
          <cell r="B38">
            <v>95611141000157</v>
          </cell>
          <cell r="C38">
            <v>34551871.850000001</v>
          </cell>
          <cell r="D38">
            <v>2198748.67</v>
          </cell>
          <cell r="E38">
            <v>1012798.26</v>
          </cell>
          <cell r="F38">
            <v>1053804.8799999999</v>
          </cell>
          <cell r="G38" t="str">
            <v>https://uniaoseguradora.com.br/</v>
          </cell>
        </row>
        <row r="39">
          <cell r="A39" t="str">
            <v xml:space="preserve">CENTAURO VIDA E PREVIDÊNCIA S. A. </v>
          </cell>
          <cell r="B39">
            <v>42516278000166</v>
          </cell>
          <cell r="C39">
            <v>31805856.800000001</v>
          </cell>
          <cell r="D39">
            <v>985</v>
          </cell>
          <cell r="E39">
            <v>0</v>
          </cell>
          <cell r="F39">
            <v>0</v>
          </cell>
          <cell r="G39" t="str">
            <v>https://www.centauro-on.com.br/</v>
          </cell>
        </row>
        <row r="40">
          <cell r="A40" t="str">
            <v>SABEMI PREVIDÊNCIA PRIVADA</v>
          </cell>
          <cell r="B40">
            <v>88747928000185</v>
          </cell>
          <cell r="C40">
            <v>25878800.129999999</v>
          </cell>
          <cell r="D40">
            <v>4935911.4800000004</v>
          </cell>
          <cell r="E40">
            <v>1456974.99</v>
          </cell>
          <cell r="F40">
            <v>0</v>
          </cell>
          <cell r="G40" t="str">
            <v>https://www.sabemi.com.br/produtos/previdencia-privada/</v>
          </cell>
        </row>
        <row r="41">
          <cell r="A41" t="str">
            <v>EQ SEGUROS S.A.</v>
          </cell>
          <cell r="B41">
            <v>21242451000105</v>
          </cell>
          <cell r="C41">
            <v>17149680.48</v>
          </cell>
          <cell r="D41">
            <v>13453.33</v>
          </cell>
          <cell r="E41">
            <v>0</v>
          </cell>
          <cell r="F41">
            <v>0</v>
          </cell>
          <cell r="G41" t="str">
            <v>https://eqseguros.com.br/</v>
          </cell>
        </row>
        <row r="42">
          <cell r="A42" t="str">
            <v>AUXILIADORA PREVIDÊNCIA</v>
          </cell>
          <cell r="B42">
            <v>17188350000126</v>
          </cell>
          <cell r="C42">
            <v>7608700.4800000004</v>
          </cell>
          <cell r="D42">
            <v>6296898.9199999999</v>
          </cell>
          <cell r="E42">
            <v>2653795.04</v>
          </cell>
          <cell r="F42">
            <v>0</v>
          </cell>
          <cell r="G42" t="str">
            <v>https://auxvida.com.br/</v>
          </cell>
        </row>
        <row r="43">
          <cell r="A43" t="str">
            <v>Upofa - União Previdencial</v>
          </cell>
          <cell r="B43">
            <v>76678101000188</v>
          </cell>
          <cell r="C43">
            <v>1668720.4100000001</v>
          </cell>
          <cell r="D43">
            <v>1821454.27</v>
          </cell>
          <cell r="E43">
            <v>464586.54</v>
          </cell>
          <cell r="F43">
            <v>0</v>
          </cell>
          <cell r="G43" t="str">
            <v>http://www.upofa.com.br/</v>
          </cell>
        </row>
        <row r="44">
          <cell r="A44" t="str">
            <v xml:space="preserve">FUTURO - PREVIDÊNCIA PRIVADA </v>
          </cell>
          <cell r="B44">
            <v>92812098000108</v>
          </cell>
          <cell r="C44">
            <v>1251727.54</v>
          </cell>
          <cell r="D44">
            <v>1764410.81</v>
          </cell>
          <cell r="E44">
            <v>0</v>
          </cell>
          <cell r="F44">
            <v>0</v>
          </cell>
          <cell r="G44" t="str">
            <v>https://www.futuroprevidencia.com.br/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_EAPC e Seguradoras"/>
      <sheetName val="Dados_EFPC"/>
    </sheetNames>
    <sheetDataSet>
      <sheetData sheetId="0"/>
      <sheetData sheetId="1">
        <row r="1">
          <cell r="A1" t="str">
            <v>Nome da Entidade</v>
          </cell>
          <cell r="B1" t="str">
            <v>Razão Social</v>
          </cell>
          <cell r="C1" t="str">
            <v>CNPJ</v>
          </cell>
          <cell r="D1" t="str">
            <v>UF</v>
          </cell>
          <cell r="E1" t="str">
            <v>Patrocínio Predominante</v>
          </cell>
          <cell r="F1" t="str">
            <v>Ativo</v>
          </cell>
          <cell r="G1" t="str">
            <v>Contibuições</v>
          </cell>
          <cell r="H1" t="str">
            <v>Benefícios</v>
          </cell>
          <cell r="I1" t="str">
            <v>Resgates</v>
          </cell>
          <cell r="J1" t="str">
            <v>Participantes Ativos</v>
          </cell>
          <cell r="K1" t="str">
            <v>Aposentados</v>
          </cell>
          <cell r="L1" t="str">
            <v>Pensionistas</v>
          </cell>
          <cell r="M1" t="str">
            <v>Número de planos</v>
          </cell>
          <cell r="N1" t="str">
            <v>Número de Patrocinadores</v>
          </cell>
          <cell r="O1" t="str">
            <v>Endereço Eletrônico da EFPC</v>
          </cell>
        </row>
        <row r="2">
          <cell r="A2" t="str">
            <v>PREVI/BB</v>
          </cell>
          <cell r="B2" t="str">
            <v>CAIXA DE PREVIDENCIA DOS FUNCS DO BANCO DO BRASIL</v>
          </cell>
          <cell r="C2" t="str">
            <v>33.754.482/0001-24</v>
          </cell>
          <cell r="D2" t="str">
            <v>RJ</v>
          </cell>
          <cell r="E2" t="str">
            <v>Público</v>
          </cell>
          <cell r="F2">
            <v>274179081435.37</v>
          </cell>
          <cell r="G2">
            <v>1804885532.8299999</v>
          </cell>
          <cell r="H2">
            <v>8312135972.8999996</v>
          </cell>
          <cell r="I2">
            <v>89565147.370000005</v>
          </cell>
          <cell r="J2">
            <v>82012</v>
          </cell>
          <cell r="K2">
            <v>84768</v>
          </cell>
          <cell r="L2">
            <v>23949</v>
          </cell>
          <cell r="M2">
            <v>4</v>
          </cell>
          <cell r="N2">
            <v>3</v>
          </cell>
          <cell r="O2" t="str">
            <v>http://www.previ.com.br</v>
          </cell>
        </row>
        <row r="3">
          <cell r="A3" t="str">
            <v>PETROS</v>
          </cell>
          <cell r="B3" t="str">
            <v>FUNDACAO PETROBRAS DE SEGURIDADE SOCIAL PETROS</v>
          </cell>
          <cell r="C3" t="str">
            <v>34.053.942/0001-50</v>
          </cell>
          <cell r="D3" t="str">
            <v>RJ</v>
          </cell>
          <cell r="E3" t="str">
            <v>Público</v>
          </cell>
          <cell r="F3">
            <v>126041047867.41</v>
          </cell>
          <cell r="G3">
            <v>3822509504.3099999</v>
          </cell>
          <cell r="H3">
            <v>5678207008.3400002</v>
          </cell>
          <cell r="I3">
            <v>272429275.60000002</v>
          </cell>
          <cell r="J3">
            <v>52822</v>
          </cell>
          <cell r="K3">
            <v>60171</v>
          </cell>
          <cell r="L3">
            <v>19733</v>
          </cell>
          <cell r="M3">
            <v>39</v>
          </cell>
          <cell r="N3">
            <v>67</v>
          </cell>
          <cell r="O3" t="str">
            <v>http://www.petros.com.br</v>
          </cell>
        </row>
        <row r="4">
          <cell r="A4" t="str">
            <v>FUNCEF</v>
          </cell>
          <cell r="B4" t="str">
            <v>FUNDACAO DOS ECONOMIARIOS FEDERAIS FUNCEF</v>
          </cell>
          <cell r="C4" t="str">
            <v>00.436.923/0001-90</v>
          </cell>
          <cell r="D4" t="str">
            <v>DF</v>
          </cell>
          <cell r="E4" t="str">
            <v>Público</v>
          </cell>
          <cell r="F4">
            <v>110023806803.45</v>
          </cell>
          <cell r="G4">
            <v>2158244672.7600002</v>
          </cell>
          <cell r="H4">
            <v>2888214795.1499996</v>
          </cell>
          <cell r="I4">
            <v>142152278.27000001</v>
          </cell>
          <cell r="J4">
            <v>86634</v>
          </cell>
          <cell r="K4">
            <v>45148</v>
          </cell>
          <cell r="L4">
            <v>8309</v>
          </cell>
          <cell r="M4">
            <v>3</v>
          </cell>
          <cell r="N4">
            <v>2</v>
          </cell>
          <cell r="O4" t="str">
            <v>http://www.funcef.com.br</v>
          </cell>
        </row>
        <row r="5">
          <cell r="A5" t="str">
            <v>VIVEST</v>
          </cell>
          <cell r="B5" t="str">
            <v>FUNDACAO CESP</v>
          </cell>
          <cell r="C5" t="str">
            <v>62.465.117/0001-06</v>
          </cell>
          <cell r="D5" t="str">
            <v>SP</v>
          </cell>
          <cell r="E5" t="str">
            <v>Privado</v>
          </cell>
          <cell r="F5">
            <v>49300454196.75</v>
          </cell>
          <cell r="G5">
            <v>131953815.06</v>
          </cell>
          <cell r="H5">
            <v>2041322485.1400001</v>
          </cell>
          <cell r="I5">
            <v>15780690.16</v>
          </cell>
          <cell r="J5">
            <v>17656</v>
          </cell>
          <cell r="K5">
            <v>26063</v>
          </cell>
          <cell r="L5">
            <v>7195</v>
          </cell>
          <cell r="M5">
            <v>26</v>
          </cell>
          <cell r="N5">
            <v>23</v>
          </cell>
          <cell r="O5" t="str">
            <v>WWW.VIVEST.COM.BR</v>
          </cell>
        </row>
        <row r="6">
          <cell r="A6" t="str">
            <v>ITAU UNIBANCO</v>
          </cell>
          <cell r="B6" t="str">
            <v>FUNDACAO ITAU UNIBANCO - PREVIDENCIA COMPLEMENTAR</v>
          </cell>
          <cell r="C6" t="str">
            <v>61.155.248/0001-16</v>
          </cell>
          <cell r="D6" t="str">
            <v>SP</v>
          </cell>
          <cell r="E6" t="str">
            <v>Privado</v>
          </cell>
          <cell r="F6">
            <v>32054573262.950001</v>
          </cell>
          <cell r="G6">
            <v>169673724.06999999</v>
          </cell>
          <cell r="H6">
            <v>894451730.08999991</v>
          </cell>
          <cell r="I6">
            <v>10994719.84</v>
          </cell>
          <cell r="J6">
            <v>26429</v>
          </cell>
          <cell r="K6">
            <v>23728</v>
          </cell>
          <cell r="L6">
            <v>1651</v>
          </cell>
          <cell r="M6">
            <v>17</v>
          </cell>
          <cell r="N6">
            <v>38</v>
          </cell>
          <cell r="O6" t="str">
            <v>WW.FUNDACAOITAUUNIBANCO.COM.BR</v>
          </cell>
        </row>
        <row r="7">
          <cell r="A7" t="str">
            <v>VALIA</v>
          </cell>
          <cell r="B7" t="str">
            <v>FUNDACAO VALE DO RIO DOCE DE SEGURIDADE SOCIAL VALIA</v>
          </cell>
          <cell r="C7" t="str">
            <v>42.271.429/0001-63</v>
          </cell>
          <cell r="D7" t="str">
            <v>RJ</v>
          </cell>
          <cell r="E7" t="str">
            <v>Privado</v>
          </cell>
          <cell r="F7">
            <v>30183826292.669998</v>
          </cell>
          <cell r="G7">
            <v>340775962.02999997</v>
          </cell>
          <cell r="H7">
            <v>812177144.77999997</v>
          </cell>
          <cell r="I7">
            <v>32539462.280000001</v>
          </cell>
          <cell r="J7">
            <v>106905</v>
          </cell>
          <cell r="K7">
            <v>17077</v>
          </cell>
          <cell r="L7">
            <v>9374</v>
          </cell>
          <cell r="M7">
            <v>10</v>
          </cell>
          <cell r="N7">
            <v>57</v>
          </cell>
          <cell r="O7" t="str">
            <v>http://www.valia.com.br</v>
          </cell>
        </row>
        <row r="8">
          <cell r="A8" t="str">
            <v>BANESPREV</v>
          </cell>
          <cell r="B8" t="str">
            <v>BANESPREV FUNDO BANESPA DE SEGURIDADE SOCIAL</v>
          </cell>
          <cell r="C8" t="str">
            <v>57.125.288/0001-48</v>
          </cell>
          <cell r="D8" t="str">
            <v>SP</v>
          </cell>
          <cell r="E8" t="str">
            <v>Privado</v>
          </cell>
          <cell r="F8">
            <v>28636697949.27</v>
          </cell>
          <cell r="G8">
            <v>67071681.730000004</v>
          </cell>
          <cell r="H8">
            <v>1170927872.4200001</v>
          </cell>
          <cell r="I8">
            <v>14145079.439999999</v>
          </cell>
          <cell r="J8">
            <v>3852</v>
          </cell>
          <cell r="K8">
            <v>21134</v>
          </cell>
          <cell r="L8">
            <v>4196</v>
          </cell>
          <cell r="M8">
            <v>13</v>
          </cell>
          <cell r="N8">
            <v>16</v>
          </cell>
          <cell r="O8" t="str">
            <v>http://www.banesprev.com.br</v>
          </cell>
        </row>
        <row r="9">
          <cell r="A9" t="str">
            <v>SISTEL</v>
          </cell>
          <cell r="B9" t="str">
            <v>FUNDACAO SISTEL DE SEGURIDADE SOCIAL</v>
          </cell>
          <cell r="C9" t="str">
            <v>00.493.916/0001-20</v>
          </cell>
          <cell r="D9" t="str">
            <v>DF</v>
          </cell>
          <cell r="E9" t="str">
            <v>Privado</v>
          </cell>
          <cell r="F9">
            <v>22407922750.849998</v>
          </cell>
          <cell r="G9">
            <v>69586356.790000007</v>
          </cell>
          <cell r="H9">
            <v>624995760.63999999</v>
          </cell>
          <cell r="I9">
            <v>10661945.74</v>
          </cell>
          <cell r="J9">
            <v>1785</v>
          </cell>
          <cell r="K9">
            <v>15096</v>
          </cell>
          <cell r="L9">
            <v>6547</v>
          </cell>
          <cell r="M9">
            <v>8</v>
          </cell>
          <cell r="N9">
            <v>9</v>
          </cell>
          <cell r="O9" t="str">
            <v>http://www.sistel.com.br</v>
          </cell>
        </row>
        <row r="10">
          <cell r="A10" t="str">
            <v>FORLUZ</v>
          </cell>
          <cell r="B10" t="str">
            <v>FUNDACAO FORLUMINAS DE SEGURIDADE SOCIAL FORLUZ</v>
          </cell>
          <cell r="C10" t="str">
            <v>16.539.926/0001-90</v>
          </cell>
          <cell r="D10" t="str">
            <v>MG</v>
          </cell>
          <cell r="E10" t="str">
            <v>Público</v>
          </cell>
          <cell r="F10">
            <v>20767205551.599998</v>
          </cell>
          <cell r="G10">
            <v>140714946.94999999</v>
          </cell>
          <cell r="H10">
            <v>817131434.60000002</v>
          </cell>
          <cell r="I10">
            <v>9246495.5099999998</v>
          </cell>
          <cell r="J10">
            <v>6403</v>
          </cell>
          <cell r="K10">
            <v>13328</v>
          </cell>
          <cell r="L10">
            <v>3287</v>
          </cell>
          <cell r="M10">
            <v>3</v>
          </cell>
          <cell r="N10">
            <v>25</v>
          </cell>
          <cell r="O10" t="str">
            <v>http://www.forluz.org.br</v>
          </cell>
        </row>
        <row r="11">
          <cell r="A11" t="str">
            <v>REAL GRANDEZA</v>
          </cell>
          <cell r="B11" t="str">
            <v>REAL GRANDEZA FUNDACAO DE PREVIDENCIA E ASSIST SOCIAL</v>
          </cell>
          <cell r="C11" t="str">
            <v>34.269.803/0001-68</v>
          </cell>
          <cell r="D11" t="str">
            <v>RJ</v>
          </cell>
          <cell r="E11" t="str">
            <v>Público</v>
          </cell>
          <cell r="F11">
            <v>18673152544.77</v>
          </cell>
          <cell r="G11">
            <v>92550500.75999999</v>
          </cell>
          <cell r="H11">
            <v>743204423.36000001</v>
          </cell>
          <cell r="I11">
            <v>3026887.04</v>
          </cell>
          <cell r="J11">
            <v>3230</v>
          </cell>
          <cell r="K11">
            <v>7136</v>
          </cell>
          <cell r="L11">
            <v>2153</v>
          </cell>
          <cell r="M11">
            <v>5</v>
          </cell>
          <cell r="N11">
            <v>7</v>
          </cell>
          <cell r="O11" t="str">
            <v>https://www.frg.com.br/</v>
          </cell>
        </row>
        <row r="12">
          <cell r="A12" t="str">
            <v>FAPES</v>
          </cell>
          <cell r="B12" t="str">
            <v>FUNDACAO DE ASSISTENCIA E PREVIDENCIA SOCIAL DO BNDES - FAPES</v>
          </cell>
          <cell r="C12" t="str">
            <v>00.397.695/0001-97</v>
          </cell>
          <cell r="D12" t="str">
            <v>RJ</v>
          </cell>
          <cell r="E12" t="str">
            <v>Público</v>
          </cell>
          <cell r="F12">
            <v>16121152533.6</v>
          </cell>
          <cell r="G12">
            <v>273033463.90999997</v>
          </cell>
          <cell r="H12">
            <v>586344960.48000002</v>
          </cell>
          <cell r="I12">
            <v>723372.92</v>
          </cell>
          <cell r="J12">
            <v>2731</v>
          </cell>
          <cell r="K12">
            <v>1863</v>
          </cell>
          <cell r="L12">
            <v>452</v>
          </cell>
          <cell r="M12">
            <v>5</v>
          </cell>
          <cell r="N12">
            <v>4</v>
          </cell>
          <cell r="O12" t="str">
            <v>http://www.fapes.com.br</v>
          </cell>
        </row>
        <row r="13">
          <cell r="A13" t="str">
            <v>FUNDACAO COPEL</v>
          </cell>
          <cell r="B13" t="str">
            <v>FUNDACAO COPEL DE PREVIDENCIA E ASSISTENCIA SOCIAL</v>
          </cell>
          <cell r="C13" t="str">
            <v>75.054.940/0001-62</v>
          </cell>
          <cell r="D13" t="str">
            <v>PR</v>
          </cell>
          <cell r="E13" t="str">
            <v>Público</v>
          </cell>
          <cell r="F13">
            <v>14101892439.73</v>
          </cell>
          <cell r="G13">
            <v>107675559.2</v>
          </cell>
          <cell r="H13">
            <v>428479565.45999998</v>
          </cell>
          <cell r="I13">
            <v>6750132.0099999998</v>
          </cell>
          <cell r="J13">
            <v>11983</v>
          </cell>
          <cell r="K13">
            <v>7937</v>
          </cell>
          <cell r="L13">
            <v>1933</v>
          </cell>
          <cell r="M13">
            <v>5</v>
          </cell>
          <cell r="N13">
            <v>14</v>
          </cell>
          <cell r="O13" t="str">
            <v>FCOPEL.ORG.BR</v>
          </cell>
        </row>
        <row r="14">
          <cell r="A14" t="str">
            <v>FATL</v>
          </cell>
          <cell r="B14" t="str">
            <v>FUNDACAO ATLANTICO DE SEGURIDADE SOCIAL</v>
          </cell>
          <cell r="C14" t="str">
            <v>07.110.214/0001-60</v>
          </cell>
          <cell r="D14" t="str">
            <v>RJ</v>
          </cell>
          <cell r="E14" t="str">
            <v>Privado</v>
          </cell>
          <cell r="F14">
            <v>13318228667.940001</v>
          </cell>
          <cell r="G14">
            <v>21574342.489999998</v>
          </cell>
          <cell r="H14">
            <v>387375777.25999999</v>
          </cell>
          <cell r="I14">
            <v>106351754.79000001</v>
          </cell>
          <cell r="J14">
            <v>8802</v>
          </cell>
          <cell r="K14">
            <v>13149</v>
          </cell>
          <cell r="L14">
            <v>2130</v>
          </cell>
          <cell r="M14">
            <v>6</v>
          </cell>
          <cell r="N14">
            <v>11</v>
          </cell>
          <cell r="O14" t="str">
            <v>WWW.FUNDACAOATLANTICO.COM.BR</v>
          </cell>
        </row>
        <row r="15">
          <cell r="A15" t="str">
            <v>FACHESF</v>
          </cell>
          <cell r="B15" t="str">
            <v>FUNDACAO CHESF DE ASSISTENCIA E SEGURIDADE SOCIAL FACHESF</v>
          </cell>
          <cell r="C15" t="str">
            <v>42.160.192/0001-43</v>
          </cell>
          <cell r="D15" t="str">
            <v>PE</v>
          </cell>
          <cell r="E15" t="str">
            <v>Público</v>
          </cell>
          <cell r="F15">
            <v>12449126109.440001</v>
          </cell>
          <cell r="G15">
            <v>113187565.63</v>
          </cell>
          <cell r="H15">
            <v>433762796.80000001</v>
          </cell>
          <cell r="I15">
            <v>268103476.49000001</v>
          </cell>
          <cell r="J15">
            <v>7319</v>
          </cell>
          <cell r="K15">
            <v>7220</v>
          </cell>
          <cell r="L15">
            <v>2960</v>
          </cell>
          <cell r="M15">
            <v>6</v>
          </cell>
          <cell r="N15">
            <v>3</v>
          </cell>
          <cell r="O15" t="str">
            <v>http://www.fachesf.com.br</v>
          </cell>
        </row>
        <row r="16">
          <cell r="A16" t="str">
            <v>POSTALIS</v>
          </cell>
          <cell r="B16" t="str">
            <v>POSTALIS INSTITUTO DE PREVIDENCIA COMPLEMENTAR</v>
          </cell>
          <cell r="C16" t="str">
            <v>00.627.638/0001-57</v>
          </cell>
          <cell r="D16" t="str">
            <v>DF</v>
          </cell>
          <cell r="E16" t="str">
            <v>Público</v>
          </cell>
          <cell r="F16">
            <v>12026712482.02</v>
          </cell>
          <cell r="G16">
            <v>587007809.18000007</v>
          </cell>
          <cell r="H16">
            <v>578971320.65999997</v>
          </cell>
          <cell r="I16">
            <v>54241586.57</v>
          </cell>
          <cell r="J16">
            <v>141376</v>
          </cell>
          <cell r="K16">
            <v>36511</v>
          </cell>
          <cell r="L16">
            <v>11196</v>
          </cell>
          <cell r="M16">
            <v>2</v>
          </cell>
          <cell r="N16">
            <v>2</v>
          </cell>
          <cell r="O16" t="str">
            <v>http://www.postalis.org.br</v>
          </cell>
        </row>
        <row r="17">
          <cell r="A17" t="str">
            <v>MULTIPREV</v>
          </cell>
          <cell r="B17" t="str">
            <v>MULTIPREV FUNDO MULTIPLO DE PENSAO</v>
          </cell>
          <cell r="C17" t="str">
            <v>67.846.188/0001-64</v>
          </cell>
          <cell r="D17" t="str">
            <v>SP</v>
          </cell>
          <cell r="E17" t="str">
            <v>Privado</v>
          </cell>
          <cell r="F17">
            <v>10981817016.379999</v>
          </cell>
          <cell r="G17">
            <v>303169171.30999994</v>
          </cell>
          <cell r="H17">
            <v>161756564.19999999</v>
          </cell>
          <cell r="I17">
            <v>88482467.629999995</v>
          </cell>
          <cell r="J17">
            <v>61536</v>
          </cell>
          <cell r="K17">
            <v>3543</v>
          </cell>
          <cell r="L17">
            <v>315</v>
          </cell>
          <cell r="M17">
            <v>94</v>
          </cell>
          <cell r="N17">
            <v>153</v>
          </cell>
          <cell r="O17" t="str">
            <v>https://www.metlife.com.br</v>
          </cell>
        </row>
        <row r="18">
          <cell r="A18" t="str">
            <v>ECONOMUS</v>
          </cell>
          <cell r="B18" t="str">
            <v>ECONOMUS INSTITUTO DE SEGURIDADE SOCIAL</v>
          </cell>
          <cell r="C18" t="str">
            <v>49.320.799/0001-92</v>
          </cell>
          <cell r="D18" t="str">
            <v>SP</v>
          </cell>
          <cell r="E18" t="str">
            <v>Público</v>
          </cell>
          <cell r="F18">
            <v>10863704651.790001</v>
          </cell>
          <cell r="G18">
            <v>179345037.32999998</v>
          </cell>
          <cell r="H18">
            <v>392972727.43000001</v>
          </cell>
          <cell r="I18">
            <v>1242050.5900000001</v>
          </cell>
          <cell r="J18">
            <v>8436</v>
          </cell>
          <cell r="K18">
            <v>9203</v>
          </cell>
          <cell r="L18">
            <v>855</v>
          </cell>
          <cell r="M18">
            <v>5</v>
          </cell>
          <cell r="N18">
            <v>3</v>
          </cell>
          <cell r="O18" t="str">
            <v>http://www.economus.com.br</v>
          </cell>
        </row>
        <row r="19">
          <cell r="A19" t="str">
            <v>CERES</v>
          </cell>
          <cell r="B19" t="str">
            <v>CERES - FUNDACAO DE SEGURIDADE SOCIAL</v>
          </cell>
          <cell r="C19" t="str">
            <v>00.532.804/0001-31</v>
          </cell>
          <cell r="D19" t="str">
            <v>DF</v>
          </cell>
          <cell r="E19" t="str">
            <v>Público</v>
          </cell>
          <cell r="F19">
            <v>10839464687.559999</v>
          </cell>
          <cell r="G19">
            <v>162789374.90000001</v>
          </cell>
          <cell r="H19">
            <v>261265066.16</v>
          </cell>
          <cell r="I19">
            <v>2966230.5</v>
          </cell>
          <cell r="J19">
            <v>12655</v>
          </cell>
          <cell r="K19">
            <v>7243</v>
          </cell>
          <cell r="L19">
            <v>2180</v>
          </cell>
          <cell r="M19">
            <v>18</v>
          </cell>
          <cell r="N19">
            <v>10</v>
          </cell>
          <cell r="O19" t="str">
            <v>http://www.ceres.org.br</v>
          </cell>
        </row>
        <row r="20">
          <cell r="A20" t="str">
            <v>PREVIDÊNCIA USIMINAS</v>
          </cell>
          <cell r="B20" t="str">
            <v>PREVIDENCIA USIMINAS</v>
          </cell>
          <cell r="C20" t="str">
            <v>16.619.488/0001-70</v>
          </cell>
          <cell r="D20" t="str">
            <v>MG</v>
          </cell>
          <cell r="E20" t="str">
            <v>Privado</v>
          </cell>
          <cell r="F20">
            <v>10323443678.66</v>
          </cell>
          <cell r="G20">
            <v>45096282.670000002</v>
          </cell>
          <cell r="H20">
            <v>385167609.48000002</v>
          </cell>
          <cell r="I20">
            <v>15735367.560000001</v>
          </cell>
          <cell r="J20">
            <v>16138</v>
          </cell>
          <cell r="K20">
            <v>14115</v>
          </cell>
          <cell r="L20">
            <v>5813</v>
          </cell>
          <cell r="M20">
            <v>4</v>
          </cell>
          <cell r="N20">
            <v>13</v>
          </cell>
          <cell r="O20" t="str">
            <v>http://www.previdenciausiminas.com</v>
          </cell>
        </row>
        <row r="21">
          <cell r="A21" t="str">
            <v>REFER</v>
          </cell>
          <cell r="B21" t="str">
            <v>FUNDACAO REDE FERROVIARIA DE SEGURIDADE SOCIAL REFER</v>
          </cell>
          <cell r="C21" t="str">
            <v>30.277.685/0001-89</v>
          </cell>
          <cell r="D21" t="str">
            <v>RJ</v>
          </cell>
          <cell r="E21" t="str">
            <v>Público</v>
          </cell>
          <cell r="F21">
            <v>9973909624.4799995</v>
          </cell>
          <cell r="G21">
            <v>17314268.050000001</v>
          </cell>
          <cell r="H21">
            <v>302719403.86000001</v>
          </cell>
          <cell r="I21">
            <v>277338.28999999998</v>
          </cell>
          <cell r="J21">
            <v>3004</v>
          </cell>
          <cell r="K21">
            <v>11187</v>
          </cell>
          <cell r="L21">
            <v>11177</v>
          </cell>
          <cell r="M21">
            <v>8</v>
          </cell>
          <cell r="N21">
            <v>10</v>
          </cell>
          <cell r="O21" t="str">
            <v>WWW.REFER.COM.BR</v>
          </cell>
        </row>
        <row r="22">
          <cell r="A22" t="str">
            <v>TELOS</v>
          </cell>
          <cell r="B22" t="str">
            <v>TELOS FUNDACAO EMBRATEL DE SEGURIDADE SOCIAL</v>
          </cell>
          <cell r="C22" t="str">
            <v>42.465.310/0001-21</v>
          </cell>
          <cell r="D22" t="str">
            <v>RJ</v>
          </cell>
          <cell r="E22" t="str">
            <v>Privado</v>
          </cell>
          <cell r="F22">
            <v>9953769801</v>
          </cell>
          <cell r="G22">
            <v>23585512.260000002</v>
          </cell>
          <cell r="H22">
            <v>321843304.78000003</v>
          </cell>
          <cell r="I22">
            <v>14753594.789999999</v>
          </cell>
          <cell r="J22">
            <v>6954</v>
          </cell>
          <cell r="K22">
            <v>5922</v>
          </cell>
          <cell r="L22">
            <v>1327</v>
          </cell>
          <cell r="M22">
            <v>3</v>
          </cell>
          <cell r="N22">
            <v>8</v>
          </cell>
          <cell r="O22" t="str">
            <v>http://www.fundacaotelos.com.br</v>
          </cell>
        </row>
        <row r="23">
          <cell r="A23" t="str">
            <v>MULTIBRA</v>
          </cell>
          <cell r="B23" t="str">
            <v>MULTIBRA FUNDO DE PENSAO</v>
          </cell>
          <cell r="C23" t="str">
            <v>30.459.788/0001-60</v>
          </cell>
          <cell r="D23" t="str">
            <v>SP</v>
          </cell>
          <cell r="E23" t="str">
            <v>Privado</v>
          </cell>
          <cell r="F23">
            <v>9271722996.5499992</v>
          </cell>
          <cell r="G23">
            <v>166983558.71000001</v>
          </cell>
          <cell r="H23">
            <v>274497185.15000004</v>
          </cell>
          <cell r="I23">
            <v>122463062.15000001</v>
          </cell>
          <cell r="J23">
            <v>49619</v>
          </cell>
          <cell r="K23">
            <v>5910</v>
          </cell>
          <cell r="L23">
            <v>2427</v>
          </cell>
          <cell r="M23">
            <v>117</v>
          </cell>
          <cell r="N23">
            <v>166</v>
          </cell>
          <cell r="O23" t="str">
            <v>Sem site</v>
          </cell>
        </row>
        <row r="24">
          <cell r="A24" t="str">
            <v>BB PREVIDENCIA</v>
          </cell>
          <cell r="B24" t="str">
            <v>BB-PREVIDENCIA FUNDO DE PENSAO BANCO DO BRASIL</v>
          </cell>
          <cell r="C24" t="str">
            <v>00.544.659/0001-09</v>
          </cell>
          <cell r="D24" t="str">
            <v>DF</v>
          </cell>
          <cell r="E24" t="str">
            <v>Privado</v>
          </cell>
          <cell r="F24">
            <v>8618151091.1900005</v>
          </cell>
          <cell r="G24">
            <v>207961119.84999999</v>
          </cell>
          <cell r="H24">
            <v>177259585.96000001</v>
          </cell>
          <cell r="I24">
            <v>86210629.25</v>
          </cell>
          <cell r="J24">
            <v>208113</v>
          </cell>
          <cell r="K24">
            <v>3298</v>
          </cell>
          <cell r="L24">
            <v>909</v>
          </cell>
          <cell r="M24">
            <v>42</v>
          </cell>
          <cell r="N24">
            <v>207</v>
          </cell>
          <cell r="O24" t="str">
            <v>WWW.BBPREVIDENCIA.COM.BR</v>
          </cell>
        </row>
        <row r="25">
          <cell r="A25" t="str">
            <v>VISÃO PREV</v>
          </cell>
          <cell r="B25" t="str">
            <v>VISAO PREV SOCIEDADE DE PREVIDENCIA COMPLEMENTAR</v>
          </cell>
          <cell r="C25" t="str">
            <v>07.205.215/0001-98</v>
          </cell>
          <cell r="D25" t="str">
            <v>SP</v>
          </cell>
          <cell r="E25" t="str">
            <v>Privado</v>
          </cell>
          <cell r="F25">
            <v>8038269064.3100004</v>
          </cell>
          <cell r="G25">
            <v>93569858.949999988</v>
          </cell>
          <cell r="H25">
            <v>179045132.25</v>
          </cell>
          <cell r="I25">
            <v>36074222.259999998</v>
          </cell>
          <cell r="J25">
            <v>15680</v>
          </cell>
          <cell r="K25">
            <v>5563</v>
          </cell>
          <cell r="L25">
            <v>507</v>
          </cell>
          <cell r="M25">
            <v>5</v>
          </cell>
          <cell r="N25">
            <v>23</v>
          </cell>
          <cell r="O25" t="str">
            <v>http://www.visaoprev.com.br</v>
          </cell>
        </row>
        <row r="26">
          <cell r="A26" t="str">
            <v>SERPROS</v>
          </cell>
          <cell r="B26" t="str">
            <v>SERPROS FUNDO MULTIPATROCINADO</v>
          </cell>
          <cell r="C26" t="str">
            <v>29.738.952/0001-99</v>
          </cell>
          <cell r="D26" t="str">
            <v>RJ</v>
          </cell>
          <cell r="E26" t="str">
            <v>Público</v>
          </cell>
          <cell r="F26">
            <v>7993571740.4899998</v>
          </cell>
          <cell r="G26">
            <v>114681866.27000001</v>
          </cell>
          <cell r="H26">
            <v>179032160.47</v>
          </cell>
          <cell r="I26">
            <v>20068444.09</v>
          </cell>
          <cell r="J26">
            <v>7498</v>
          </cell>
          <cell r="K26">
            <v>4480</v>
          </cell>
          <cell r="L26">
            <v>972</v>
          </cell>
          <cell r="M26">
            <v>3</v>
          </cell>
          <cell r="N26">
            <v>2</v>
          </cell>
          <cell r="O26" t="str">
            <v>http://www.serpros.com.br</v>
          </cell>
        </row>
        <row r="27">
          <cell r="A27" t="str">
            <v>FUNPRESP-EXE</v>
          </cell>
          <cell r="B27" t="str">
            <v>FUNDACAO DE PREVIDENCIA COMPLEMENTAR DO SERVIDOR PUBLICO FEDERAL DO PODER EXECUTIVO (FUNPRESP-EXE)</v>
          </cell>
          <cell r="C27" t="str">
            <v>17.312.597/0001-02</v>
          </cell>
          <cell r="D27" t="str">
            <v>DF</v>
          </cell>
          <cell r="E27" t="str">
            <v>Público</v>
          </cell>
          <cell r="F27">
            <v>7903763113.5100002</v>
          </cell>
          <cell r="G27">
            <v>713549732.71000004</v>
          </cell>
          <cell r="H27">
            <v>30700680.41</v>
          </cell>
          <cell r="I27">
            <v>2118241.12</v>
          </cell>
          <cell r="J27">
            <v>111893</v>
          </cell>
          <cell r="K27">
            <v>62</v>
          </cell>
          <cell r="L27">
            <v>182</v>
          </cell>
          <cell r="M27">
            <v>2</v>
          </cell>
          <cell r="N27">
            <v>205</v>
          </cell>
          <cell r="O27" t="str">
            <v>https://www.funpresp.com.br/portal/</v>
          </cell>
        </row>
        <row r="28">
          <cell r="A28" t="str">
            <v>FUNBEP</v>
          </cell>
          <cell r="B28" t="str">
            <v>FUNBEP - FUNDO DE PENSAO MULTIPATROCINADO</v>
          </cell>
          <cell r="C28" t="str">
            <v>76.629.252/0001-46</v>
          </cell>
          <cell r="D28" t="str">
            <v>PR</v>
          </cell>
          <cell r="E28" t="str">
            <v>Privado</v>
          </cell>
          <cell r="F28">
            <v>7556479264.9300003</v>
          </cell>
          <cell r="G28">
            <v>39766339.75</v>
          </cell>
          <cell r="H28">
            <v>354623081.88</v>
          </cell>
          <cell r="I28">
            <v>119922.82</v>
          </cell>
          <cell r="J28">
            <v>243</v>
          </cell>
          <cell r="K28">
            <v>5136</v>
          </cell>
          <cell r="L28">
            <v>1009</v>
          </cell>
          <cell r="M28">
            <v>2</v>
          </cell>
          <cell r="N28">
            <v>6</v>
          </cell>
          <cell r="O28" t="str">
            <v>https://www.funbep.com.br/</v>
          </cell>
        </row>
        <row r="29">
          <cell r="A29" t="str">
            <v>CENTRUS</v>
          </cell>
          <cell r="B29" t="str">
            <v>FUNDACAO BANCO CENTRAL DE PREVIDENCIA PRIVADA-CENTRUS</v>
          </cell>
          <cell r="C29" t="str">
            <v>00.580.571/0001-42</v>
          </cell>
          <cell r="D29" t="str">
            <v>DF</v>
          </cell>
          <cell r="E29" t="str">
            <v>Público</v>
          </cell>
          <cell r="F29">
            <v>6861030939.0299997</v>
          </cell>
          <cell r="G29">
            <v>7247584.2599999998</v>
          </cell>
          <cell r="H29">
            <v>183173005.23000002</v>
          </cell>
          <cell r="I29">
            <v>1203339.02</v>
          </cell>
          <cell r="J29">
            <v>1188</v>
          </cell>
          <cell r="K29">
            <v>553</v>
          </cell>
          <cell r="L29">
            <v>728</v>
          </cell>
          <cell r="M29">
            <v>4</v>
          </cell>
          <cell r="N29">
            <v>6</v>
          </cell>
          <cell r="O29" t="str">
            <v>http://www.centrus.org.br</v>
          </cell>
        </row>
        <row r="30">
          <cell r="A30" t="str">
            <v>FAMILIA PREVIDENCIA</v>
          </cell>
          <cell r="B30" t="str">
            <v>FUNDACAO CEEE DE SEGURIDADE SOCIAL ELETROCEEE</v>
          </cell>
          <cell r="C30" t="str">
            <v>90.884.412/0001-24</v>
          </cell>
          <cell r="D30" t="str">
            <v>RS</v>
          </cell>
          <cell r="E30" t="str">
            <v>Privado</v>
          </cell>
          <cell r="F30">
            <v>6854994357.5</v>
          </cell>
          <cell r="G30">
            <v>178991425.66999999</v>
          </cell>
          <cell r="H30">
            <v>399194533.00999999</v>
          </cell>
          <cell r="I30">
            <v>38996115.119999997</v>
          </cell>
          <cell r="J30"/>
          <cell r="K30"/>
          <cell r="L30"/>
          <cell r="M30">
            <v>11</v>
          </cell>
          <cell r="N30">
            <v>125</v>
          </cell>
          <cell r="O30" t="str">
            <v>Sem site</v>
          </cell>
        </row>
        <row r="31">
          <cell r="A31" t="str">
            <v>BANRISUL/FBSS</v>
          </cell>
          <cell r="B31" t="str">
            <v>FUNDACAO BANRISUL DE SEGURIDADE SOCIAL</v>
          </cell>
          <cell r="C31" t="str">
            <v>92.811.959/0001-25</v>
          </cell>
          <cell r="D31" t="str">
            <v>RS</v>
          </cell>
          <cell r="E31" t="str">
            <v>Público</v>
          </cell>
          <cell r="F31">
            <v>6718496614</v>
          </cell>
          <cell r="G31">
            <v>111879156.04000001</v>
          </cell>
          <cell r="H31">
            <v>242463682.28999999</v>
          </cell>
          <cell r="I31">
            <v>11420971.1</v>
          </cell>
          <cell r="J31"/>
          <cell r="K31"/>
          <cell r="L31"/>
          <cell r="M31">
            <v>7</v>
          </cell>
          <cell r="N31">
            <v>138</v>
          </cell>
          <cell r="O31" t="str">
            <v>Sem site</v>
          </cell>
        </row>
        <row r="32">
          <cell r="A32" t="str">
            <v>CAPEF</v>
          </cell>
          <cell r="B32" t="str">
            <v>CAIXA DE PREVIDENCIA DOS FUNCIONARIOS DO BANCO DO NORDESTE DO BRASIL - CAPEF</v>
          </cell>
          <cell r="C32" t="str">
            <v>07.273.170/0001-99</v>
          </cell>
          <cell r="D32" t="str">
            <v>CE</v>
          </cell>
          <cell r="E32" t="str">
            <v>Público</v>
          </cell>
          <cell r="F32">
            <v>6635317831.6999998</v>
          </cell>
          <cell r="G32">
            <v>178499541.79000002</v>
          </cell>
          <cell r="H32">
            <v>277877275.17000002</v>
          </cell>
          <cell r="I32">
            <v>703940.83</v>
          </cell>
          <cell r="J32">
            <v>6826</v>
          </cell>
          <cell r="K32">
            <v>4100</v>
          </cell>
          <cell r="L32">
            <v>1589</v>
          </cell>
          <cell r="M32">
            <v>3</v>
          </cell>
          <cell r="N32">
            <v>3</v>
          </cell>
          <cell r="O32" t="str">
            <v>http://www.capef.com.br</v>
          </cell>
        </row>
        <row r="33">
          <cell r="A33" t="str">
            <v>CBS</v>
          </cell>
          <cell r="B33" t="str">
            <v>CAIXA BENEFICENTE DOS EMPREGADOS DA COMPANHIA SIDERURGICA NACIONAL  - CBS</v>
          </cell>
          <cell r="C33" t="str">
            <v>32.500.613/0001-84</v>
          </cell>
          <cell r="D33" t="str">
            <v>SP</v>
          </cell>
          <cell r="E33" t="str">
            <v>Privado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21801</v>
          </cell>
          <cell r="K33">
            <v>7673</v>
          </cell>
          <cell r="L33">
            <v>4487</v>
          </cell>
          <cell r="M33">
            <v>4</v>
          </cell>
          <cell r="N33">
            <v>10</v>
          </cell>
          <cell r="O33" t="str">
            <v>CBSPREV.COM.BR</v>
          </cell>
        </row>
        <row r="34">
          <cell r="A34" t="str">
            <v>IBM</v>
          </cell>
          <cell r="B34" t="str">
            <v>FUNDACAO PREVIDENCIARIA IBM</v>
          </cell>
          <cell r="C34" t="str">
            <v>30.658.868/0001-44</v>
          </cell>
          <cell r="D34" t="str">
            <v>RJ</v>
          </cell>
          <cell r="E34" t="str">
            <v>Privado</v>
          </cell>
          <cell r="F34">
            <v>5818279309.9099998</v>
          </cell>
          <cell r="G34">
            <v>74935630.810000002</v>
          </cell>
          <cell r="H34">
            <v>106716535.39</v>
          </cell>
          <cell r="I34">
            <v>34862922.810000002</v>
          </cell>
          <cell r="J34">
            <v>7316</v>
          </cell>
          <cell r="K34">
            <v>1924</v>
          </cell>
          <cell r="L34">
            <v>16</v>
          </cell>
          <cell r="M34">
            <v>3</v>
          </cell>
          <cell r="N34">
            <v>3</v>
          </cell>
          <cell r="O34" t="str">
            <v>WWW.FUNDACAOIBM.COM.BR</v>
          </cell>
        </row>
        <row r="35">
          <cell r="A35" t="str">
            <v>ELETROS</v>
          </cell>
          <cell r="B35" t="str">
            <v>FUNDACAO ELETROBRAS DE SEGURIDADE SOCIAL ELETROS</v>
          </cell>
          <cell r="C35" t="str">
            <v>34.268.789/0001-88</v>
          </cell>
          <cell r="D35" t="str">
            <v>RJ</v>
          </cell>
          <cell r="E35" t="str">
            <v>Público</v>
          </cell>
          <cell r="F35">
            <v>5737052030.71</v>
          </cell>
          <cell r="G35">
            <v>108283215.16999999</v>
          </cell>
          <cell r="H35">
            <v>239960323.48999998</v>
          </cell>
          <cell r="I35">
            <v>19524084.02</v>
          </cell>
          <cell r="J35">
            <v>2448</v>
          </cell>
          <cell r="K35">
            <v>2047</v>
          </cell>
          <cell r="L35">
            <v>635</v>
          </cell>
          <cell r="M35">
            <v>6</v>
          </cell>
          <cell r="N35">
            <v>8</v>
          </cell>
          <cell r="O35" t="str">
            <v>http://www.eletros.com.br</v>
          </cell>
        </row>
        <row r="36">
          <cell r="A36" t="str">
            <v>FIBRA</v>
          </cell>
          <cell r="B36" t="str">
            <v>FUNDACAO ITAIPU BR DE PREVIDENCIA E ASSISTENCIA SOCIAL</v>
          </cell>
          <cell r="C36" t="str">
            <v>80.564.578/0001-00</v>
          </cell>
          <cell r="D36" t="str">
            <v>PR</v>
          </cell>
          <cell r="E36" t="str">
            <v>Privado</v>
          </cell>
          <cell r="F36">
            <v>5715531576.3900003</v>
          </cell>
          <cell r="G36">
            <v>77132909.859999999</v>
          </cell>
          <cell r="H36">
            <v>201537668.12</v>
          </cell>
          <cell r="I36">
            <v>2304032.5099999998</v>
          </cell>
          <cell r="J36">
            <v>1996</v>
          </cell>
          <cell r="K36">
            <v>1693</v>
          </cell>
          <cell r="L36">
            <v>339</v>
          </cell>
          <cell r="M36">
            <v>2</v>
          </cell>
          <cell r="N36">
            <v>4</v>
          </cell>
          <cell r="O36" t="str">
            <v>http://www.fundacaoitaipu.com.br</v>
          </cell>
        </row>
        <row r="37">
          <cell r="A37" t="str">
            <v>QUANTA</v>
          </cell>
          <cell r="B37" t="str">
            <v>QUANTA PREVIDENCIA COOPERATIVA</v>
          </cell>
          <cell r="C37" t="str">
            <v>07.200.006/0001-51</v>
          </cell>
          <cell r="D37" t="str">
            <v>SC</v>
          </cell>
          <cell r="E37" t="str">
            <v>Instituidor</v>
          </cell>
          <cell r="F37">
            <v>5664303459.0500002</v>
          </cell>
          <cell r="G37">
            <v>250593658.35000002</v>
          </cell>
          <cell r="H37">
            <v>23701930.879999999</v>
          </cell>
          <cell r="I37">
            <v>125482858.53</v>
          </cell>
          <cell r="J37">
            <v>159868</v>
          </cell>
          <cell r="K37">
            <v>538</v>
          </cell>
          <cell r="L37">
            <v>249</v>
          </cell>
          <cell r="M37">
            <v>3</v>
          </cell>
          <cell r="N37">
            <v>44</v>
          </cell>
          <cell r="O37" t="str">
            <v>www.quanta-previdencia.com.br</v>
          </cell>
        </row>
        <row r="38">
          <cell r="A38" t="str">
            <v>PREVI-GM</v>
          </cell>
          <cell r="B38" t="str">
            <v>PREVI-GM SOCIEDADE DE PREVIDENCIA PRIVADA</v>
          </cell>
          <cell r="C38" t="str">
            <v>53.710.968/0001-78</v>
          </cell>
          <cell r="D38" t="str">
            <v>SP</v>
          </cell>
          <cell r="E38" t="str">
            <v>Privado</v>
          </cell>
          <cell r="F38">
            <v>5026226538.54</v>
          </cell>
          <cell r="G38">
            <v>42145608.960000001</v>
          </cell>
          <cell r="H38">
            <v>134623212.64000002</v>
          </cell>
          <cell r="I38">
            <v>4931773.3600000003</v>
          </cell>
          <cell r="J38">
            <v>18028</v>
          </cell>
          <cell r="K38">
            <v>3825</v>
          </cell>
          <cell r="L38">
            <v>301</v>
          </cell>
          <cell r="M38">
            <v>1</v>
          </cell>
          <cell r="N38">
            <v>1</v>
          </cell>
          <cell r="O38" t="str">
            <v>http://www.previgm.com.br</v>
          </cell>
        </row>
        <row r="39">
          <cell r="A39" t="str">
            <v>SANTANDERPREVI</v>
          </cell>
          <cell r="B39" t="str">
            <v>SANTANDERPREVI - SOCIEDADE DE PREVIDENCIA PRIVADA</v>
          </cell>
          <cell r="C39" t="str">
            <v>68.687.185/0001-98</v>
          </cell>
          <cell r="D39" t="str">
            <v>SP</v>
          </cell>
          <cell r="E39" t="str">
            <v>Privado</v>
          </cell>
          <cell r="F39">
            <v>4702652003.0900002</v>
          </cell>
          <cell r="G39">
            <v>102678509.62</v>
          </cell>
          <cell r="H39">
            <v>102299369.92</v>
          </cell>
          <cell r="I39">
            <v>47213281.859999999</v>
          </cell>
          <cell r="J39">
            <v>26551</v>
          </cell>
          <cell r="K39">
            <v>1923</v>
          </cell>
          <cell r="L39">
            <v>7</v>
          </cell>
          <cell r="M39">
            <v>1</v>
          </cell>
          <cell r="N39">
            <v>18</v>
          </cell>
          <cell r="O39" t="str">
            <v>http://www.santanderprevi.com.br</v>
          </cell>
        </row>
        <row r="40">
          <cell r="A40" t="str">
            <v>ELOS</v>
          </cell>
          <cell r="B40" t="str">
            <v>FUNDACAO ELETROSUL DE PREVIDENCIA E ASSISTENCIA SOCIAL ELOS</v>
          </cell>
          <cell r="C40" t="str">
            <v>42.286.245/0001-77</v>
          </cell>
          <cell r="D40" t="str">
            <v>SC</v>
          </cell>
          <cell r="E40" t="str">
            <v>Privado</v>
          </cell>
          <cell r="F40">
            <v>4702012754.1300001</v>
          </cell>
          <cell r="G40">
            <v>61472603</v>
          </cell>
          <cell r="H40">
            <v>190307859</v>
          </cell>
          <cell r="I40">
            <v>634860.80000000005</v>
          </cell>
          <cell r="J40">
            <v>1340</v>
          </cell>
          <cell r="K40">
            <v>2708</v>
          </cell>
          <cell r="L40">
            <v>849</v>
          </cell>
          <cell r="M40">
            <v>6</v>
          </cell>
          <cell r="N40">
            <v>4</v>
          </cell>
          <cell r="O40" t="str">
            <v>http://www.elos.org.br</v>
          </cell>
        </row>
        <row r="41">
          <cell r="A41" t="str">
            <v>PREVINORTE</v>
          </cell>
          <cell r="B41" t="str">
            <v>PREVINORTE - FUNDACAO DE PREVIDENCIA COMPLEMENTAR</v>
          </cell>
          <cell r="C41" t="str">
            <v>03.637.154/0001-87</v>
          </cell>
          <cell r="D41" t="str">
            <v>DF</v>
          </cell>
          <cell r="E41" t="str">
            <v>Público</v>
          </cell>
          <cell r="F41">
            <v>4619269685.21</v>
          </cell>
          <cell r="G41">
            <v>49592157.340000004</v>
          </cell>
          <cell r="H41">
            <v>173690397.74000001</v>
          </cell>
          <cell r="I41">
            <v>26501182.239999998</v>
          </cell>
          <cell r="J41">
            <v>3491</v>
          </cell>
          <cell r="K41">
            <v>2044</v>
          </cell>
          <cell r="L41">
            <v>557</v>
          </cell>
          <cell r="M41">
            <v>6</v>
          </cell>
          <cell r="N41">
            <v>4</v>
          </cell>
          <cell r="O41" t="str">
            <v>http://www.previnorte.com.br</v>
          </cell>
        </row>
        <row r="42">
          <cell r="A42" t="str">
            <v>FUNDAÇÃO LIBERTAS</v>
          </cell>
          <cell r="B42" t="str">
            <v>FUNDACAO LIBERTAS DE SEGURIDADE SOCIAL</v>
          </cell>
          <cell r="C42" t="str">
            <v>20.119.509/0001-65</v>
          </cell>
          <cell r="D42" t="str">
            <v>MG</v>
          </cell>
          <cell r="E42" t="str">
            <v>Público</v>
          </cell>
          <cell r="F42">
            <v>4583677435.8500004</v>
          </cell>
          <cell r="G42">
            <v>72254413.650000006</v>
          </cell>
          <cell r="H42">
            <v>106207660.45</v>
          </cell>
          <cell r="I42">
            <v>10765718.32</v>
          </cell>
          <cell r="J42">
            <v>15454</v>
          </cell>
          <cell r="K42">
            <v>4490</v>
          </cell>
          <cell r="L42">
            <v>918</v>
          </cell>
          <cell r="M42">
            <v>18</v>
          </cell>
          <cell r="N42">
            <v>17</v>
          </cell>
          <cell r="O42" t="str">
            <v>http://www.fundacaolibertas.com.br</v>
          </cell>
        </row>
        <row r="43">
          <cell r="A43" t="str">
            <v>EMBRAER PREV</v>
          </cell>
          <cell r="B43" t="str">
            <v>EMBRAER PREV - SOCIEDADE DE PREVIDENCIA COMPLEMENTAR</v>
          </cell>
          <cell r="C43" t="str">
            <v>10.679.245/0001-40</v>
          </cell>
          <cell r="D43" t="str">
            <v>SP</v>
          </cell>
          <cell r="E43" t="str">
            <v>Privado</v>
          </cell>
          <cell r="F43">
            <v>4502355460.0799999</v>
          </cell>
          <cell r="G43">
            <v>87719008.50999999</v>
          </cell>
          <cell r="H43">
            <v>57097910.270000003</v>
          </cell>
          <cell r="I43">
            <v>22648474.859999999</v>
          </cell>
          <cell r="J43">
            <v>18582</v>
          </cell>
          <cell r="K43">
            <v>1817</v>
          </cell>
          <cell r="L43">
            <v>221</v>
          </cell>
          <cell r="M43">
            <v>1</v>
          </cell>
          <cell r="N43">
            <v>8</v>
          </cell>
          <cell r="O43" t="str">
            <v>http://www.embraerprev.com.br</v>
          </cell>
        </row>
        <row r="44">
          <cell r="A44" t="str">
            <v>BRF PREVIDÊNCIA</v>
          </cell>
          <cell r="B44" t="str">
            <v>BRF PREVIDENCIA</v>
          </cell>
          <cell r="C44" t="str">
            <v>01.689.795/0001-50</v>
          </cell>
          <cell r="D44" t="str">
            <v>SP</v>
          </cell>
          <cell r="E44" t="str">
            <v>Privado</v>
          </cell>
          <cell r="F44">
            <v>4467481609.3699999</v>
          </cell>
          <cell r="G44">
            <v>34696873.980000004</v>
          </cell>
          <cell r="H44">
            <v>111113459.78</v>
          </cell>
          <cell r="I44">
            <v>43274641.920000002</v>
          </cell>
          <cell r="J44">
            <v>46228</v>
          </cell>
          <cell r="K44">
            <v>6796</v>
          </cell>
          <cell r="L44">
            <v>1248</v>
          </cell>
          <cell r="M44">
            <v>4</v>
          </cell>
          <cell r="N44">
            <v>7</v>
          </cell>
          <cell r="O44" t="str">
            <v>http://www.brfprevidencia.com.br</v>
          </cell>
        </row>
        <row r="45">
          <cell r="A45" t="str">
            <v>CELOS</v>
          </cell>
          <cell r="B45" t="str">
            <v>FUNDACAO CELESC DE SEGURIDADE SOCIAL</v>
          </cell>
          <cell r="C45" t="str">
            <v>82.956.996/0001-78</v>
          </cell>
          <cell r="D45" t="str">
            <v>SC</v>
          </cell>
          <cell r="E45" t="str">
            <v>Público</v>
          </cell>
          <cell r="F45">
            <v>4426449441.3199997</v>
          </cell>
          <cell r="G45">
            <v>84407164.420000002</v>
          </cell>
          <cell r="H45">
            <v>195389425.03999999</v>
          </cell>
          <cell r="I45">
            <v>6337411.4299999997</v>
          </cell>
          <cell r="J45">
            <v>7544</v>
          </cell>
          <cell r="K45">
            <v>4380</v>
          </cell>
          <cell r="L45">
            <v>1428</v>
          </cell>
          <cell r="M45">
            <v>5</v>
          </cell>
          <cell r="N45">
            <v>3</v>
          </cell>
          <cell r="O45" t="str">
            <v>http://www.celos.com.br</v>
          </cell>
        </row>
        <row r="46">
          <cell r="A46" t="str">
            <v>GERDAU</v>
          </cell>
          <cell r="B46" t="str">
            <v>GERDAU - SOCIEDADE DE PREVIDENCIA PRIVADA</v>
          </cell>
          <cell r="C46" t="str">
            <v>92.326.818/0001-17</v>
          </cell>
          <cell r="D46" t="str">
            <v>RS</v>
          </cell>
          <cell r="E46" t="str">
            <v>Privado</v>
          </cell>
          <cell r="F46">
            <v>4399928472.9200001</v>
          </cell>
          <cell r="G46">
            <v>57036011.739999995</v>
          </cell>
          <cell r="H46">
            <v>106363699.72</v>
          </cell>
          <cell r="I46">
            <v>24694266.73</v>
          </cell>
          <cell r="J46">
            <v>16440</v>
          </cell>
          <cell r="K46">
            <v>2583</v>
          </cell>
          <cell r="L46">
            <v>566</v>
          </cell>
          <cell r="M46">
            <v>3</v>
          </cell>
          <cell r="N46">
            <v>19</v>
          </cell>
          <cell r="O46" t="str">
            <v>WWW.GERDAUPREVIDENCIA.COM.BR</v>
          </cell>
        </row>
        <row r="47">
          <cell r="A47" t="str">
            <v>SABESPREV</v>
          </cell>
          <cell r="B47" t="str">
            <v>FUNDACAO SABESP DE SEGURIDADE SOCIAL-SABESPREV</v>
          </cell>
          <cell r="C47" t="str">
            <v>65.471.914/0001-86</v>
          </cell>
          <cell r="D47" t="str">
            <v>SP</v>
          </cell>
          <cell r="E47" t="str">
            <v>Público</v>
          </cell>
          <cell r="F47">
            <v>4350379204.5699997</v>
          </cell>
          <cell r="G47">
            <v>69645125.289999992</v>
          </cell>
          <cell r="H47">
            <v>118529879.25999999</v>
          </cell>
          <cell r="I47">
            <v>2632798.6</v>
          </cell>
          <cell r="J47">
            <v>11795</v>
          </cell>
          <cell r="K47">
            <v>6829</v>
          </cell>
          <cell r="L47">
            <v>2158</v>
          </cell>
          <cell r="M47">
            <v>5</v>
          </cell>
          <cell r="N47">
            <v>3</v>
          </cell>
          <cell r="O47" t="str">
            <v>https://www.sabesprev.com.br</v>
          </cell>
        </row>
        <row r="48">
          <cell r="A48" t="str">
            <v>NUCLEOS</v>
          </cell>
          <cell r="B48" t="str">
            <v>NUCLEOS INSTITUTO DE SEGURIDADE SOCIAL</v>
          </cell>
          <cell r="C48" t="str">
            <v>30.022.727/0001-30</v>
          </cell>
          <cell r="D48" t="str">
            <v>RJ</v>
          </cell>
          <cell r="E48" t="str">
            <v>Público</v>
          </cell>
          <cell r="F48">
            <v>4348262005.4700003</v>
          </cell>
          <cell r="G48">
            <v>51768138.5</v>
          </cell>
          <cell r="H48">
            <v>120934001.91</v>
          </cell>
          <cell r="I48">
            <v>1497447.36</v>
          </cell>
          <cell r="J48">
            <v>2877</v>
          </cell>
          <cell r="K48">
            <v>1546</v>
          </cell>
          <cell r="L48">
            <v>417</v>
          </cell>
          <cell r="M48">
            <v>4</v>
          </cell>
          <cell r="N48">
            <v>4</v>
          </cell>
          <cell r="O48" t="str">
            <v>http://www.nucleos.com.br</v>
          </cell>
        </row>
        <row r="49">
          <cell r="A49" t="str">
            <v>CITIPREVI</v>
          </cell>
          <cell r="B49" t="str">
            <v>CITIPREVI - ENTIDADE FECHADA DE PREVIDENCIA COMPLEMENTAR</v>
          </cell>
          <cell r="C49" t="str">
            <v>29.415.858/0001-07</v>
          </cell>
          <cell r="D49" t="str">
            <v>SP</v>
          </cell>
          <cell r="E49" t="str">
            <v>Privado</v>
          </cell>
          <cell r="F49">
            <v>4211842327.77</v>
          </cell>
          <cell r="G49">
            <v>68456779.489999995</v>
          </cell>
          <cell r="H49">
            <v>118875643.66</v>
          </cell>
          <cell r="I49">
            <v>8748147.25</v>
          </cell>
          <cell r="J49">
            <v>6064</v>
          </cell>
          <cell r="K49">
            <v>921</v>
          </cell>
          <cell r="L49">
            <v>93</v>
          </cell>
          <cell r="M49">
            <v>4</v>
          </cell>
          <cell r="N49">
            <v>16</v>
          </cell>
          <cell r="O49" t="str">
            <v>https://www.citiprevi.com.br/</v>
          </cell>
        </row>
        <row r="50">
          <cell r="A50" t="str">
            <v>MULTIPENSIONS</v>
          </cell>
          <cell r="B50" t="str">
            <v>MULTIPENSIONS BRADESCO - FUNDO MULTIPATROCINADO DE PREVIDENCIA PRIVADA</v>
          </cell>
          <cell r="C50" t="str">
            <v>02.866.728/0001-26</v>
          </cell>
          <cell r="D50" t="str">
            <v>SP</v>
          </cell>
          <cell r="E50" t="str">
            <v>Privado</v>
          </cell>
          <cell r="F50">
            <v>4183254366.6700001</v>
          </cell>
          <cell r="G50">
            <v>103921715.66</v>
          </cell>
          <cell r="H50">
            <v>82040683.379999995</v>
          </cell>
          <cell r="I50">
            <v>44834460.119999997</v>
          </cell>
          <cell r="J50">
            <v>67174</v>
          </cell>
          <cell r="K50">
            <v>3472</v>
          </cell>
          <cell r="L50">
            <v>326</v>
          </cell>
          <cell r="M50">
            <v>27</v>
          </cell>
          <cell r="N50">
            <v>133</v>
          </cell>
          <cell r="O50" t="str">
            <v>WWW.BRADESCOPREVIDENCIA.COM.BR/MULTIPENSIONS/</v>
          </cell>
        </row>
        <row r="51">
          <cell r="A51" t="str">
            <v>INFRAPREV</v>
          </cell>
          <cell r="B51" t="str">
            <v>INSTITUTO INFRAERO DE SEGURIDADE SOCIAL</v>
          </cell>
          <cell r="C51" t="str">
            <v>27.644.368/0001-49</v>
          </cell>
          <cell r="D51" t="str">
            <v>RJ</v>
          </cell>
          <cell r="E51" t="str">
            <v>Público</v>
          </cell>
          <cell r="F51">
            <v>4180521489</v>
          </cell>
          <cell r="G51">
            <v>44106828.870000005</v>
          </cell>
          <cell r="H51">
            <v>128369974.44999999</v>
          </cell>
          <cell r="I51">
            <v>8438325.0999999996</v>
          </cell>
          <cell r="J51">
            <v>6000</v>
          </cell>
          <cell r="K51">
            <v>4060</v>
          </cell>
          <cell r="L51">
            <v>1092</v>
          </cell>
          <cell r="M51">
            <v>4</v>
          </cell>
          <cell r="N51">
            <v>13</v>
          </cell>
          <cell r="O51" t="str">
            <v>http://www.infraprev.org.br</v>
          </cell>
        </row>
        <row r="52">
          <cell r="A52" t="str">
            <v>FUNSSEST</v>
          </cell>
          <cell r="B52" t="str">
            <v>FUNDACAO DE SEGURIDADE SOCIAL DA ARCELORMITTAL BRASIL - FUNSSEST</v>
          </cell>
          <cell r="C52" t="str">
            <v>31.787.625/0001-79</v>
          </cell>
          <cell r="D52" t="str">
            <v>ES</v>
          </cell>
          <cell r="E52" t="str">
            <v>Privado</v>
          </cell>
          <cell r="F52">
            <v>4142719264.9299998</v>
          </cell>
          <cell r="G52">
            <v>30612644.800000001</v>
          </cell>
          <cell r="H52">
            <v>129522453.22999999</v>
          </cell>
          <cell r="I52">
            <v>14763042.039999999</v>
          </cell>
          <cell r="J52">
            <v>7779</v>
          </cell>
          <cell r="K52">
            <v>2977</v>
          </cell>
          <cell r="L52">
            <v>527</v>
          </cell>
          <cell r="M52">
            <v>5</v>
          </cell>
          <cell r="N52">
            <v>5</v>
          </cell>
          <cell r="O52" t="str">
            <v>http://www.funssest.com.br</v>
          </cell>
        </row>
        <row r="53">
          <cell r="A53" t="str">
            <v>VEXTY</v>
          </cell>
          <cell r="B53" t="str">
            <v>VEXTY</v>
          </cell>
          <cell r="C53" t="str">
            <v>00.571.135/0001-07</v>
          </cell>
          <cell r="D53" t="str">
            <v>SP</v>
          </cell>
          <cell r="E53" t="str">
            <v>Privado</v>
          </cell>
          <cell r="F53">
            <v>4138866413.1500001</v>
          </cell>
          <cell r="G53">
            <v>143752116.05000001</v>
          </cell>
          <cell r="H53">
            <v>62368284.289999999</v>
          </cell>
          <cell r="I53">
            <v>56761991.590000004</v>
          </cell>
          <cell r="J53">
            <v>15280</v>
          </cell>
          <cell r="K53">
            <v>991</v>
          </cell>
          <cell r="L53">
            <v>23</v>
          </cell>
          <cell r="M53">
            <v>1</v>
          </cell>
          <cell r="N53">
            <v>216</v>
          </cell>
          <cell r="O53" t="str">
            <v>https://vexty.com.br/</v>
          </cell>
        </row>
        <row r="54">
          <cell r="A54" t="str">
            <v>METRUS</v>
          </cell>
          <cell r="B54" t="str">
            <v>METRUS INSTITUTO DE SEGURIDADE SOCIAL</v>
          </cell>
          <cell r="C54" t="str">
            <v>44.857.357/0001-66</v>
          </cell>
          <cell r="D54" t="str">
            <v>SP</v>
          </cell>
          <cell r="E54" t="str">
            <v>Público</v>
          </cell>
          <cell r="F54">
            <v>3933502107.2800002</v>
          </cell>
          <cell r="G54">
            <v>49860681</v>
          </cell>
          <cell r="H54">
            <v>84951907.569999993</v>
          </cell>
          <cell r="I54">
            <v>15224512.23</v>
          </cell>
          <cell r="J54">
            <v>7877</v>
          </cell>
          <cell r="K54">
            <v>3758</v>
          </cell>
          <cell r="L54">
            <v>849</v>
          </cell>
          <cell r="M54">
            <v>4</v>
          </cell>
          <cell r="N54">
            <v>5</v>
          </cell>
          <cell r="O54" t="str">
            <v>http://www.metrus.org.br</v>
          </cell>
        </row>
        <row r="55">
          <cell r="A55" t="str">
            <v>UNILEVERPREV</v>
          </cell>
          <cell r="B55" t="str">
            <v>UNILEVERPREV - SOCIEDADE DE PREVIDENCIA PRIVADA.</v>
          </cell>
          <cell r="C55" t="str">
            <v>48.323.224/0001-60</v>
          </cell>
          <cell r="D55" t="str">
            <v>SP</v>
          </cell>
          <cell r="E55" t="str">
            <v>Privado</v>
          </cell>
          <cell r="F55">
            <v>3925617815.8899999</v>
          </cell>
          <cell r="G55">
            <v>35818779.530000001</v>
          </cell>
          <cell r="H55">
            <v>92652383.909999996</v>
          </cell>
          <cell r="I55">
            <v>2857570.46</v>
          </cell>
          <cell r="J55">
            <v>13248</v>
          </cell>
          <cell r="K55">
            <v>1379</v>
          </cell>
          <cell r="L55">
            <v>323</v>
          </cell>
          <cell r="M55">
            <v>3</v>
          </cell>
          <cell r="N55">
            <v>9</v>
          </cell>
          <cell r="O55" t="str">
            <v>http://www.unileverprev.com.br</v>
          </cell>
        </row>
        <row r="56">
          <cell r="A56" t="str">
            <v>IFM</v>
          </cell>
          <cell r="B56" t="str">
            <v>ITAU FUNDO MULTIPATROCINADO</v>
          </cell>
          <cell r="C56" t="str">
            <v>00.384.261/0001-52</v>
          </cell>
          <cell r="D56" t="str">
            <v>SP</v>
          </cell>
          <cell r="E56" t="str">
            <v>Privado</v>
          </cell>
          <cell r="F56">
            <v>3855276485.4899998</v>
          </cell>
          <cell r="G56">
            <v>115230921.21000001</v>
          </cell>
          <cell r="H56">
            <v>55101091.710000001</v>
          </cell>
          <cell r="I56">
            <v>42173156.969999999</v>
          </cell>
          <cell r="J56">
            <v>40214</v>
          </cell>
          <cell r="K56">
            <v>1263</v>
          </cell>
          <cell r="L56">
            <v>110</v>
          </cell>
          <cell r="M56">
            <v>34</v>
          </cell>
          <cell r="N56">
            <v>48</v>
          </cell>
          <cell r="O56" t="str">
            <v>http://https//www.ifmprev.com.br</v>
          </cell>
        </row>
        <row r="57">
          <cell r="A57" t="str">
            <v>FUNEPP</v>
          </cell>
          <cell r="B57" t="str">
            <v>FUNDACAO NESTLE DE PREVIDENCIA PRIVADA</v>
          </cell>
          <cell r="C57" t="str">
            <v>54.368.402/0001-72</v>
          </cell>
          <cell r="D57" t="str">
            <v>SP</v>
          </cell>
          <cell r="E57" t="str">
            <v>Privado</v>
          </cell>
          <cell r="F57">
            <v>3822047748.5</v>
          </cell>
          <cell r="G57">
            <v>48976007.189999998</v>
          </cell>
          <cell r="H57">
            <v>105851689.22</v>
          </cell>
          <cell r="I57">
            <v>20366689.300000001</v>
          </cell>
          <cell r="J57">
            <v>20663</v>
          </cell>
          <cell r="K57">
            <v>2147</v>
          </cell>
          <cell r="L57">
            <v>371</v>
          </cell>
          <cell r="M57">
            <v>6</v>
          </cell>
          <cell r="N57">
            <v>11</v>
          </cell>
          <cell r="O57" t="str">
            <v>http://www.funepp.com.br</v>
          </cell>
        </row>
        <row r="58">
          <cell r="A58" t="str">
            <v>REGIUS</v>
          </cell>
          <cell r="B58" t="str">
            <v>REGIUS SOCIEDADE CIVIL DE PREVIDENCIA PRIVADA</v>
          </cell>
          <cell r="C58" t="str">
            <v>01.225.861/0001-30</v>
          </cell>
          <cell r="D58" t="str">
            <v>DF</v>
          </cell>
          <cell r="E58" t="str">
            <v>Público</v>
          </cell>
          <cell r="F58">
            <v>3769498953.6799998</v>
          </cell>
          <cell r="G58">
            <v>79688181.020000011</v>
          </cell>
          <cell r="H58">
            <v>119750264.8</v>
          </cell>
          <cell r="I58">
            <v>5815415.8600000003</v>
          </cell>
          <cell r="J58">
            <v>4678</v>
          </cell>
          <cell r="K58">
            <v>1406</v>
          </cell>
          <cell r="L58">
            <v>169</v>
          </cell>
          <cell r="M58">
            <v>7</v>
          </cell>
          <cell r="N58">
            <v>15</v>
          </cell>
          <cell r="O58" t="str">
            <v>http://www.regius.org.br</v>
          </cell>
        </row>
        <row r="59">
          <cell r="A59" t="str">
            <v>NÉOS</v>
          </cell>
          <cell r="B59" t="str">
            <v>NEOS PREVIDENCIA COMPLEMENTAR</v>
          </cell>
          <cell r="C59" t="str">
            <v>32.143.339/0001-33</v>
          </cell>
          <cell r="D59" t="str">
            <v>BA</v>
          </cell>
          <cell r="E59" t="str">
            <v>Privado</v>
          </cell>
          <cell r="F59">
            <v>3700864078.8000002</v>
          </cell>
          <cell r="G59">
            <v>68990316.439999998</v>
          </cell>
          <cell r="H59">
            <v>138248413.34</v>
          </cell>
          <cell r="I59">
            <v>11898849.67</v>
          </cell>
          <cell r="J59">
            <v>10879</v>
          </cell>
          <cell r="K59">
            <v>4463</v>
          </cell>
          <cell r="L59">
            <v>1681</v>
          </cell>
          <cell r="M59">
            <v>7</v>
          </cell>
          <cell r="N59">
            <v>42</v>
          </cell>
          <cell r="O59" t="str">
            <v>Sem site</v>
          </cell>
        </row>
        <row r="60">
          <cell r="A60" t="str">
            <v>BRASLIGHT</v>
          </cell>
          <cell r="B60" t="str">
            <v>FUNDACAO DE SEGURIDADE SOCIAL BRASLIGHT</v>
          </cell>
          <cell r="C60" t="str">
            <v>42.334.144/0001-24</v>
          </cell>
          <cell r="D60" t="str">
            <v>RJ</v>
          </cell>
          <cell r="E60" t="str">
            <v>Privado</v>
          </cell>
          <cell r="F60">
            <v>3557401036.6700001</v>
          </cell>
          <cell r="G60">
            <v>14147839.710000001</v>
          </cell>
          <cell r="H60">
            <v>163877785.25</v>
          </cell>
          <cell r="I60">
            <v>21826172.989999998</v>
          </cell>
          <cell r="J60">
            <v>4656</v>
          </cell>
          <cell r="K60">
            <v>3194</v>
          </cell>
          <cell r="L60">
            <v>1853</v>
          </cell>
          <cell r="M60">
            <v>3</v>
          </cell>
          <cell r="N60">
            <v>7</v>
          </cell>
          <cell r="O60" t="str">
            <v>http://www.braslight.com.br</v>
          </cell>
        </row>
        <row r="61">
          <cell r="A61" t="str">
            <v>PREVIBAYER</v>
          </cell>
          <cell r="B61" t="str">
            <v>PREVIBAYER SOCIEDADE DE PREVIDENCIA PRIVADA</v>
          </cell>
          <cell r="C61" t="str">
            <v>52.041.084/0001-05</v>
          </cell>
          <cell r="D61" t="str">
            <v>SP</v>
          </cell>
          <cell r="E61" t="str">
            <v>Privado</v>
          </cell>
          <cell r="F61">
            <v>3543129353.4899998</v>
          </cell>
          <cell r="G61">
            <v>62866732.369999997</v>
          </cell>
          <cell r="H61">
            <v>63221934.370000005</v>
          </cell>
          <cell r="I61">
            <v>21184872.859999999</v>
          </cell>
          <cell r="J61">
            <v>9223</v>
          </cell>
          <cell r="K61">
            <v>1493</v>
          </cell>
          <cell r="L61">
            <v>318</v>
          </cell>
          <cell r="M61">
            <v>4</v>
          </cell>
          <cell r="N61">
            <v>7</v>
          </cell>
          <cell r="O61" t="str">
            <v>http://www.previbayer.com.br</v>
          </cell>
        </row>
        <row r="62">
          <cell r="A62" t="str">
            <v>ITAUSAINDL</v>
          </cell>
          <cell r="B62" t="str">
            <v>FUNDACAO ITAUSA INDUSTRIAL</v>
          </cell>
          <cell r="C62" t="str">
            <v>00.366.402/0001-04</v>
          </cell>
          <cell r="D62" t="str">
            <v>SP</v>
          </cell>
          <cell r="E62" t="str">
            <v>Privado</v>
          </cell>
          <cell r="F62">
            <v>3477536750.8800001</v>
          </cell>
          <cell r="G62">
            <v>18639846.98</v>
          </cell>
          <cell r="H62">
            <v>49639461.359999999</v>
          </cell>
          <cell r="I62">
            <v>3168103.21</v>
          </cell>
          <cell r="J62">
            <v>5480</v>
          </cell>
          <cell r="K62">
            <v>1237</v>
          </cell>
          <cell r="L62">
            <v>2</v>
          </cell>
          <cell r="M62">
            <v>2</v>
          </cell>
          <cell r="N62">
            <v>12</v>
          </cell>
          <cell r="O62" t="str">
            <v>WWW.FUNDITAUSAIND.COM.BR</v>
          </cell>
        </row>
        <row r="63">
          <cell r="A63" t="str">
            <v>VWPP</v>
          </cell>
          <cell r="B63" t="str">
            <v>VOLKSWAGEN PREVIDENCIA PRIVADA</v>
          </cell>
          <cell r="C63" t="str">
            <v>58.165.622/0001-50</v>
          </cell>
          <cell r="D63" t="str">
            <v>SP</v>
          </cell>
          <cell r="E63" t="str">
            <v>Privado</v>
          </cell>
          <cell r="F63">
            <v>3358150132.3600001</v>
          </cell>
          <cell r="G63">
            <v>49439065.07</v>
          </cell>
          <cell r="H63">
            <v>62757304.829999998</v>
          </cell>
          <cell r="I63">
            <v>28716338.559999999</v>
          </cell>
          <cell r="J63">
            <v>28555</v>
          </cell>
          <cell r="K63">
            <v>2389</v>
          </cell>
          <cell r="L63">
            <v>269</v>
          </cell>
          <cell r="M63">
            <v>2</v>
          </cell>
          <cell r="N63">
            <v>5</v>
          </cell>
          <cell r="O63" t="str">
            <v>https://www.vwpp.com.br/</v>
          </cell>
        </row>
        <row r="64">
          <cell r="A64" t="str">
            <v>ICATUFMP</v>
          </cell>
          <cell r="B64" t="str">
            <v>ICATU FUNDO MULTIPATROCINADO</v>
          </cell>
          <cell r="C64" t="str">
            <v>01.129.017/0001-06</v>
          </cell>
          <cell r="D64" t="str">
            <v>RJ</v>
          </cell>
          <cell r="E64" t="str">
            <v>Privado</v>
          </cell>
          <cell r="F64">
            <v>3040283649.6999998</v>
          </cell>
          <cell r="G64">
            <v>70632604.420000002</v>
          </cell>
          <cell r="H64">
            <v>74428915.909999996</v>
          </cell>
          <cell r="I64">
            <v>39025275.240000002</v>
          </cell>
          <cell r="J64">
            <v>34396</v>
          </cell>
          <cell r="K64">
            <v>1849</v>
          </cell>
          <cell r="L64">
            <v>395</v>
          </cell>
          <cell r="M64">
            <v>43</v>
          </cell>
          <cell r="N64">
            <v>103</v>
          </cell>
          <cell r="O64" t="str">
            <v>https://portal.icatuseguros.com.br/</v>
          </cell>
        </row>
        <row r="65">
          <cell r="A65" t="str">
            <v>PREVIRB</v>
          </cell>
          <cell r="B65" t="str">
            <v>FUNDACAO DE PREVIDENCIA DOS SERVIDORES DO IRB</v>
          </cell>
          <cell r="C65" t="str">
            <v>29.959.574/0001-73</v>
          </cell>
          <cell r="D65" t="str">
            <v>RJ</v>
          </cell>
          <cell r="E65" t="str">
            <v>Privado</v>
          </cell>
          <cell r="F65">
            <v>3014896095.9699998</v>
          </cell>
          <cell r="G65">
            <v>9771749.5199999996</v>
          </cell>
          <cell r="H65">
            <v>79101459.079999998</v>
          </cell>
          <cell r="I65">
            <v>51300.7</v>
          </cell>
          <cell r="J65">
            <v>562</v>
          </cell>
          <cell r="K65">
            <v>1175</v>
          </cell>
          <cell r="L65">
            <v>289</v>
          </cell>
          <cell r="M65">
            <v>2</v>
          </cell>
          <cell r="N65">
            <v>4</v>
          </cell>
          <cell r="O65" t="str">
            <v>http://www.previrb.com.br</v>
          </cell>
        </row>
        <row r="66">
          <cell r="A66" t="str">
            <v>SP-PREVCOM</v>
          </cell>
          <cell r="B66" t="str">
            <v>FUNDACAO DE PREVIDENCIA COMPLEMENTAR DO ESTADO DE SAO PAULO</v>
          </cell>
          <cell r="C66" t="str">
            <v>15.401.381/0001-98</v>
          </cell>
          <cell r="D66" t="str">
            <v>SP</v>
          </cell>
          <cell r="E66" t="str">
            <v>Público</v>
          </cell>
          <cell r="F66">
            <v>3003686142.8499999</v>
          </cell>
          <cell r="G66">
            <v>158233640.81</v>
          </cell>
          <cell r="H66">
            <v>17623033.030000001</v>
          </cell>
          <cell r="I66">
            <v>18588583.149999999</v>
          </cell>
          <cell r="J66">
            <v>23837</v>
          </cell>
          <cell r="K66">
            <v>290</v>
          </cell>
          <cell r="L66">
            <v>11</v>
          </cell>
          <cell r="M66">
            <v>9</v>
          </cell>
          <cell r="N66">
            <v>37</v>
          </cell>
          <cell r="O66" t="str">
            <v>WWW.PREVCOM.COM.BR</v>
          </cell>
        </row>
        <row r="67">
          <cell r="A67" t="str">
            <v>VIVA</v>
          </cell>
          <cell r="B67" t="str">
            <v>FUNDACAO VIVA DE PREVIDENCIA</v>
          </cell>
          <cell r="C67" t="str">
            <v>18.868.955/0001-20</v>
          </cell>
          <cell r="D67" t="str">
            <v>DF</v>
          </cell>
          <cell r="E67" t="str">
            <v>Instituidor</v>
          </cell>
          <cell r="F67">
            <v>2992667803.0500002</v>
          </cell>
          <cell r="G67">
            <v>14157310.23</v>
          </cell>
          <cell r="H67">
            <v>129253669.06999999</v>
          </cell>
          <cell r="I67">
            <v>52273267.25</v>
          </cell>
          <cell r="J67">
            <v>48138</v>
          </cell>
          <cell r="K67">
            <v>9206</v>
          </cell>
          <cell r="L67">
            <v>825</v>
          </cell>
          <cell r="M67">
            <v>4</v>
          </cell>
          <cell r="N67">
            <v>14</v>
          </cell>
          <cell r="O67" t="str">
            <v>WWW.VIVAPREV.COM.BR</v>
          </cell>
        </row>
        <row r="68">
          <cell r="A68" t="str">
            <v>FUSESC</v>
          </cell>
          <cell r="B68" t="str">
            <v>FUNDACAO CODESC DE SEGURIDADE SOCIAL</v>
          </cell>
          <cell r="C68" t="str">
            <v>83.564.443/0001-32</v>
          </cell>
          <cell r="D68" t="str">
            <v>SC</v>
          </cell>
          <cell r="E68" t="str">
            <v>Público</v>
          </cell>
          <cell r="F68">
            <v>2928583901.8899999</v>
          </cell>
          <cell r="G68">
            <v>18743462.469999999</v>
          </cell>
          <cell r="H68">
            <v>82228089.859999999</v>
          </cell>
          <cell r="I68">
            <v>3036109.21</v>
          </cell>
          <cell r="J68">
            <v>1966</v>
          </cell>
          <cell r="K68">
            <v>4133</v>
          </cell>
          <cell r="L68">
            <v>764</v>
          </cell>
          <cell r="M68">
            <v>3</v>
          </cell>
          <cell r="N68">
            <v>6</v>
          </cell>
          <cell r="O68" t="str">
            <v>http://www.fusesc.com.br</v>
          </cell>
        </row>
        <row r="69">
          <cell r="A69" t="str">
            <v>CIBRIUS</v>
          </cell>
          <cell r="B69" t="str">
            <v>CIBRIUS - INSTITUTO DE PREVIDENCIA COMPLEMENTAR</v>
          </cell>
          <cell r="C69" t="str">
            <v>00.531.590/0001-89</v>
          </cell>
          <cell r="D69" t="str">
            <v>DF</v>
          </cell>
          <cell r="E69" t="str">
            <v>Público</v>
          </cell>
          <cell r="F69">
            <v>2864649252.1599998</v>
          </cell>
          <cell r="G69">
            <v>31613996.549999997</v>
          </cell>
          <cell r="H69">
            <v>51662690.699999996</v>
          </cell>
          <cell r="I69">
            <v>1359487.09</v>
          </cell>
          <cell r="J69">
            <v>2744</v>
          </cell>
          <cell r="K69">
            <v>1274</v>
          </cell>
          <cell r="L69">
            <v>544</v>
          </cell>
          <cell r="M69">
            <v>3</v>
          </cell>
          <cell r="N69">
            <v>2</v>
          </cell>
          <cell r="O69" t="str">
            <v>http://www.cibrius.com.br</v>
          </cell>
        </row>
        <row r="70">
          <cell r="A70" t="str">
            <v>FUNPRESP-JUD</v>
          </cell>
          <cell r="B70" t="str">
            <v>FUNDACAO DE PREVIDENCIA COMPLEMENTAR DO SERVIDOR PUBLICO FEDERAL DO PODER JUDICIARIO - FUNPRESP-JUD</v>
          </cell>
          <cell r="C70" t="str">
            <v>18.465.825/0001-47</v>
          </cell>
          <cell r="D70" t="str">
            <v>DF</v>
          </cell>
          <cell r="E70" t="str">
            <v>Público</v>
          </cell>
          <cell r="F70">
            <v>2774183582.1700001</v>
          </cell>
          <cell r="G70">
            <v>310085362.87</v>
          </cell>
          <cell r="H70">
            <v>646158.91999999993</v>
          </cell>
          <cell r="I70">
            <v>1314434.52</v>
          </cell>
          <cell r="J70">
            <v>28611</v>
          </cell>
          <cell r="K70">
            <v>4</v>
          </cell>
          <cell r="L70">
            <v>18</v>
          </cell>
          <cell r="M70">
            <v>1</v>
          </cell>
          <cell r="N70">
            <v>99</v>
          </cell>
          <cell r="O70" t="str">
            <v>http://www.funprespjud.com.br/</v>
          </cell>
        </row>
        <row r="71">
          <cell r="A71" t="str">
            <v>MULTIPLA</v>
          </cell>
          <cell r="B71" t="str">
            <v>MULTIPLA - MULTIEMPRESAS DE PREVIDENCIA COMPLEMENTAR</v>
          </cell>
          <cell r="C71" t="str">
            <v>71.734.842/0001-15</v>
          </cell>
          <cell r="D71" t="str">
            <v>SP</v>
          </cell>
          <cell r="E71" t="str">
            <v>Privado</v>
          </cell>
          <cell r="F71">
            <v>2643967272.8699999</v>
          </cell>
          <cell r="G71">
            <v>41770729.370000005</v>
          </cell>
          <cell r="H71">
            <v>56964178.32</v>
          </cell>
          <cell r="I71">
            <v>9370398.0500000007</v>
          </cell>
          <cell r="J71">
            <v>21179</v>
          </cell>
          <cell r="K71">
            <v>958</v>
          </cell>
          <cell r="L71">
            <v>104</v>
          </cell>
          <cell r="M71">
            <v>4</v>
          </cell>
          <cell r="N71">
            <v>4</v>
          </cell>
          <cell r="O71" t="str">
            <v>MULTIPLAPREV.COM.BR</v>
          </cell>
        </row>
        <row r="72">
          <cell r="A72" t="str">
            <v>PREVDOW</v>
          </cell>
          <cell r="B72" t="str">
            <v>PREVDOW SOCIEDADE DE PREVIDENCIA PRIVADA</v>
          </cell>
          <cell r="C72" t="str">
            <v>62.282.017/0001-36</v>
          </cell>
          <cell r="D72" t="str">
            <v>SP</v>
          </cell>
          <cell r="E72" t="str">
            <v>Privado</v>
          </cell>
          <cell r="F72">
            <v>2593454224.02</v>
          </cell>
          <cell r="G72">
            <v>23173474.73</v>
          </cell>
          <cell r="H72">
            <v>59377808.079999998</v>
          </cell>
          <cell r="I72">
            <v>1587322.57</v>
          </cell>
          <cell r="J72">
            <v>3036</v>
          </cell>
          <cell r="K72">
            <v>780</v>
          </cell>
          <cell r="L72">
            <v>102</v>
          </cell>
          <cell r="M72">
            <v>1</v>
          </cell>
          <cell r="N72">
            <v>8</v>
          </cell>
          <cell r="O72" t="str">
            <v>https://www.prevdow.com.br</v>
          </cell>
        </row>
        <row r="73">
          <cell r="A73" t="str">
            <v>ENERPREV</v>
          </cell>
          <cell r="B73" t="str">
            <v>ENERPREV PREVIDENCIA COMPLEMENTAR DO GRUPO ENERGIAS DO BRASIL</v>
          </cell>
          <cell r="C73" t="str">
            <v>08.710.526/0001-77</v>
          </cell>
          <cell r="D73" t="str">
            <v>SP</v>
          </cell>
          <cell r="E73" t="str">
            <v>Privado</v>
          </cell>
          <cell r="F73">
            <v>2502461903.9400001</v>
          </cell>
          <cell r="G73">
            <v>24685823.690000001</v>
          </cell>
          <cell r="H73">
            <v>73799842.989999995</v>
          </cell>
          <cell r="I73">
            <v>1623467.28</v>
          </cell>
          <cell r="J73">
            <v>2707</v>
          </cell>
          <cell r="K73">
            <v>2172</v>
          </cell>
          <cell r="L73">
            <v>417</v>
          </cell>
          <cell r="M73">
            <v>3</v>
          </cell>
          <cell r="N73">
            <v>24</v>
          </cell>
          <cell r="O73" t="str">
            <v>http://www.enerprev.com.br</v>
          </cell>
        </row>
        <row r="74">
          <cell r="A74" t="str">
            <v>INSTITUTO AMBEV</v>
          </cell>
          <cell r="B74" t="str">
            <v>INSTITUTO AMBEV DE PREVIDENCIA PRIVADA</v>
          </cell>
          <cell r="C74" t="str">
            <v>30.487.912/0001-09</v>
          </cell>
          <cell r="D74" t="str">
            <v>SP</v>
          </cell>
          <cell r="E74" t="str">
            <v>Privado</v>
          </cell>
          <cell r="F74">
            <v>2441433564.1100001</v>
          </cell>
          <cell r="G74">
            <v>50646798.899999999</v>
          </cell>
          <cell r="H74">
            <v>61384525.5</v>
          </cell>
          <cell r="I74">
            <v>7737330.7999999998</v>
          </cell>
          <cell r="J74">
            <v>9046</v>
          </cell>
          <cell r="K74">
            <v>676</v>
          </cell>
          <cell r="L74">
            <v>444</v>
          </cell>
          <cell r="M74">
            <v>2</v>
          </cell>
          <cell r="N74">
            <v>9</v>
          </cell>
          <cell r="O74" t="str">
            <v>http://iapp.com.br/pt-br/home/</v>
          </cell>
        </row>
        <row r="75">
          <cell r="A75" t="str">
            <v>SICOOB PREVI</v>
          </cell>
          <cell r="B75" t="str">
            <v>FUNDACAO SICOOB DE PREVIDENCIA PRIVADA</v>
          </cell>
          <cell r="C75" t="str">
            <v>08.345.482/0001-23</v>
          </cell>
          <cell r="D75" t="str">
            <v>DF</v>
          </cell>
          <cell r="E75" t="str">
            <v>Privado</v>
          </cell>
          <cell r="F75">
            <v>2335005202.8000002</v>
          </cell>
          <cell r="G75">
            <v>160634469.47999999</v>
          </cell>
          <cell r="H75">
            <v>4610721.7299999995</v>
          </cell>
          <cell r="I75">
            <v>96294827.680000007</v>
          </cell>
          <cell r="J75">
            <v>202789</v>
          </cell>
          <cell r="K75">
            <v>98</v>
          </cell>
          <cell r="L75">
            <v>70</v>
          </cell>
          <cell r="M75">
            <v>2</v>
          </cell>
          <cell r="N75">
            <v>10</v>
          </cell>
          <cell r="O75" t="str">
            <v>http://www.sicoobprevi.com.br</v>
          </cell>
        </row>
        <row r="76">
          <cell r="A76" t="str">
            <v>JOHNSON</v>
          </cell>
          <cell r="B76" t="str">
            <v>JOHNSON &amp; JOHNSON SOCIEDADE PREVIDENCIARIA</v>
          </cell>
          <cell r="C76" t="str">
            <v>54.065.776/0001-19</v>
          </cell>
          <cell r="D76" t="str">
            <v>SP</v>
          </cell>
          <cell r="E76" t="str">
            <v>Privado</v>
          </cell>
          <cell r="F76">
            <v>2315550477.8299999</v>
          </cell>
          <cell r="G76">
            <v>2695850.13</v>
          </cell>
          <cell r="H76">
            <v>52099631.539999999</v>
          </cell>
          <cell r="I76">
            <v>0</v>
          </cell>
          <cell r="J76">
            <v>8419</v>
          </cell>
          <cell r="K76">
            <v>1023</v>
          </cell>
          <cell r="L76">
            <v>148</v>
          </cell>
          <cell r="M76">
            <v>1</v>
          </cell>
          <cell r="N76">
            <v>8</v>
          </cell>
          <cell r="O76" t="str">
            <v>WWW.PORTALPREV.COM.BR/JOHNSON/JOHNSON</v>
          </cell>
        </row>
        <row r="77">
          <cell r="A77" t="str">
            <v>BANDEPREV</v>
          </cell>
          <cell r="B77" t="str">
            <v>BANDEPREV BANDEPE PREVIDENCIA SOCIAL</v>
          </cell>
          <cell r="C77" t="str">
            <v>11.001.963/0001-26</v>
          </cell>
          <cell r="D77" t="str">
            <v>PE</v>
          </cell>
          <cell r="E77" t="str">
            <v>Privado</v>
          </cell>
          <cell r="F77">
            <v>2315413425.3899999</v>
          </cell>
          <cell r="G77">
            <v>6045045.3000000007</v>
          </cell>
          <cell r="H77">
            <v>79731748.969999999</v>
          </cell>
          <cell r="I77">
            <v>0</v>
          </cell>
          <cell r="J77">
            <v>324</v>
          </cell>
          <cell r="K77">
            <v>1457</v>
          </cell>
          <cell r="L77">
            <v>442</v>
          </cell>
          <cell r="M77">
            <v>3</v>
          </cell>
          <cell r="N77">
            <v>3</v>
          </cell>
          <cell r="O77" t="str">
            <v>http://www.bandeprev.com.br</v>
          </cell>
        </row>
        <row r="78">
          <cell r="A78" t="str">
            <v>PRECE</v>
          </cell>
          <cell r="B78" t="str">
            <v>PRECE - PREVIDENCIA COMPLEMENTAR</v>
          </cell>
          <cell r="C78" t="str">
            <v>30.030.696/0001-60</v>
          </cell>
          <cell r="D78" t="str">
            <v>RJ</v>
          </cell>
          <cell r="E78" t="str">
            <v>Público</v>
          </cell>
          <cell r="F78">
            <v>2313549258.6300001</v>
          </cell>
          <cell r="G78">
            <v>31779345.77</v>
          </cell>
          <cell r="H78">
            <v>116458029.07000001</v>
          </cell>
          <cell r="I78">
            <v>12554058.720000001</v>
          </cell>
          <cell r="J78">
            <v>1455</v>
          </cell>
          <cell r="K78">
            <v>3110</v>
          </cell>
          <cell r="L78">
            <v>3469</v>
          </cell>
          <cell r="M78">
            <v>5</v>
          </cell>
          <cell r="N78">
            <v>3</v>
          </cell>
          <cell r="O78" t="str">
            <v>http://www.prece.com.br</v>
          </cell>
        </row>
        <row r="79">
          <cell r="A79" t="str">
            <v>BANESES</v>
          </cell>
          <cell r="B79" t="str">
            <v>FUNDACAO BANESTES DE SEGURIDADE SOCIAL</v>
          </cell>
          <cell r="C79" t="str">
            <v>28.165.132/0001-92</v>
          </cell>
          <cell r="D79" t="str">
            <v>ES</v>
          </cell>
          <cell r="E79" t="str">
            <v>Público</v>
          </cell>
          <cell r="F79">
            <v>2259740924.3699999</v>
          </cell>
          <cell r="G79">
            <v>21095473.789999999</v>
          </cell>
          <cell r="H79">
            <v>80646577.939999998</v>
          </cell>
          <cell r="I79">
            <v>4817090.66</v>
          </cell>
          <cell r="J79">
            <v>1911</v>
          </cell>
          <cell r="K79">
            <v>2190</v>
          </cell>
          <cell r="L79">
            <v>347</v>
          </cell>
          <cell r="M79">
            <v>2</v>
          </cell>
          <cell r="N79">
            <v>6</v>
          </cell>
          <cell r="O79" t="str">
            <v>http://www.baneses.com.br</v>
          </cell>
        </row>
        <row r="80">
          <cell r="A80" t="str">
            <v>FUNDACAO CORSAN</v>
          </cell>
          <cell r="B80" t="str">
            <v>FUNDACAO CORSAN DOS FUNCIONARIOS DA COMPANHIA RIOGRANDENSE DE SANEAMENTO CORSAN</v>
          </cell>
          <cell r="C80" t="str">
            <v>89.176.911/0001-88</v>
          </cell>
          <cell r="D80" t="str">
            <v>RS</v>
          </cell>
          <cell r="E80" t="str">
            <v>Público</v>
          </cell>
          <cell r="F80">
            <v>2206552507.3200002</v>
          </cell>
          <cell r="G80">
            <v>67118917.310000002</v>
          </cell>
          <cell r="H80">
            <v>119560306.59</v>
          </cell>
          <cell r="I80">
            <v>7163946.1799999997</v>
          </cell>
          <cell r="J80">
            <v>4137</v>
          </cell>
          <cell r="K80">
            <v>2823</v>
          </cell>
          <cell r="L80">
            <v>1394</v>
          </cell>
          <cell r="M80">
            <v>1</v>
          </cell>
          <cell r="N80">
            <v>2</v>
          </cell>
          <cell r="O80" t="str">
            <v>WWW.FUNCORSAN.COM.BR</v>
          </cell>
        </row>
        <row r="81">
          <cell r="A81" t="str">
            <v>GEBSA-PREV</v>
          </cell>
          <cell r="B81" t="str">
            <v>GEBSA-PREV-SOCIEDADE DE PREVIDENCIA PRIVADA</v>
          </cell>
          <cell r="C81" t="str">
            <v>73.995.870/0001-11</v>
          </cell>
          <cell r="D81" t="str">
            <v>SP</v>
          </cell>
          <cell r="E81" t="str">
            <v>Privado</v>
          </cell>
          <cell r="F81">
            <v>2200249218.9499998</v>
          </cell>
          <cell r="G81">
            <v>41224141.82</v>
          </cell>
          <cell r="H81">
            <v>30630748.109999999</v>
          </cell>
          <cell r="I81">
            <v>10774037.02</v>
          </cell>
          <cell r="J81">
            <v>8777</v>
          </cell>
          <cell r="K81">
            <v>692</v>
          </cell>
          <cell r="L81">
            <v>39</v>
          </cell>
          <cell r="M81">
            <v>3</v>
          </cell>
          <cell r="N81">
            <v>16</v>
          </cell>
          <cell r="O81" t="str">
            <v>http://www.gebsaprev.org.br</v>
          </cell>
        </row>
        <row r="82">
          <cell r="A82" t="str">
            <v>EQTPREV</v>
          </cell>
          <cell r="B82" t="str">
            <v>EQTPREV - EQUATORIAL ENERGIA FUNDACAO DE PREVIDENCIA</v>
          </cell>
          <cell r="C82" t="str">
            <v>07.009.152/0001-02</v>
          </cell>
          <cell r="D82" t="str">
            <v>MA</v>
          </cell>
          <cell r="E82" t="str">
            <v>Privado</v>
          </cell>
          <cell r="F82">
            <v>2198812746.9699998</v>
          </cell>
          <cell r="G82">
            <v>11652573.34</v>
          </cell>
          <cell r="H82">
            <v>64847720.469999999</v>
          </cell>
          <cell r="I82">
            <v>5032009.62</v>
          </cell>
          <cell r="J82">
            <v>3007</v>
          </cell>
          <cell r="K82">
            <v>2743</v>
          </cell>
          <cell r="L82">
            <v>1152</v>
          </cell>
          <cell r="M82">
            <v>9</v>
          </cell>
          <cell r="N82">
            <v>9</v>
          </cell>
          <cell r="O82" t="str">
            <v>http://www.fascemar.org.br</v>
          </cell>
        </row>
        <row r="83">
          <cell r="A83" t="str">
            <v>FUSAN</v>
          </cell>
          <cell r="B83" t="str">
            <v>FUNDACAO SANEPAR DE PREVIDENCIA E ASSISTENCIA SOCIAL</v>
          </cell>
          <cell r="C83" t="str">
            <v>75.992.438/0001-00</v>
          </cell>
          <cell r="D83" t="str">
            <v>PR</v>
          </cell>
          <cell r="E83" t="str">
            <v>Público</v>
          </cell>
          <cell r="F83">
            <v>2129644157.8800001</v>
          </cell>
          <cell r="G83">
            <v>41198868.75</v>
          </cell>
          <cell r="H83">
            <v>58416455.090000004</v>
          </cell>
          <cell r="I83">
            <v>6273780.21</v>
          </cell>
          <cell r="J83">
            <v>6965</v>
          </cell>
          <cell r="K83">
            <v>2170</v>
          </cell>
          <cell r="L83">
            <v>971</v>
          </cell>
          <cell r="M83">
            <v>3</v>
          </cell>
          <cell r="N83">
            <v>29</v>
          </cell>
          <cell r="O83" t="str">
            <v>http://www.fundacaosanepar.com.br</v>
          </cell>
        </row>
        <row r="84">
          <cell r="A84" t="str">
            <v>MULTICOOP</v>
          </cell>
          <cell r="B84" t="str">
            <v>MULTICOOP FUNDO DE PENSAO MULTIPATROCINADO</v>
          </cell>
          <cell r="C84" t="str">
            <v>17.480.374/0001-54</v>
          </cell>
          <cell r="D84" t="str">
            <v>SP</v>
          </cell>
          <cell r="E84" t="str">
            <v>Privado</v>
          </cell>
          <cell r="F84">
            <v>2088455727.1400001</v>
          </cell>
          <cell r="G84">
            <v>164483597.92000002</v>
          </cell>
          <cell r="H84">
            <v>21759876.510000002</v>
          </cell>
          <cell r="I84">
            <v>19334851.09</v>
          </cell>
          <cell r="J84">
            <v>9117</v>
          </cell>
          <cell r="K84">
            <v>74</v>
          </cell>
          <cell r="L84">
            <v>16</v>
          </cell>
          <cell r="M84">
            <v>5</v>
          </cell>
          <cell r="N84">
            <v>48</v>
          </cell>
          <cell r="O84" t="str">
            <v>https://www.portalprev.com.br/unimed/unimed</v>
          </cell>
        </row>
        <row r="85">
          <cell r="A85" t="str">
            <v>PREVI-SIEMENS</v>
          </cell>
          <cell r="B85" t="str">
            <v>PREVI-SIEMENS SOCIEDADE DE PREVIDENCIA PRIVADA</v>
          </cell>
          <cell r="C85" t="str">
            <v>60.540.440/0001-63</v>
          </cell>
          <cell r="D85" t="str">
            <v>SP</v>
          </cell>
          <cell r="E85" t="str">
            <v>Privado</v>
          </cell>
          <cell r="F85">
            <v>2066551470.0799999</v>
          </cell>
          <cell r="G85">
            <v>31157895.41</v>
          </cell>
          <cell r="H85">
            <v>36411037.309999995</v>
          </cell>
          <cell r="I85">
            <v>2105180.9</v>
          </cell>
          <cell r="J85">
            <v>7217</v>
          </cell>
          <cell r="K85">
            <v>1400</v>
          </cell>
          <cell r="L85">
            <v>200</v>
          </cell>
          <cell r="M85">
            <v>3</v>
          </cell>
          <cell r="N85">
            <v>12</v>
          </cell>
          <cell r="O85" t="str">
            <v>http://www.previsiemens.com.br</v>
          </cell>
        </row>
        <row r="86">
          <cell r="A86" t="str">
            <v>FIPECQ</v>
          </cell>
          <cell r="B86" t="str">
            <v>FIPECQ-FUNDACAO DE PREVIDENCIA COMPLEMENTAR DOS EMPREGADOS OU SERVIDORES DA FINEP,DO IPEA,DO CNPQ,DO INPE E DO INPA</v>
          </cell>
          <cell r="C86" t="str">
            <v>00.529.958/0001-74</v>
          </cell>
          <cell r="D86" t="str">
            <v>DF</v>
          </cell>
          <cell r="E86" t="str">
            <v>Público</v>
          </cell>
          <cell r="F86">
            <v>2065781744.4100001</v>
          </cell>
          <cell r="G86">
            <v>12401105.550000001</v>
          </cell>
          <cell r="H86">
            <v>38805315.600000001</v>
          </cell>
          <cell r="I86">
            <v>447230.61</v>
          </cell>
          <cell r="J86">
            <v>11658</v>
          </cell>
          <cell r="K86">
            <v>360</v>
          </cell>
          <cell r="L86">
            <v>121</v>
          </cell>
          <cell r="M86">
            <v>3</v>
          </cell>
          <cell r="N86">
            <v>20</v>
          </cell>
          <cell r="O86" t="str">
            <v>http://www.fipecq.org.br</v>
          </cell>
        </row>
        <row r="87">
          <cell r="A87" t="str">
            <v>PREVDATA</v>
          </cell>
          <cell r="B87" t="str">
            <v>SOCIEDADE DE PREV. COMPLEMENTAR DA DATAPREV - PREVDATA</v>
          </cell>
          <cell r="C87" t="str">
            <v>30.258.057/0001-56</v>
          </cell>
          <cell r="D87" t="str">
            <v>RJ</v>
          </cell>
          <cell r="E87" t="str">
            <v>Público</v>
          </cell>
          <cell r="F87">
            <v>2022025841.5899999</v>
          </cell>
          <cell r="G87">
            <v>40615387.049999997</v>
          </cell>
          <cell r="H87">
            <v>48679231.990000002</v>
          </cell>
          <cell r="I87">
            <v>801994.73</v>
          </cell>
          <cell r="J87">
            <v>2898</v>
          </cell>
          <cell r="K87">
            <v>1463</v>
          </cell>
          <cell r="L87">
            <v>475</v>
          </cell>
          <cell r="M87">
            <v>2</v>
          </cell>
          <cell r="N87">
            <v>2</v>
          </cell>
          <cell r="O87" t="str">
            <v>http://www.prevdata.org.br</v>
          </cell>
        </row>
        <row r="88">
          <cell r="A88" t="str">
            <v>WEG</v>
          </cell>
          <cell r="B88" t="str">
            <v>WEG SEGURIDADE SOCIAL</v>
          </cell>
          <cell r="C88" t="str">
            <v>79.378.063/0001-36</v>
          </cell>
          <cell r="D88" t="str">
            <v>SC</v>
          </cell>
          <cell r="E88" t="str">
            <v>Privado</v>
          </cell>
          <cell r="F88">
            <v>1999158596.51</v>
          </cell>
          <cell r="G88">
            <v>62222291.380000003</v>
          </cell>
          <cell r="H88">
            <v>29755694.080000002</v>
          </cell>
          <cell r="I88">
            <v>9188921.7699999996</v>
          </cell>
          <cell r="J88">
            <v>23724</v>
          </cell>
          <cell r="K88">
            <v>716</v>
          </cell>
          <cell r="L88">
            <v>77</v>
          </cell>
          <cell r="M88">
            <v>1</v>
          </cell>
          <cell r="N88">
            <v>19</v>
          </cell>
          <cell r="O88"/>
        </row>
        <row r="89">
          <cell r="A89" t="str">
            <v>FUNSEJEM</v>
          </cell>
          <cell r="B89" t="str">
            <v>FUNDACAO SEN JOSE ERMIRIO DE MORAES</v>
          </cell>
          <cell r="C89" t="str">
            <v>74.060.534/0001-40</v>
          </cell>
          <cell r="D89" t="str">
            <v>SP</v>
          </cell>
          <cell r="E89" t="str">
            <v>Privado</v>
          </cell>
          <cell r="F89">
            <v>1996673468.8800001</v>
          </cell>
          <cell r="G89">
            <v>40774875.340000004</v>
          </cell>
          <cell r="H89">
            <v>27794069.119999997</v>
          </cell>
          <cell r="I89">
            <v>25365263.280000001</v>
          </cell>
          <cell r="J89">
            <v>17170</v>
          </cell>
          <cell r="K89">
            <v>810</v>
          </cell>
          <cell r="L89">
            <v>42</v>
          </cell>
          <cell r="M89">
            <v>2</v>
          </cell>
          <cell r="N89">
            <v>24</v>
          </cell>
          <cell r="O89" t="str">
            <v>http://www.funsejem.org.br</v>
          </cell>
        </row>
        <row r="90">
          <cell r="A90" t="str">
            <v>ENERGISAPREV</v>
          </cell>
          <cell r="B90" t="str">
            <v>ENERGISAPREV - FUNDACAO ENERGISA DE PREVIDENCIA</v>
          </cell>
          <cell r="C90" t="str">
            <v>06.056.449/0001-58</v>
          </cell>
          <cell r="D90" t="str">
            <v>SP</v>
          </cell>
          <cell r="E90" t="str">
            <v>Privado</v>
          </cell>
          <cell r="F90">
            <v>1935853047.0999999</v>
          </cell>
          <cell r="G90">
            <v>39796176.260000005</v>
          </cell>
          <cell r="H90">
            <v>81674686.900000006</v>
          </cell>
          <cell r="I90">
            <v>8363944.75</v>
          </cell>
          <cell r="J90">
            <v>10567</v>
          </cell>
          <cell r="K90">
            <v>2051</v>
          </cell>
          <cell r="L90">
            <v>943</v>
          </cell>
          <cell r="M90">
            <v>17</v>
          </cell>
          <cell r="N90">
            <v>33</v>
          </cell>
          <cell r="O90" t="str">
            <v>http://www.energisaprev.com.br/</v>
          </cell>
        </row>
        <row r="91">
          <cell r="A91" t="str">
            <v>BASF PC</v>
          </cell>
          <cell r="B91" t="str">
            <v>BASF SOCIEDADE DE PREVIDENCIA COMPLEMENTAR</v>
          </cell>
          <cell r="C91" t="str">
            <v>56.995.624/0001-40</v>
          </cell>
          <cell r="D91" t="str">
            <v>SP</v>
          </cell>
          <cell r="E91" t="str">
            <v>Privado</v>
          </cell>
          <cell r="F91">
            <v>1920114378.95</v>
          </cell>
          <cell r="G91">
            <v>42747252.119999997</v>
          </cell>
          <cell r="H91">
            <v>38928708.299999997</v>
          </cell>
          <cell r="I91">
            <v>14269451.23</v>
          </cell>
          <cell r="J91">
            <v>4215</v>
          </cell>
          <cell r="K91">
            <v>543</v>
          </cell>
          <cell r="L91">
            <v>94</v>
          </cell>
          <cell r="M91">
            <v>1</v>
          </cell>
          <cell r="N91">
            <v>8</v>
          </cell>
          <cell r="O91" t="str">
            <v>WWW.BASF.COM/BR/PT/COMPANY/BASF-SOCIEDADE-DE-PREVIDENCIA-COMPLEMENTAR.HTML</v>
          </cell>
        </row>
        <row r="92">
          <cell r="A92" t="str">
            <v>FASC</v>
          </cell>
          <cell r="B92" t="str">
            <v>FUNDACAO ALBINO SOUZA CRUZ</v>
          </cell>
          <cell r="C92" t="str">
            <v>31.933.799/0001-00</v>
          </cell>
          <cell r="D92" t="str">
            <v>SP</v>
          </cell>
          <cell r="E92" t="str">
            <v>Privado</v>
          </cell>
          <cell r="F92">
            <v>1887893746.1600001</v>
          </cell>
          <cell r="G92">
            <v>20258795.32</v>
          </cell>
          <cell r="H92">
            <v>55595235.400000006</v>
          </cell>
          <cell r="I92">
            <v>4943812.75</v>
          </cell>
          <cell r="J92">
            <v>4291</v>
          </cell>
          <cell r="K92">
            <v>780</v>
          </cell>
          <cell r="L92">
            <v>198</v>
          </cell>
          <cell r="M92">
            <v>2</v>
          </cell>
          <cell r="N92">
            <v>3</v>
          </cell>
          <cell r="O92" t="str">
            <v>http://www.fascprev.com.br</v>
          </cell>
        </row>
        <row r="93">
          <cell r="A93" t="str">
            <v>PROMON</v>
          </cell>
          <cell r="B93" t="str">
            <v>FUNDACAO PROMON DE PREVIDENCIA SOCIAL</v>
          </cell>
          <cell r="C93" t="str">
            <v>47.415.773/0001-00</v>
          </cell>
          <cell r="D93" t="str">
            <v>SP</v>
          </cell>
          <cell r="E93" t="str">
            <v>Privado</v>
          </cell>
          <cell r="F93">
            <v>1859876393.9100001</v>
          </cell>
          <cell r="G93">
            <v>7329868.1500000004</v>
          </cell>
          <cell r="H93">
            <v>56427234.940000005</v>
          </cell>
          <cell r="I93">
            <v>2380511.38</v>
          </cell>
          <cell r="J93"/>
          <cell r="K93"/>
          <cell r="L93"/>
          <cell r="M93">
            <v>2</v>
          </cell>
          <cell r="N93">
            <v>8</v>
          </cell>
          <cell r="O93" t="str">
            <v>Sem site</v>
          </cell>
        </row>
        <row r="94">
          <cell r="A94" t="str">
            <v>PREVI-ERICSSON</v>
          </cell>
          <cell r="B94" t="str">
            <v>PREVI-ERICSSON-SOCIEDADE DE PREVIDENCIA PRIVADA</v>
          </cell>
          <cell r="C94" t="str">
            <v>67.142.521/0001-54</v>
          </cell>
          <cell r="D94" t="str">
            <v>SP</v>
          </cell>
          <cell r="E94" t="str">
            <v>Privado</v>
          </cell>
          <cell r="F94">
            <v>1848482579.8299999</v>
          </cell>
          <cell r="G94">
            <v>14408723.609999999</v>
          </cell>
          <cell r="H94">
            <v>32187647.580000002</v>
          </cell>
          <cell r="I94">
            <v>1250287.23</v>
          </cell>
          <cell r="J94">
            <v>2705</v>
          </cell>
          <cell r="K94">
            <v>703</v>
          </cell>
          <cell r="L94">
            <v>95</v>
          </cell>
          <cell r="M94">
            <v>3</v>
          </cell>
          <cell r="N94">
            <v>5</v>
          </cell>
          <cell r="O94" t="str">
            <v>WWW.PREVIERICSSON.COM.BR</v>
          </cell>
        </row>
        <row r="95">
          <cell r="A95" t="str">
            <v>PREVIG</v>
          </cell>
          <cell r="B95" t="str">
            <v>PREVIG - SOCIEDADE DE PREVIDENCIA COMPLEMENTAR</v>
          </cell>
          <cell r="C95" t="str">
            <v>05.341.008/0001-35</v>
          </cell>
          <cell r="D95" t="str">
            <v>SC</v>
          </cell>
          <cell r="E95" t="str">
            <v>Privado</v>
          </cell>
          <cell r="F95">
            <v>1838455817.8399999</v>
          </cell>
          <cell r="G95">
            <v>38986133</v>
          </cell>
          <cell r="H95">
            <v>46202718</v>
          </cell>
          <cell r="I95">
            <v>6007572.5899999999</v>
          </cell>
          <cell r="J95">
            <v>2684</v>
          </cell>
          <cell r="K95">
            <v>874</v>
          </cell>
          <cell r="L95">
            <v>114</v>
          </cell>
          <cell r="M95">
            <v>2</v>
          </cell>
          <cell r="N95">
            <v>9</v>
          </cell>
          <cell r="O95" t="str">
            <v>http://www.previg.org.br</v>
          </cell>
        </row>
        <row r="96">
          <cell r="A96" t="str">
            <v>PREVISC</v>
          </cell>
          <cell r="B96" t="str">
            <v>SOC DE PREV COMPL DO SISTEMA FED DA IND DO ESTADO DE SC</v>
          </cell>
          <cell r="C96" t="str">
            <v>80.150.857/0001-27</v>
          </cell>
          <cell r="D96" t="str">
            <v>SC</v>
          </cell>
          <cell r="E96" t="str">
            <v>Privado</v>
          </cell>
          <cell r="F96">
            <v>1829185853.3499999</v>
          </cell>
          <cell r="G96">
            <v>41783264.719999999</v>
          </cell>
          <cell r="H96">
            <v>45196582.279999994</v>
          </cell>
          <cell r="I96">
            <v>10216191.76</v>
          </cell>
          <cell r="J96">
            <v>18095</v>
          </cell>
          <cell r="K96">
            <v>1412</v>
          </cell>
          <cell r="L96">
            <v>206</v>
          </cell>
          <cell r="M96">
            <v>18</v>
          </cell>
          <cell r="N96">
            <v>48</v>
          </cell>
          <cell r="O96" t="str">
            <v>http://www.previsc.com.br</v>
          </cell>
        </row>
        <row r="97">
          <cell r="A97" t="str">
            <v>CARGILLPREV</v>
          </cell>
          <cell r="B97" t="str">
            <v>CARGILLPREV SOCIEDADE DE PREVIDENCIA COMPLEMENTAR</v>
          </cell>
          <cell r="C97" t="str">
            <v>58.926.825/0001-11</v>
          </cell>
          <cell r="D97" t="str">
            <v>SP</v>
          </cell>
          <cell r="E97" t="str">
            <v>Privado</v>
          </cell>
          <cell r="F97">
            <v>1770686629.1600001</v>
          </cell>
          <cell r="G97">
            <v>45655149.469999999</v>
          </cell>
          <cell r="H97">
            <v>31684632.52</v>
          </cell>
          <cell r="I97">
            <v>13845191.26</v>
          </cell>
          <cell r="J97">
            <v>6962</v>
          </cell>
          <cell r="K97">
            <v>360</v>
          </cell>
          <cell r="L97">
            <v>36</v>
          </cell>
          <cell r="M97">
            <v>3</v>
          </cell>
          <cell r="N97">
            <v>16</v>
          </cell>
          <cell r="O97" t="str">
            <v>http://www.cargillprev.com.br</v>
          </cell>
        </row>
        <row r="98">
          <cell r="A98" t="str">
            <v>SYNGENTA PREVI</v>
          </cell>
          <cell r="B98" t="str">
            <v>SYNGENTA PREVI - SOCIEDADE DE PREVIDENCIA PRIVADA</v>
          </cell>
          <cell r="C98" t="str">
            <v>58.494.329/0001-36</v>
          </cell>
          <cell r="D98" t="str">
            <v>SP</v>
          </cell>
          <cell r="E98" t="str">
            <v>Privado</v>
          </cell>
          <cell r="F98">
            <v>1693441544.3599999</v>
          </cell>
          <cell r="G98">
            <v>55285590.219999999</v>
          </cell>
          <cell r="H98">
            <v>17862584.07</v>
          </cell>
          <cell r="I98">
            <v>17391825.859999999</v>
          </cell>
          <cell r="J98">
            <v>4262</v>
          </cell>
          <cell r="K98">
            <v>324</v>
          </cell>
          <cell r="L98">
            <v>42</v>
          </cell>
          <cell r="M98">
            <v>1</v>
          </cell>
          <cell r="N98">
            <v>3</v>
          </cell>
          <cell r="O98" t="str">
            <v>http://www.syngentaprevi.com.br</v>
          </cell>
        </row>
        <row r="99">
          <cell r="A99" t="str">
            <v>ACEPREV</v>
          </cell>
          <cell r="B99" t="str">
            <v>ACESITA PREVIDENCIA PRIVADA</v>
          </cell>
          <cell r="C99" t="str">
            <v>00.529.828/0001-31</v>
          </cell>
          <cell r="D99" t="str">
            <v>MG</v>
          </cell>
          <cell r="E99" t="str">
            <v>Privado</v>
          </cell>
          <cell r="F99">
            <v>1667310619.8499999</v>
          </cell>
          <cell r="G99">
            <v>13526689.199999999</v>
          </cell>
          <cell r="H99">
            <v>39961514.469999999</v>
          </cell>
          <cell r="I99">
            <v>1270251.3</v>
          </cell>
          <cell r="J99">
            <v>4190</v>
          </cell>
          <cell r="K99">
            <v>1640</v>
          </cell>
          <cell r="L99">
            <v>273</v>
          </cell>
          <cell r="M99">
            <v>1</v>
          </cell>
          <cell r="N99">
            <v>2</v>
          </cell>
          <cell r="O99" t="str">
            <v>http://www.aceprev.com.br</v>
          </cell>
        </row>
        <row r="100">
          <cell r="A100" t="str">
            <v>PORTUS</v>
          </cell>
          <cell r="B100" t="str">
            <v>PORTUS INSTITUTO DE SEGURIDADE SOCIAL</v>
          </cell>
          <cell r="C100" t="str">
            <v>29.994.266/0001-89</v>
          </cell>
          <cell r="D100" t="str">
            <v>RJ</v>
          </cell>
          <cell r="E100" t="str">
            <v>Público</v>
          </cell>
          <cell r="F100">
            <v>1655538653.3299999</v>
          </cell>
          <cell r="G100">
            <v>63520941.109999999</v>
          </cell>
          <cell r="H100">
            <v>130993336.11</v>
          </cell>
          <cell r="I100">
            <v>922025.91</v>
          </cell>
          <cell r="J100">
            <v>664</v>
          </cell>
          <cell r="K100">
            <v>4302</v>
          </cell>
          <cell r="L100">
            <v>3724</v>
          </cell>
          <cell r="M100">
            <v>6</v>
          </cell>
          <cell r="N100">
            <v>13</v>
          </cell>
          <cell r="O100" t="str">
            <v>http://www.portusinstituto.com.br</v>
          </cell>
        </row>
        <row r="101">
          <cell r="A101" t="str">
            <v>VALUE PREV</v>
          </cell>
          <cell r="B101" t="str">
            <v>VALUE PREV SOCIEDADE PREVIDENCIARIA</v>
          </cell>
          <cell r="C101" t="str">
            <v>01.541.775/0001-37</v>
          </cell>
          <cell r="D101" t="str">
            <v>SP</v>
          </cell>
          <cell r="E101" t="str">
            <v>Privado</v>
          </cell>
          <cell r="F101">
            <v>1654253449.97</v>
          </cell>
          <cell r="G101">
            <v>15594812.420000002</v>
          </cell>
          <cell r="H101">
            <v>25424343.850000001</v>
          </cell>
          <cell r="I101">
            <v>5031962.34</v>
          </cell>
          <cell r="J101">
            <v>2671</v>
          </cell>
          <cell r="K101">
            <v>475</v>
          </cell>
          <cell r="L101">
            <v>21</v>
          </cell>
          <cell r="M101">
            <v>3</v>
          </cell>
          <cell r="N101">
            <v>8</v>
          </cell>
          <cell r="O101" t="str">
            <v>http://www.hpprev.com.br</v>
          </cell>
        </row>
        <row r="102">
          <cell r="A102" t="str">
            <v>PRHOSPER</v>
          </cell>
          <cell r="B102" t="str">
            <v>PRHOSPER-PREVIDENCIA RHODIA</v>
          </cell>
          <cell r="C102" t="str">
            <v>43.226.455/0001-32</v>
          </cell>
          <cell r="D102" t="str">
            <v>SP</v>
          </cell>
          <cell r="E102" t="str">
            <v>Privado</v>
          </cell>
          <cell r="F102">
            <v>1634915701.9100001</v>
          </cell>
          <cell r="G102">
            <v>17101450.449999999</v>
          </cell>
          <cell r="H102">
            <v>51926938.649999999</v>
          </cell>
          <cell r="I102">
            <v>9373006.4800000004</v>
          </cell>
          <cell r="J102">
            <v>2049</v>
          </cell>
          <cell r="K102">
            <v>1060</v>
          </cell>
          <cell r="L102">
            <v>440</v>
          </cell>
          <cell r="M102">
            <v>3</v>
          </cell>
          <cell r="N102">
            <v>3</v>
          </cell>
          <cell r="O102" t="str">
            <v>http://www.prhosper.com.br</v>
          </cell>
        </row>
        <row r="103">
          <cell r="A103" t="str">
            <v>PREVUNIAO</v>
          </cell>
          <cell r="B103" t="str">
            <v>PREVUNIAO SOCIEDADE DE PREVIDENCIA PRIVADA</v>
          </cell>
          <cell r="C103" t="str">
            <v>30.715.122/0001-25</v>
          </cell>
          <cell r="D103" t="str">
            <v>RJ</v>
          </cell>
          <cell r="E103" t="str">
            <v>Privado</v>
          </cell>
          <cell r="F103">
            <v>1605348308.25</v>
          </cell>
          <cell r="G103">
            <v>16488124.940000001</v>
          </cell>
          <cell r="H103">
            <v>50226205.890000001</v>
          </cell>
          <cell r="I103">
            <v>3038276.01</v>
          </cell>
          <cell r="J103">
            <v>3899</v>
          </cell>
          <cell r="K103">
            <v>830</v>
          </cell>
          <cell r="L103">
            <v>315</v>
          </cell>
          <cell r="M103">
            <v>2</v>
          </cell>
          <cell r="N103">
            <v>9</v>
          </cell>
          <cell r="O103" t="str">
            <v>WWW.PREVUNIAO.COM.BR</v>
          </cell>
        </row>
        <row r="104">
          <cell r="A104" t="str">
            <v>BRASILETROS</v>
          </cell>
          <cell r="B104" t="str">
            <v>FUNDACAO AMPLA DE SEGURIDADE SOCIAL - BRASILETROS</v>
          </cell>
          <cell r="C104" t="str">
            <v>28.518.991/0001-18</v>
          </cell>
          <cell r="D104" t="str">
            <v>RJ</v>
          </cell>
          <cell r="E104" t="str">
            <v>Privado</v>
          </cell>
          <cell r="F104">
            <v>1561489702.5999999</v>
          </cell>
          <cell r="G104">
            <v>10121931.710000001</v>
          </cell>
          <cell r="H104">
            <v>62558127.710000001</v>
          </cell>
          <cell r="I104">
            <v>1041958.02</v>
          </cell>
          <cell r="J104">
            <v>1042</v>
          </cell>
          <cell r="K104">
            <v>1605</v>
          </cell>
          <cell r="L104">
            <v>830</v>
          </cell>
          <cell r="M104">
            <v>2</v>
          </cell>
          <cell r="N104">
            <v>3</v>
          </cell>
          <cell r="O104" t="str">
            <v>http://www.brasiletros.com.br</v>
          </cell>
        </row>
        <row r="105">
          <cell r="A105" t="str">
            <v>SAO BERNARDO</v>
          </cell>
          <cell r="B105" t="str">
            <v>SAO BERNARDO PREVIDENCIA PRIVADA</v>
          </cell>
          <cell r="C105" t="str">
            <v>43.763.127/0001-75</v>
          </cell>
          <cell r="D105" t="str">
            <v>SP</v>
          </cell>
          <cell r="E105" t="str">
            <v>Privado</v>
          </cell>
          <cell r="F105">
            <v>1557283298.05</v>
          </cell>
          <cell r="G105">
            <v>37708949.75</v>
          </cell>
          <cell r="H105">
            <v>27865249.369999997</v>
          </cell>
          <cell r="I105">
            <v>7641483.1900000004</v>
          </cell>
          <cell r="J105">
            <v>10468</v>
          </cell>
          <cell r="K105">
            <v>1053</v>
          </cell>
          <cell r="L105">
            <v>270</v>
          </cell>
          <cell r="M105">
            <v>1</v>
          </cell>
          <cell r="N105">
            <v>15</v>
          </cell>
          <cell r="O105" t="str">
            <v>WWW.SAOBERNARDO.ORG.BR</v>
          </cell>
        </row>
        <row r="106">
          <cell r="A106" t="str">
            <v>FAELCE</v>
          </cell>
          <cell r="B106" t="str">
            <v>FUNDACAO COELCE DE SEGURIDADE SOCIAL</v>
          </cell>
          <cell r="C106" t="str">
            <v>06.622.591/0001-15</v>
          </cell>
          <cell r="D106" t="str">
            <v>CE</v>
          </cell>
          <cell r="E106" t="str">
            <v>Privado</v>
          </cell>
          <cell r="F106">
            <v>1556295589.4200001</v>
          </cell>
          <cell r="G106">
            <v>9098725.4800000004</v>
          </cell>
          <cell r="H106">
            <v>57203709.439999998</v>
          </cell>
          <cell r="I106">
            <v>3798856.27</v>
          </cell>
          <cell r="J106">
            <v>896</v>
          </cell>
          <cell r="K106">
            <v>1644</v>
          </cell>
          <cell r="L106">
            <v>780</v>
          </cell>
          <cell r="M106">
            <v>2</v>
          </cell>
          <cell r="N106">
            <v>2</v>
          </cell>
          <cell r="O106" t="str">
            <v>http://www.faelce.com.br</v>
          </cell>
        </row>
        <row r="107">
          <cell r="A107" t="str">
            <v>FACEB</v>
          </cell>
          <cell r="B107" t="str">
            <v>FACEB - FUNDACAO DE PREVIDENCIA DOS EMPREGADOS DA CEB</v>
          </cell>
          <cell r="C107" t="str">
            <v>00.469.585/0001-93</v>
          </cell>
          <cell r="D107" t="str">
            <v>DF</v>
          </cell>
          <cell r="E107" t="str">
            <v>Público</v>
          </cell>
          <cell r="F107">
            <v>1540736793.8499999</v>
          </cell>
          <cell r="G107">
            <v>6277142.8900000006</v>
          </cell>
          <cell r="H107">
            <v>80323620.510000005</v>
          </cell>
          <cell r="I107">
            <v>49314770.789999999</v>
          </cell>
          <cell r="J107">
            <v>606</v>
          </cell>
          <cell r="K107">
            <v>1361</v>
          </cell>
          <cell r="L107">
            <v>436</v>
          </cell>
          <cell r="M107">
            <v>4</v>
          </cell>
          <cell r="N107">
            <v>2</v>
          </cell>
          <cell r="O107" t="str">
            <v>http://www.faceb.com.br</v>
          </cell>
        </row>
        <row r="108">
          <cell r="A108" t="str">
            <v>IAJA</v>
          </cell>
          <cell r="B108" t="str">
            <v>INSTITUTO ADVENTISTA DE JUBILACAO E ASSISTENCIA</v>
          </cell>
          <cell r="C108" t="str">
            <v>00.494.427/0001-93</v>
          </cell>
          <cell r="D108" t="str">
            <v>DF</v>
          </cell>
          <cell r="E108" t="str">
            <v>Privado</v>
          </cell>
          <cell r="F108">
            <v>1522641638.8699999</v>
          </cell>
          <cell r="G108">
            <v>44074719.93</v>
          </cell>
          <cell r="H108">
            <v>61131512.880000003</v>
          </cell>
          <cell r="I108">
            <v>9060184.7699999996</v>
          </cell>
          <cell r="J108">
            <v>8593</v>
          </cell>
          <cell r="K108">
            <v>1553</v>
          </cell>
          <cell r="L108">
            <v>231</v>
          </cell>
          <cell r="M108">
            <v>3</v>
          </cell>
          <cell r="N108">
            <v>41</v>
          </cell>
          <cell r="O108" t="str">
            <v>http://www.iaja.org.br</v>
          </cell>
        </row>
        <row r="109">
          <cell r="A109" t="str">
            <v>RUMOS</v>
          </cell>
          <cell r="B109" t="str">
            <v>SOCIEDADE PREVIDENCIARIA RUMOS</v>
          </cell>
          <cell r="C109" t="str">
            <v>51.245.355/0001-81</v>
          </cell>
          <cell r="D109" t="str">
            <v>SP</v>
          </cell>
          <cell r="E109" t="str">
            <v>Privado</v>
          </cell>
          <cell r="F109">
            <v>1478550291.8</v>
          </cell>
          <cell r="G109">
            <v>46012771.760000005</v>
          </cell>
          <cell r="H109">
            <v>29893359.719999999</v>
          </cell>
          <cell r="I109">
            <v>1353764.22</v>
          </cell>
          <cell r="J109">
            <v>2286</v>
          </cell>
          <cell r="K109">
            <v>342</v>
          </cell>
          <cell r="L109">
            <v>31</v>
          </cell>
          <cell r="M109">
            <v>2</v>
          </cell>
          <cell r="N109">
            <v>12</v>
          </cell>
          <cell r="O109" t="str">
            <v>http://www.duprev.com.br</v>
          </cell>
        </row>
        <row r="110">
          <cell r="A110" t="str">
            <v>COMSHELL</v>
          </cell>
          <cell r="B110" t="str">
            <v>COMSHELL SOCIEDADE DE PREVIDENCIA PRIVADA</v>
          </cell>
          <cell r="C110" t="str">
            <v>30.495.634/0001-23</v>
          </cell>
          <cell r="D110" t="str">
            <v>RJ</v>
          </cell>
          <cell r="E110" t="str">
            <v>Privado</v>
          </cell>
          <cell r="F110">
            <v>1454053395.74</v>
          </cell>
          <cell r="G110">
            <v>8707613.4499999993</v>
          </cell>
          <cell r="H110">
            <v>37690329.289999999</v>
          </cell>
          <cell r="I110">
            <v>240906</v>
          </cell>
          <cell r="J110">
            <v>1247</v>
          </cell>
          <cell r="K110">
            <v>481</v>
          </cell>
          <cell r="L110">
            <v>75</v>
          </cell>
          <cell r="M110">
            <v>2</v>
          </cell>
          <cell r="N110">
            <v>1</v>
          </cell>
          <cell r="O110" t="str">
            <v>http://www.portalprev.com.br/comshell</v>
          </cell>
        </row>
        <row r="111">
          <cell r="A111" t="str">
            <v>ISBRE</v>
          </cell>
          <cell r="B111" t="str">
            <v>FUNDACAO BRDE DE PREVIDENCIA COMPLEMENTAR - ISBRE</v>
          </cell>
          <cell r="C111" t="str">
            <v>89.172.084/0001-54</v>
          </cell>
          <cell r="D111" t="str">
            <v>RS</v>
          </cell>
          <cell r="E111" t="str">
            <v>Público</v>
          </cell>
          <cell r="F111">
            <v>1435533691.7</v>
          </cell>
          <cell r="G111">
            <v>17719854.629999999</v>
          </cell>
          <cell r="H111">
            <v>45333331.649999999</v>
          </cell>
          <cell r="I111">
            <v>0</v>
          </cell>
          <cell r="J111">
            <v>422</v>
          </cell>
          <cell r="K111">
            <v>395</v>
          </cell>
          <cell r="L111">
            <v>117</v>
          </cell>
          <cell r="M111">
            <v>2</v>
          </cell>
          <cell r="N111">
            <v>2</v>
          </cell>
          <cell r="O111" t="str">
            <v>http://www.isbre.com.br</v>
          </cell>
        </row>
        <row r="112">
          <cell r="A112" t="str">
            <v>FUNDIAGUA</v>
          </cell>
          <cell r="B112" t="str">
            <v>FUNDIAGUA - FUNDACAO DE PREVIDENCIA COMPLEMENTAR</v>
          </cell>
          <cell r="C112" t="str">
            <v>73.983.876/0001-79</v>
          </cell>
          <cell r="D112" t="str">
            <v>DF</v>
          </cell>
          <cell r="E112" t="str">
            <v>Público</v>
          </cell>
          <cell r="F112">
            <v>1411593886.52</v>
          </cell>
          <cell r="G112">
            <v>34007727.519999996</v>
          </cell>
          <cell r="H112">
            <v>35555767.450000003</v>
          </cell>
          <cell r="I112">
            <v>7147463.75</v>
          </cell>
          <cell r="J112">
            <v>2212</v>
          </cell>
          <cell r="K112">
            <v>1378</v>
          </cell>
          <cell r="L112">
            <v>506</v>
          </cell>
          <cell r="M112">
            <v>4</v>
          </cell>
          <cell r="N112">
            <v>3</v>
          </cell>
          <cell r="O112" t="str">
            <v>www.fundiagua.com.br</v>
          </cell>
        </row>
        <row r="113">
          <cell r="A113" t="str">
            <v>PREVSAN</v>
          </cell>
          <cell r="B113" t="str">
            <v>FUNDACAO DE PREVIDENCIA DOS EMPREGADOS DA SANEAGO - PREVSAN</v>
          </cell>
          <cell r="C113" t="str">
            <v>37.382.090/0001-32</v>
          </cell>
          <cell r="D113" t="str">
            <v>GO</v>
          </cell>
          <cell r="E113" t="str">
            <v>Público</v>
          </cell>
          <cell r="F113">
            <v>1347271111.97</v>
          </cell>
          <cell r="G113">
            <v>25622309.969999999</v>
          </cell>
          <cell r="H113">
            <v>43387202.149999999</v>
          </cell>
          <cell r="I113">
            <v>1440811.44</v>
          </cell>
          <cell r="J113">
            <v>3636</v>
          </cell>
          <cell r="K113">
            <v>1247</v>
          </cell>
          <cell r="L113">
            <v>616</v>
          </cell>
          <cell r="M113">
            <v>2</v>
          </cell>
          <cell r="N113">
            <v>1</v>
          </cell>
          <cell r="O113" t="str">
            <v>http://www.prevsan.org.br</v>
          </cell>
        </row>
        <row r="114">
          <cell r="A114" t="str">
            <v>PREVI NOVARTIS</v>
          </cell>
          <cell r="B114" t="str">
            <v>PREVI NOVARTIS SOCIEDADE DE PREVIDENCIA PRIVADA</v>
          </cell>
          <cell r="C114" t="str">
            <v>59.091.736/0001-65</v>
          </cell>
          <cell r="D114" t="str">
            <v>SP</v>
          </cell>
          <cell r="E114" t="str">
            <v>Privado</v>
          </cell>
          <cell r="F114">
            <v>1329529755.8499999</v>
          </cell>
          <cell r="G114">
            <v>15258617.1</v>
          </cell>
          <cell r="H114">
            <v>32993085.879999999</v>
          </cell>
          <cell r="I114">
            <v>6467731.7800000003</v>
          </cell>
          <cell r="J114">
            <v>2532</v>
          </cell>
          <cell r="K114">
            <v>517</v>
          </cell>
          <cell r="L114">
            <v>137</v>
          </cell>
          <cell r="M114">
            <v>2</v>
          </cell>
          <cell r="N114">
            <v>4</v>
          </cell>
          <cell r="O114" t="str">
            <v>https://www.previnovartis.com.br/</v>
          </cell>
        </row>
        <row r="115">
          <cell r="A115" t="str">
            <v>OABPREV-SP</v>
          </cell>
          <cell r="B115" t="str">
            <v>FUNDO DE PENSAO MULTIPATROCINADO DA SEC. DE SP DA OAB E DA CAASP - CX. DE ASSIST. DOS ADV. DE SP - OABPREV - SP</v>
          </cell>
          <cell r="C115" t="str">
            <v>07.887.827/0001-08</v>
          </cell>
          <cell r="D115" t="str">
            <v>SP</v>
          </cell>
          <cell r="E115" t="str">
            <v>Instituidor</v>
          </cell>
          <cell r="F115">
            <v>1328820685.3900001</v>
          </cell>
          <cell r="G115">
            <v>45701341.030000001</v>
          </cell>
          <cell r="H115">
            <v>9000456.5399999991</v>
          </cell>
          <cell r="I115">
            <v>35489009.740000002</v>
          </cell>
          <cell r="J115">
            <v>51917</v>
          </cell>
          <cell r="K115">
            <v>249</v>
          </cell>
          <cell r="L115">
            <v>257</v>
          </cell>
          <cell r="M115">
            <v>1</v>
          </cell>
          <cell r="N115">
            <v>18</v>
          </cell>
          <cell r="O115" t="str">
            <v>http://www.oabprev-sp.org.br</v>
          </cell>
        </row>
        <row r="116">
          <cell r="A116" t="str">
            <v>SEBRAE PREVIDENCIA</v>
          </cell>
          <cell r="B116" t="str">
            <v>SEBRAE PREVIDENCIA - INSTITUTO SEBRAE DE SEGURIDADE SOCIAL</v>
          </cell>
          <cell r="C116" t="str">
            <v>06.184.184/0001-73</v>
          </cell>
          <cell r="D116" t="str">
            <v>DF</v>
          </cell>
          <cell r="E116" t="str">
            <v>Privado</v>
          </cell>
          <cell r="F116">
            <v>1277200566.52</v>
          </cell>
          <cell r="G116">
            <v>59979480.719999999</v>
          </cell>
          <cell r="H116">
            <v>13466697.369999999</v>
          </cell>
          <cell r="I116">
            <v>23214163.190000001</v>
          </cell>
          <cell r="J116">
            <v>9652</v>
          </cell>
          <cell r="K116">
            <v>386</v>
          </cell>
          <cell r="L116">
            <v>41</v>
          </cell>
          <cell r="M116">
            <v>3</v>
          </cell>
          <cell r="N116">
            <v>37</v>
          </cell>
          <cell r="O116" t="str">
            <v>WWW.SEBRAEPREVIDENCIA.COM.BR</v>
          </cell>
        </row>
        <row r="117">
          <cell r="A117" t="str">
            <v>COMPESAPREV</v>
          </cell>
          <cell r="B117" t="str">
            <v>FUNDACAO COMPESA DE PREVIDENCIA E ASSISTENCIA</v>
          </cell>
          <cell r="C117" t="str">
            <v>12.585.261/0001-08</v>
          </cell>
          <cell r="D117" t="str">
            <v>PE</v>
          </cell>
          <cell r="E117" t="str">
            <v>Público</v>
          </cell>
          <cell r="F117">
            <v>1272702292.5999999</v>
          </cell>
          <cell r="G117">
            <v>13666766.780000001</v>
          </cell>
          <cell r="H117">
            <v>32816872.149999999</v>
          </cell>
          <cell r="I117">
            <v>224296.12</v>
          </cell>
          <cell r="J117">
            <v>2590</v>
          </cell>
          <cell r="K117">
            <v>1768</v>
          </cell>
          <cell r="L117">
            <v>875</v>
          </cell>
          <cell r="M117">
            <v>3</v>
          </cell>
          <cell r="N117">
            <v>1</v>
          </cell>
          <cell r="O117" t="str">
            <v>http://www.compesaprev.com.br</v>
          </cell>
        </row>
        <row r="118">
          <cell r="A118" t="str">
            <v>MBPREV</v>
          </cell>
          <cell r="B118" t="str">
            <v>MERCEDES-BENZ PREVIDENCIA COMPLEMENTAR</v>
          </cell>
          <cell r="C118" t="str">
            <v>05.595.478/0001-25</v>
          </cell>
          <cell r="D118" t="str">
            <v>SP</v>
          </cell>
          <cell r="E118" t="str">
            <v>Privado</v>
          </cell>
          <cell r="F118">
            <v>1222499928.47</v>
          </cell>
          <cell r="G118">
            <v>19151929.690000001</v>
          </cell>
          <cell r="H118">
            <v>28607289.420000002</v>
          </cell>
          <cell r="I118">
            <v>625048.86</v>
          </cell>
          <cell r="J118">
            <v>11029</v>
          </cell>
          <cell r="K118">
            <v>1350</v>
          </cell>
          <cell r="L118">
            <v>106</v>
          </cell>
          <cell r="M118">
            <v>1</v>
          </cell>
          <cell r="N118">
            <v>5</v>
          </cell>
          <cell r="O118" t="str">
            <v>http://www.mbprevidencia.com.br</v>
          </cell>
        </row>
        <row r="119">
          <cell r="A119" t="str">
            <v>DESBAN</v>
          </cell>
          <cell r="B119" t="str">
            <v>DESBAN - FUNDACAO BDMG DE SEGURIDADE SOCIAL</v>
          </cell>
          <cell r="C119" t="str">
            <v>19.969.500/0001-64</v>
          </cell>
          <cell r="D119" t="str">
            <v>MG</v>
          </cell>
          <cell r="E119" t="str">
            <v>Público</v>
          </cell>
          <cell r="F119">
            <v>1153269399.76</v>
          </cell>
          <cell r="G119">
            <v>18539538.009999998</v>
          </cell>
          <cell r="H119">
            <v>51961763.82</v>
          </cell>
          <cell r="I119">
            <v>12579.76</v>
          </cell>
          <cell r="J119">
            <v>370</v>
          </cell>
          <cell r="K119">
            <v>441</v>
          </cell>
          <cell r="L119">
            <v>133</v>
          </cell>
          <cell r="M119">
            <v>5</v>
          </cell>
          <cell r="N119">
            <v>4</v>
          </cell>
          <cell r="O119" t="str">
            <v>http://www.desban.org.br</v>
          </cell>
        </row>
        <row r="120">
          <cell r="A120" t="str">
            <v>INOVAR PREVIDENCIA</v>
          </cell>
          <cell r="B120" t="str">
            <v>INOVAR PREVIDENCIA - SOCIEDADE DE PREVIDENCIA PRIVADA</v>
          </cell>
          <cell r="C120" t="str">
            <v>73.000.838/0001-59</v>
          </cell>
          <cell r="D120" t="str">
            <v>SP</v>
          </cell>
          <cell r="E120" t="str">
            <v>Privado</v>
          </cell>
          <cell r="F120">
            <v>1145251991.95</v>
          </cell>
          <cell r="G120">
            <v>1037904.6799999999</v>
          </cell>
          <cell r="H120">
            <v>31903982.350000001</v>
          </cell>
          <cell r="I120">
            <v>910367.24</v>
          </cell>
          <cell r="J120">
            <v>3820</v>
          </cell>
          <cell r="K120">
            <v>776</v>
          </cell>
          <cell r="L120">
            <v>52</v>
          </cell>
          <cell r="M120">
            <v>2</v>
          </cell>
          <cell r="N120">
            <v>8</v>
          </cell>
          <cell r="O120" t="str">
            <v>WWW.INOVARPREVIDENCIA.COM.BR</v>
          </cell>
        </row>
        <row r="121">
          <cell r="A121" t="str">
            <v>ULTRAPREV</v>
          </cell>
          <cell r="B121" t="str">
            <v>ULTRAPREV ASSOCIACAO DE PREVIDENCIA COMPLEMENTAR</v>
          </cell>
          <cell r="C121" t="str">
            <v>29.981.107/0001-40</v>
          </cell>
          <cell r="D121" t="str">
            <v>SP</v>
          </cell>
          <cell r="E121" t="str">
            <v>Privado</v>
          </cell>
          <cell r="F121">
            <v>1138669472.71</v>
          </cell>
          <cell r="G121">
            <v>34361103.280000001</v>
          </cell>
          <cell r="H121">
            <v>19871214.350000001</v>
          </cell>
          <cell r="I121">
            <v>9552427.8300000001</v>
          </cell>
          <cell r="J121">
            <v>8325</v>
          </cell>
          <cell r="K121">
            <v>441</v>
          </cell>
          <cell r="L121">
            <v>16</v>
          </cell>
          <cell r="M121">
            <v>1</v>
          </cell>
          <cell r="N121">
            <v>24</v>
          </cell>
          <cell r="O121" t="str">
            <v>http://www.ultraprev.com.br</v>
          </cell>
        </row>
        <row r="122">
          <cell r="A122" t="str">
            <v>PREVIBOSCH</v>
          </cell>
          <cell r="B122" t="str">
            <v>PREVIBOSCH SOCIEDADE DE PREVIDENCIA PRIVADA</v>
          </cell>
          <cell r="C122" t="str">
            <v>54.155.007/0001-01</v>
          </cell>
          <cell r="D122" t="str">
            <v>SP</v>
          </cell>
          <cell r="E122" t="str">
            <v>Privado</v>
          </cell>
          <cell r="F122">
            <v>1137930566.45</v>
          </cell>
          <cell r="G122">
            <v>12165037.43</v>
          </cell>
          <cell r="H122">
            <v>30917313.370000001</v>
          </cell>
          <cell r="I122">
            <v>0</v>
          </cell>
          <cell r="J122">
            <v>5986</v>
          </cell>
          <cell r="K122">
            <v>1108</v>
          </cell>
          <cell r="L122">
            <v>116</v>
          </cell>
          <cell r="M122">
            <v>1</v>
          </cell>
          <cell r="N122">
            <v>9</v>
          </cell>
          <cell r="O122" t="str">
            <v>https://previ.bosch.com.br/</v>
          </cell>
        </row>
        <row r="123">
          <cell r="A123" t="str">
            <v>FUNDAMBRAS</v>
          </cell>
          <cell r="B123" t="str">
            <v>FUNDAMBRAS SOCIEDADE DE PREVIDENCIA PRIVADA</v>
          </cell>
          <cell r="C123" t="str">
            <v>44.748.564/0001-82</v>
          </cell>
          <cell r="D123" t="str">
            <v>MG</v>
          </cell>
          <cell r="E123" t="str">
            <v>Privado</v>
          </cell>
          <cell r="F123">
            <v>1134434025.25</v>
          </cell>
          <cell r="G123">
            <v>25040704.369999997</v>
          </cell>
          <cell r="H123">
            <v>31614932.289999999</v>
          </cell>
          <cell r="I123">
            <v>5230970.71</v>
          </cell>
          <cell r="J123">
            <v>5010</v>
          </cell>
          <cell r="K123">
            <v>550</v>
          </cell>
          <cell r="L123">
            <v>90</v>
          </cell>
          <cell r="M123">
            <v>2</v>
          </cell>
          <cell r="N123">
            <v>9</v>
          </cell>
          <cell r="O123" t="str">
            <v>http://www.fundambras.com.br</v>
          </cell>
        </row>
        <row r="124">
          <cell r="A124" t="str">
            <v>AGROS</v>
          </cell>
          <cell r="B124" t="str">
            <v>AGROS INSTITUTO UFV DE SEGURIDADE SOCIAL</v>
          </cell>
          <cell r="C124" t="str">
            <v>20.320.487/0001-05</v>
          </cell>
          <cell r="D124" t="str">
            <v>MG</v>
          </cell>
          <cell r="E124" t="str">
            <v>Público</v>
          </cell>
          <cell r="F124">
            <v>1127370550.75</v>
          </cell>
          <cell r="G124">
            <v>2784830.95</v>
          </cell>
          <cell r="H124">
            <v>12982374.420000002</v>
          </cell>
          <cell r="I124">
            <v>6641693.1699999999</v>
          </cell>
          <cell r="J124"/>
          <cell r="K124"/>
          <cell r="L124"/>
          <cell r="M124">
            <v>4</v>
          </cell>
          <cell r="N124">
            <v>7</v>
          </cell>
          <cell r="O124" t="str">
            <v>Sem site</v>
          </cell>
        </row>
        <row r="125">
          <cell r="A125" t="str">
            <v>SAO FRANCISCO</v>
          </cell>
          <cell r="B125" t="str">
            <v>FUNDACAO SAO FRANCISCO DE SEGURIDADE SOCIAL</v>
          </cell>
          <cell r="C125" t="str">
            <v>01.635.671/0001-91</v>
          </cell>
          <cell r="D125" t="str">
            <v>DF</v>
          </cell>
          <cell r="E125" t="str">
            <v>Público</v>
          </cell>
          <cell r="F125">
            <v>1094340271.8900001</v>
          </cell>
          <cell r="G125">
            <v>25684091.530000001</v>
          </cell>
          <cell r="H125">
            <v>31163645.850000001</v>
          </cell>
          <cell r="I125">
            <v>2545247.9500000002</v>
          </cell>
          <cell r="J125">
            <v>1289</v>
          </cell>
          <cell r="K125">
            <v>622</v>
          </cell>
          <cell r="L125">
            <v>283</v>
          </cell>
          <cell r="M125">
            <v>3</v>
          </cell>
          <cell r="N125">
            <v>2</v>
          </cell>
          <cell r="O125" t="str">
            <v>www.franweb.com.br</v>
          </cell>
        </row>
        <row r="126">
          <cell r="A126" t="str">
            <v>PLANEJAR</v>
          </cell>
          <cell r="B126" t="str">
            <v>PLANEJAR - SOCIEDADE DE PREVIDENCIA COMPLEMENTAR</v>
          </cell>
          <cell r="C126" t="str">
            <v>05.209.844/0001-60</v>
          </cell>
          <cell r="D126" t="str">
            <v>SP</v>
          </cell>
          <cell r="E126" t="str">
            <v>Privado</v>
          </cell>
          <cell r="F126">
            <v>1087908717.5999999</v>
          </cell>
          <cell r="G126">
            <v>19437397.539999999</v>
          </cell>
          <cell r="H126">
            <v>19187883.489999998</v>
          </cell>
          <cell r="I126">
            <v>1339084.3400000001</v>
          </cell>
          <cell r="J126">
            <v>4323</v>
          </cell>
          <cell r="K126">
            <v>576</v>
          </cell>
          <cell r="L126">
            <v>29</v>
          </cell>
          <cell r="M126">
            <v>1</v>
          </cell>
          <cell r="N126">
            <v>1</v>
          </cell>
          <cell r="O126" t="str">
            <v>http://www.portalprev.com.br/planejar</v>
          </cell>
        </row>
        <row r="127">
          <cell r="A127" t="str">
            <v>SAO RAFAEL</v>
          </cell>
          <cell r="B127" t="str">
            <v>SAO RAFAEL SOCIEDADE DE PREVIDENCIA PRIVADA</v>
          </cell>
          <cell r="C127" t="str">
            <v>29.213.238/0001-87</v>
          </cell>
          <cell r="D127" t="str">
            <v>RJ</v>
          </cell>
          <cell r="E127" t="str">
            <v>Privado</v>
          </cell>
          <cell r="F127">
            <v>1087778868.73</v>
          </cell>
          <cell r="G127">
            <v>3456120.83</v>
          </cell>
          <cell r="H127">
            <v>28139961.66</v>
          </cell>
          <cell r="I127">
            <v>625835.28</v>
          </cell>
          <cell r="J127">
            <v>849</v>
          </cell>
          <cell r="K127">
            <v>713</v>
          </cell>
          <cell r="L127">
            <v>124</v>
          </cell>
          <cell r="M127">
            <v>1</v>
          </cell>
          <cell r="N127">
            <v>2</v>
          </cell>
          <cell r="O127" t="str">
            <v>WWW.SAORAFAELPREVIDENCIA.COM.BR</v>
          </cell>
        </row>
        <row r="128">
          <cell r="A128" t="str">
            <v>PREVICAT</v>
          </cell>
          <cell r="B128" t="str">
            <v>PREVICAT -SOCIEDADE PREVIDENCIARIA CATERPILLAR</v>
          </cell>
          <cell r="C128" t="str">
            <v>59.586.230/0001-27</v>
          </cell>
          <cell r="D128" t="str">
            <v>SP</v>
          </cell>
          <cell r="E128" t="str">
            <v>Privado</v>
          </cell>
          <cell r="F128">
            <v>1070954228.3099999</v>
          </cell>
          <cell r="G128">
            <v>2520909.75</v>
          </cell>
          <cell r="H128">
            <v>45013247.68</v>
          </cell>
          <cell r="I128">
            <v>117655.51</v>
          </cell>
          <cell r="J128">
            <v>1576</v>
          </cell>
          <cell r="K128">
            <v>830</v>
          </cell>
          <cell r="L128">
            <v>184</v>
          </cell>
          <cell r="M128">
            <v>2</v>
          </cell>
          <cell r="N128">
            <v>4</v>
          </cell>
          <cell r="O128" t="str">
            <v>http://www.previcat.com.br</v>
          </cell>
        </row>
        <row r="129">
          <cell r="A129" t="str">
            <v>FABASA</v>
          </cell>
          <cell r="B129" t="str">
            <v>FUNDACAO DE ASSISTENCIA SOCIAL E SEGURIDADE DA EMBASA</v>
          </cell>
          <cell r="C129" t="str">
            <v>00.947.763/0001-44</v>
          </cell>
          <cell r="D129" t="str">
            <v>BA</v>
          </cell>
          <cell r="E129" t="str">
            <v>Público</v>
          </cell>
          <cell r="F129">
            <v>1060509471.4400001</v>
          </cell>
          <cell r="G129">
            <v>27306415.25</v>
          </cell>
          <cell r="H129">
            <v>27045497.439999998</v>
          </cell>
          <cell r="I129">
            <v>4867264.51</v>
          </cell>
          <cell r="J129">
            <v>3513</v>
          </cell>
          <cell r="K129">
            <v>920</v>
          </cell>
          <cell r="L129">
            <v>96</v>
          </cell>
          <cell r="M129">
            <v>2</v>
          </cell>
          <cell r="N129">
            <v>2</v>
          </cell>
          <cell r="O129" t="str">
            <v>http://www.fabasa.com.br</v>
          </cell>
        </row>
        <row r="130">
          <cell r="A130" t="str">
            <v>VIKINGPREV</v>
          </cell>
          <cell r="B130" t="str">
            <v>VIKINGPREV SOCIEDADE DE PREVIDENCIA PRIVADA</v>
          </cell>
          <cell r="C130" t="str">
            <v>00.158.783/0001-36</v>
          </cell>
          <cell r="D130" t="str">
            <v>PR</v>
          </cell>
          <cell r="E130" t="str">
            <v>Privado</v>
          </cell>
          <cell r="F130">
            <v>1042579301.12</v>
          </cell>
          <cell r="G130">
            <v>18905449.399999999</v>
          </cell>
          <cell r="H130">
            <v>14693557.84</v>
          </cell>
          <cell r="I130">
            <v>4087816.52</v>
          </cell>
          <cell r="J130">
            <v>6224</v>
          </cell>
          <cell r="K130">
            <v>368</v>
          </cell>
          <cell r="L130">
            <v>45</v>
          </cell>
          <cell r="M130">
            <v>1</v>
          </cell>
          <cell r="N130">
            <v>8</v>
          </cell>
          <cell r="O130" t="str">
            <v>https://www.vikingprev.com.br</v>
          </cell>
        </row>
        <row r="131">
          <cell r="A131" t="str">
            <v>SERGUS</v>
          </cell>
          <cell r="B131" t="str">
            <v>INSTITUTO BANESE DE SEGURIDADE SOCIAL - SERGUS</v>
          </cell>
          <cell r="C131" t="str">
            <v>15.582.513/0001-25</v>
          </cell>
          <cell r="D131" t="str">
            <v>SE</v>
          </cell>
          <cell r="E131" t="str">
            <v>Público</v>
          </cell>
          <cell r="F131">
            <v>1029514910.23</v>
          </cell>
          <cell r="G131">
            <v>9890285.2599999998</v>
          </cell>
          <cell r="H131">
            <v>34482015.039999999</v>
          </cell>
          <cell r="I131">
            <v>403109.02</v>
          </cell>
          <cell r="J131">
            <v>882</v>
          </cell>
          <cell r="K131">
            <v>797</v>
          </cell>
          <cell r="L131">
            <v>84</v>
          </cell>
          <cell r="M131">
            <v>2</v>
          </cell>
          <cell r="N131">
            <v>4</v>
          </cell>
          <cell r="O131" t="str">
            <v>http://www.banese.com.br/sergus</v>
          </cell>
        </row>
        <row r="132">
          <cell r="A132" t="str">
            <v>BASES</v>
          </cell>
          <cell r="B132" t="str">
            <v>FUNDACAO BANEB DE SEGURIDADE SOCIAL=BASES</v>
          </cell>
          <cell r="C132" t="str">
            <v>14.855.753/0001-93</v>
          </cell>
          <cell r="D132" t="str">
            <v>BA</v>
          </cell>
          <cell r="E132" t="str">
            <v>Privado</v>
          </cell>
          <cell r="F132">
            <v>1008265223.22</v>
          </cell>
          <cell r="G132">
            <v>3526647.52</v>
          </cell>
          <cell r="H132">
            <v>45798110.240000002</v>
          </cell>
          <cell r="I132">
            <v>1343185.82</v>
          </cell>
          <cell r="J132">
            <v>194</v>
          </cell>
          <cell r="K132">
            <v>1257</v>
          </cell>
          <cell r="L132">
            <v>299</v>
          </cell>
          <cell r="M132">
            <v>2</v>
          </cell>
          <cell r="N132">
            <v>3</v>
          </cell>
          <cell r="O132" t="str">
            <v>http://www.bases.org.br</v>
          </cell>
        </row>
        <row r="133">
          <cell r="A133" t="str">
            <v>ECOS</v>
          </cell>
          <cell r="B133" t="str">
            <v>FUNDACAO DE SEGURIDADE SOCIAL DO BANCO ECONOMICO S A</v>
          </cell>
          <cell r="C133" t="str">
            <v>13.220.488/0001-04</v>
          </cell>
          <cell r="D133" t="str">
            <v>BA</v>
          </cell>
          <cell r="E133" t="str">
            <v>Privado</v>
          </cell>
          <cell r="F133">
            <v>974052818.20000005</v>
          </cell>
          <cell r="G133">
            <v>247663.28000000003</v>
          </cell>
          <cell r="H133">
            <v>42034849.829999998</v>
          </cell>
          <cell r="I133">
            <v>64176.480000000003</v>
          </cell>
          <cell r="J133">
            <v>51</v>
          </cell>
          <cell r="K133">
            <v>409</v>
          </cell>
          <cell r="L133">
            <v>280</v>
          </cell>
          <cell r="M133">
            <v>2</v>
          </cell>
          <cell r="N133">
            <v>15</v>
          </cell>
          <cell r="O133" t="str">
            <v>http://www.fundacaoecos.org.br</v>
          </cell>
        </row>
        <row r="134">
          <cell r="A134" t="str">
            <v>PREVEME</v>
          </cell>
          <cell r="B134" t="str">
            <v>SOCIEDADE PREVIDENCIARIA 3M PREVEME</v>
          </cell>
          <cell r="C134" t="str">
            <v>51.919.447/0001-08</v>
          </cell>
          <cell r="D134" t="str">
            <v>SP</v>
          </cell>
          <cell r="E134" t="str">
            <v>Privado</v>
          </cell>
          <cell r="F134">
            <v>970260607.37</v>
          </cell>
          <cell r="G134">
            <v>0</v>
          </cell>
          <cell r="H134">
            <v>32207436.039999999</v>
          </cell>
          <cell r="I134">
            <v>0</v>
          </cell>
          <cell r="J134">
            <v>1121</v>
          </cell>
          <cell r="K134">
            <v>675</v>
          </cell>
          <cell r="L134">
            <v>124</v>
          </cell>
          <cell r="M134">
            <v>1</v>
          </cell>
          <cell r="N134">
            <v>3</v>
          </cell>
          <cell r="O134" t="str">
            <v>http://www.preveme.com.br</v>
          </cell>
        </row>
        <row r="135">
          <cell r="A135" t="str">
            <v>CYAMPREV</v>
          </cell>
          <cell r="B135" t="str">
            <v>CYAMPREV SOCIEDADE DE PREVIDENCIA PRIVADA</v>
          </cell>
          <cell r="C135" t="str">
            <v>65.696.932/0001-66</v>
          </cell>
          <cell r="D135" t="str">
            <v>SP</v>
          </cell>
          <cell r="E135" t="str">
            <v>Privado</v>
          </cell>
          <cell r="F135">
            <v>938860598.10000002</v>
          </cell>
          <cell r="G135">
            <v>6980360.4900000002</v>
          </cell>
          <cell r="H135">
            <v>21488520.900000002</v>
          </cell>
          <cell r="I135">
            <v>696131.49</v>
          </cell>
          <cell r="J135">
            <v>10548</v>
          </cell>
          <cell r="K135">
            <v>194</v>
          </cell>
          <cell r="L135">
            <v>18</v>
          </cell>
          <cell r="M135">
            <v>2</v>
          </cell>
          <cell r="N135">
            <v>6</v>
          </cell>
          <cell r="O135" t="str">
            <v>WWW.CYAMPREV.COM.BR</v>
          </cell>
        </row>
        <row r="136">
          <cell r="A136" t="str">
            <v>PORTOPREV</v>
          </cell>
          <cell r="B136" t="str">
            <v>PORTOPREV - PORTO SEGURO PREVIDENCIA COMPLEMENTAR</v>
          </cell>
          <cell r="C136" t="str">
            <v>00.107.852/0001-82</v>
          </cell>
          <cell r="D136" t="str">
            <v>SP</v>
          </cell>
          <cell r="E136" t="str">
            <v>Privado</v>
          </cell>
          <cell r="F136">
            <v>893210809.58000004</v>
          </cell>
          <cell r="G136">
            <v>32598501.34</v>
          </cell>
          <cell r="H136">
            <v>9649996.1600000001</v>
          </cell>
          <cell r="I136">
            <v>6666578.9500000002</v>
          </cell>
          <cell r="J136">
            <v>9250</v>
          </cell>
          <cell r="K136">
            <v>236</v>
          </cell>
          <cell r="L136">
            <v>0</v>
          </cell>
          <cell r="M136">
            <v>2</v>
          </cell>
          <cell r="N136">
            <v>20</v>
          </cell>
          <cell r="O136" t="str">
            <v>http://www.portoprev.org.br</v>
          </cell>
        </row>
        <row r="137">
          <cell r="A137" t="str">
            <v>PREVICOKE</v>
          </cell>
          <cell r="B137" t="str">
            <v>PREVICOKE-SOCIEDADE DE PREVIDENCIA PRIVADA</v>
          </cell>
          <cell r="C137" t="str">
            <v>32.210.759/0001-95</v>
          </cell>
          <cell r="D137" t="str">
            <v>RJ</v>
          </cell>
          <cell r="E137" t="str">
            <v>Privado</v>
          </cell>
          <cell r="F137">
            <v>889723851.78999996</v>
          </cell>
          <cell r="G137">
            <v>15588186.689999999</v>
          </cell>
          <cell r="H137">
            <v>16564281.82</v>
          </cell>
          <cell r="I137">
            <v>6315651.29</v>
          </cell>
          <cell r="J137">
            <v>1010</v>
          </cell>
          <cell r="K137">
            <v>212</v>
          </cell>
          <cell r="L137">
            <v>31</v>
          </cell>
          <cell r="M137">
            <v>3</v>
          </cell>
          <cell r="N137">
            <v>4</v>
          </cell>
          <cell r="O137" t="str">
            <v>http://www.previcoke.net</v>
          </cell>
        </row>
        <row r="138">
          <cell r="A138" t="str">
            <v>MAIS VIDA PREV</v>
          </cell>
          <cell r="B138" t="str">
            <v>MAIS VIDA PREVIDENCIA - ENTIDADE DE PREVIDENCIA COMPLEMENTAR</v>
          </cell>
          <cell r="C138" t="str">
            <v>01.077.727/0001-30</v>
          </cell>
          <cell r="D138" t="str">
            <v>SP</v>
          </cell>
          <cell r="E138" t="str">
            <v>Privado</v>
          </cell>
          <cell r="F138">
            <v>886300683.99000001</v>
          </cell>
          <cell r="G138">
            <v>16807907.050000001</v>
          </cell>
          <cell r="H138">
            <v>8992362.4199999999</v>
          </cell>
          <cell r="I138">
            <v>555927.05000000005</v>
          </cell>
          <cell r="J138">
            <v>1150</v>
          </cell>
          <cell r="K138">
            <v>183</v>
          </cell>
          <cell r="L138">
            <v>11</v>
          </cell>
          <cell r="M138">
            <v>4</v>
          </cell>
          <cell r="N138">
            <v>4</v>
          </cell>
          <cell r="O138" t="str">
            <v>WWW.MAISVIDAPREV.ORG.BR</v>
          </cell>
        </row>
        <row r="139">
          <cell r="A139" t="str">
            <v>FGV-PREVI</v>
          </cell>
          <cell r="B139" t="str">
            <v>SOCIEDADE CIVIL FGV DE PREVIDENCIA PRIVADA</v>
          </cell>
          <cell r="C139" t="str">
            <v>01.522.104/0001-29</v>
          </cell>
          <cell r="D139" t="str">
            <v>RJ</v>
          </cell>
          <cell r="E139" t="str">
            <v>Privado</v>
          </cell>
          <cell r="F139">
            <v>835967756.19000006</v>
          </cell>
          <cell r="G139">
            <v>17960216.109999999</v>
          </cell>
          <cell r="H139">
            <v>8298402.0599999996</v>
          </cell>
          <cell r="I139">
            <v>12787876.390000001</v>
          </cell>
          <cell r="J139">
            <v>2399</v>
          </cell>
          <cell r="K139">
            <v>166</v>
          </cell>
          <cell r="L139">
            <v>12</v>
          </cell>
          <cell r="M139">
            <v>1</v>
          </cell>
          <cell r="N139">
            <v>1</v>
          </cell>
          <cell r="O139" t="str">
            <v>https://www.portalprev.com.br/FGVPrevi/FGVPrevi</v>
          </cell>
        </row>
        <row r="140">
          <cell r="A140" t="str">
            <v>ELETRA</v>
          </cell>
          <cell r="B140" t="str">
            <v>ELETRA - FUNDACAO DE PREVIDENCIA PRIVADA</v>
          </cell>
          <cell r="C140" t="str">
            <v>02.884.385/0001-22</v>
          </cell>
          <cell r="D140" t="str">
            <v>GO</v>
          </cell>
          <cell r="E140" t="str">
            <v>Privado</v>
          </cell>
          <cell r="F140">
            <v>815920834.24000001</v>
          </cell>
          <cell r="G140">
            <v>13191723.24</v>
          </cell>
          <cell r="H140">
            <v>29778945.079999998</v>
          </cell>
          <cell r="I140">
            <v>11211663.949999999</v>
          </cell>
          <cell r="J140">
            <v>990</v>
          </cell>
          <cell r="K140">
            <v>690</v>
          </cell>
          <cell r="L140">
            <v>477</v>
          </cell>
          <cell r="M140">
            <v>2</v>
          </cell>
          <cell r="N140">
            <v>4</v>
          </cell>
          <cell r="O140" t="str">
            <v>http://www.eletra.org.br</v>
          </cell>
        </row>
        <row r="141">
          <cell r="A141" t="str">
            <v>PREVIPLAN</v>
          </cell>
          <cell r="B141" t="str">
            <v>PREVIPLAN SOCIEDADE DE PREVIDENCIA PRIVADA</v>
          </cell>
          <cell r="C141" t="str">
            <v>54.607.478/0001-03</v>
          </cell>
          <cell r="D141" t="str">
            <v>SP</v>
          </cell>
          <cell r="E141" t="str">
            <v>Privado</v>
          </cell>
          <cell r="F141">
            <v>774098806.62</v>
          </cell>
          <cell r="G141">
            <v>10944952.780000001</v>
          </cell>
          <cell r="H141">
            <v>18104479.460000001</v>
          </cell>
          <cell r="I141">
            <v>363131.32</v>
          </cell>
          <cell r="J141">
            <v>2302</v>
          </cell>
          <cell r="K141">
            <v>535</v>
          </cell>
          <cell r="L141">
            <v>15</v>
          </cell>
          <cell r="M141">
            <v>1</v>
          </cell>
          <cell r="N141">
            <v>15</v>
          </cell>
          <cell r="O141" t="str">
            <v>http://www.previplan.com.br</v>
          </cell>
        </row>
        <row r="142">
          <cell r="A142" t="str">
            <v>ALCOA PREVI</v>
          </cell>
          <cell r="B142" t="str">
            <v>ALCOA PREVI SOCIEDADE DE PREVIDENCIA PRIVADA</v>
          </cell>
          <cell r="C142" t="str">
            <v>59.942.961/0001-68</v>
          </cell>
          <cell r="D142" t="str">
            <v>SP</v>
          </cell>
          <cell r="E142" t="str">
            <v>Privado</v>
          </cell>
          <cell r="F142">
            <v>754234188.32000005</v>
          </cell>
          <cell r="G142">
            <v>19746243.84</v>
          </cell>
          <cell r="H142">
            <v>14523051.390000001</v>
          </cell>
          <cell r="I142">
            <v>11713927.33</v>
          </cell>
          <cell r="J142">
            <v>3568</v>
          </cell>
          <cell r="K142">
            <v>145</v>
          </cell>
          <cell r="L142">
            <v>10</v>
          </cell>
          <cell r="M142">
            <v>1</v>
          </cell>
          <cell r="N142">
            <v>4</v>
          </cell>
          <cell r="O142" t="str">
            <v>https://www.portalprev.com.br/ALCOAPREVI/ALCOAPREVI</v>
          </cell>
        </row>
        <row r="143">
          <cell r="A143" t="str">
            <v>PREVIM</v>
          </cell>
          <cell r="B143" t="str">
            <v>MICHELIN PREVIDENCIARIA -PREVIM</v>
          </cell>
          <cell r="C143" t="str">
            <v>31.153.117/0001-39</v>
          </cell>
          <cell r="D143" t="str">
            <v>RJ</v>
          </cell>
          <cell r="E143" t="str">
            <v>Privado</v>
          </cell>
          <cell r="F143">
            <v>734321925.98000002</v>
          </cell>
          <cell r="G143">
            <v>10871707.800000001</v>
          </cell>
          <cell r="H143">
            <v>13763097.73</v>
          </cell>
          <cell r="I143">
            <v>1646269.88</v>
          </cell>
          <cell r="J143"/>
          <cell r="K143"/>
          <cell r="L143"/>
          <cell r="M143">
            <v>2</v>
          </cell>
          <cell r="N143">
            <v>3</v>
          </cell>
          <cell r="O143" t="str">
            <v>Sem site</v>
          </cell>
        </row>
        <row r="144">
          <cell r="A144" t="str">
            <v>AERUS</v>
          </cell>
          <cell r="B144" t="str">
            <v>INSTITUTO AERUS DE SEGURIDADE SOCIAL EM LIQUIDACAO EXTRAJUDICIAL</v>
          </cell>
          <cell r="C144" t="str">
            <v>27.901.719/0001-50</v>
          </cell>
          <cell r="D144" t="str">
            <v>RJ</v>
          </cell>
          <cell r="E144" t="str">
            <v>Privado</v>
          </cell>
          <cell r="F144">
            <v>728373214.16999996</v>
          </cell>
          <cell r="G144">
            <v>14317.62</v>
          </cell>
          <cell r="H144">
            <v>68.33</v>
          </cell>
          <cell r="I144">
            <v>0</v>
          </cell>
          <cell r="J144">
            <v>9805</v>
          </cell>
          <cell r="K144">
            <v>7911</v>
          </cell>
          <cell r="L144">
            <v>1967</v>
          </cell>
          <cell r="M144">
            <v>16</v>
          </cell>
          <cell r="N144">
            <v>13</v>
          </cell>
          <cell r="O144" t="str">
            <v>http://www.aerus.com.br</v>
          </cell>
        </row>
        <row r="145">
          <cell r="A145" t="str">
            <v>MSD PREV</v>
          </cell>
          <cell r="B145" t="str">
            <v>MSD PREV - SOCIEDADE DE PREVIDENCIA PRIVADA</v>
          </cell>
          <cell r="C145" t="str">
            <v>02.726.871/0001-12</v>
          </cell>
          <cell r="D145" t="str">
            <v>SP</v>
          </cell>
          <cell r="E145" t="str">
            <v>Privado</v>
          </cell>
          <cell r="F145">
            <v>714221583.14999998</v>
          </cell>
          <cell r="G145">
            <v>16626113.02</v>
          </cell>
          <cell r="H145">
            <v>8590018.2300000004</v>
          </cell>
          <cell r="I145">
            <v>10034529.01</v>
          </cell>
          <cell r="J145">
            <v>1434</v>
          </cell>
          <cell r="K145">
            <v>275</v>
          </cell>
          <cell r="L145">
            <v>5</v>
          </cell>
          <cell r="M145">
            <v>1</v>
          </cell>
          <cell r="N145">
            <v>7</v>
          </cell>
          <cell r="O145" t="str">
            <v>http://www.msdprev.com.br</v>
          </cell>
        </row>
        <row r="146">
          <cell r="A146" t="str">
            <v>FAPERS</v>
          </cell>
          <cell r="B146" t="str">
            <v>FUNDACAO ASSISTENCIAL E PREVIDENCIARIA DA EXTEN RURAL NO RS</v>
          </cell>
          <cell r="C146" t="str">
            <v>87.752.200/0001-89</v>
          </cell>
          <cell r="D146" t="str">
            <v>RS</v>
          </cell>
          <cell r="E146" t="str">
            <v>Privado</v>
          </cell>
          <cell r="F146">
            <v>701877398.03999996</v>
          </cell>
          <cell r="G146">
            <v>12438687.9</v>
          </cell>
          <cell r="H146">
            <v>23244591.559999999</v>
          </cell>
          <cell r="I146">
            <v>3470682.22</v>
          </cell>
          <cell r="J146">
            <v>1430</v>
          </cell>
          <cell r="K146">
            <v>779</v>
          </cell>
          <cell r="L146">
            <v>137</v>
          </cell>
          <cell r="M146">
            <v>4</v>
          </cell>
          <cell r="N146">
            <v>2</v>
          </cell>
          <cell r="O146" t="str">
            <v>http://www.fapers.org.br</v>
          </cell>
        </row>
        <row r="147">
          <cell r="A147" t="str">
            <v>CAPESESP</v>
          </cell>
          <cell r="B147" t="str">
            <v>CAIXA DE PREVIDENCIA E ASSISTENCIA DOS SERVIDORES DA FUNDACAO NACIONAL DE SAUDE</v>
          </cell>
          <cell r="C147" t="str">
            <v>30.036.685/0001-97</v>
          </cell>
          <cell r="D147" t="str">
            <v>RJ</v>
          </cell>
          <cell r="E147" t="str">
            <v>Público</v>
          </cell>
          <cell r="F147">
            <v>695802800.16999996</v>
          </cell>
          <cell r="G147">
            <v>4386653.3600000003</v>
          </cell>
          <cell r="H147">
            <v>14244457.640000001</v>
          </cell>
          <cell r="I147">
            <v>3848444.64</v>
          </cell>
          <cell r="J147">
            <v>26555</v>
          </cell>
          <cell r="K147">
            <v>404</v>
          </cell>
          <cell r="L147">
            <v>226</v>
          </cell>
          <cell r="M147">
            <v>5</v>
          </cell>
          <cell r="N147">
            <v>13</v>
          </cell>
          <cell r="O147" t="str">
            <v>http://www.capesesp.com.br</v>
          </cell>
        </row>
        <row r="148">
          <cell r="A148" t="str">
            <v>OABPREV-PR</v>
          </cell>
          <cell r="B148" t="str">
            <v>FUNDO DE PENSAO MULTIPATROCINADO DA ORDEM DOS ADVOGADOS DO BRASIL SECAO DO PARANA E DA CAIXA DE ASSISTENCIA DOS ADVOGADOS DO PARANA</v>
          </cell>
          <cell r="C148" t="str">
            <v>00.889.819/0001-51</v>
          </cell>
          <cell r="D148" t="str">
            <v>PR</v>
          </cell>
          <cell r="E148" t="str">
            <v>Instituidor</v>
          </cell>
          <cell r="F148">
            <v>694544216.28999996</v>
          </cell>
          <cell r="G148">
            <v>29190328.5</v>
          </cell>
          <cell r="H148">
            <v>2301039.2799999998</v>
          </cell>
          <cell r="I148">
            <v>14607026.83</v>
          </cell>
          <cell r="J148">
            <v>18431</v>
          </cell>
          <cell r="K148">
            <v>84</v>
          </cell>
          <cell r="L148">
            <v>121</v>
          </cell>
          <cell r="M148">
            <v>1</v>
          </cell>
          <cell r="N148">
            <v>2</v>
          </cell>
          <cell r="O148" t="str">
            <v>http://www.oabprev-pr.org.br</v>
          </cell>
        </row>
        <row r="149">
          <cell r="A149" t="str">
            <v>KPMG PREV</v>
          </cell>
          <cell r="B149" t="str">
            <v>KPMG PREV - SOCIEDADE DE PREVIDENCIA PRIVADA</v>
          </cell>
          <cell r="C149" t="str">
            <v>03.898.918/0001-98</v>
          </cell>
          <cell r="D149" t="str">
            <v>SP</v>
          </cell>
          <cell r="E149" t="str">
            <v>Privado</v>
          </cell>
          <cell r="F149">
            <v>676191584.28999996</v>
          </cell>
          <cell r="G149">
            <v>36576893.420000002</v>
          </cell>
          <cell r="H149">
            <v>16546044.569999998</v>
          </cell>
          <cell r="I149">
            <v>3580000.27</v>
          </cell>
          <cell r="J149">
            <v>8051</v>
          </cell>
          <cell r="K149">
            <v>84</v>
          </cell>
          <cell r="L149">
            <v>6</v>
          </cell>
          <cell r="M149">
            <v>1</v>
          </cell>
          <cell r="N149">
            <v>16</v>
          </cell>
          <cell r="O149" t="str">
            <v>http://www.kpmg.com.br/kpmgprevlogin.asp</v>
          </cell>
        </row>
        <row r="150">
          <cell r="A150" t="str">
            <v>PFIZER PREV</v>
          </cell>
          <cell r="B150" t="str">
            <v>PFIZER PREV - SOCIEDADE DE PREVIDENCIA PRIVADA</v>
          </cell>
          <cell r="C150" t="str">
            <v>03.361.090/0001-34</v>
          </cell>
          <cell r="D150" t="str">
            <v>SP</v>
          </cell>
          <cell r="E150" t="str">
            <v>Privado</v>
          </cell>
          <cell r="F150">
            <v>645041166.28999996</v>
          </cell>
          <cell r="G150">
            <v>14084168.1</v>
          </cell>
          <cell r="H150">
            <v>8499974.2199999988</v>
          </cell>
          <cell r="I150">
            <v>950930.84</v>
          </cell>
          <cell r="J150">
            <v>1516</v>
          </cell>
          <cell r="K150">
            <v>240</v>
          </cell>
          <cell r="L150">
            <v>19</v>
          </cell>
          <cell r="M150">
            <v>1</v>
          </cell>
          <cell r="N150">
            <v>3</v>
          </cell>
          <cell r="O150" t="str">
            <v>http://www.pfizerprev.com.br</v>
          </cell>
        </row>
        <row r="151">
          <cell r="A151" t="str">
            <v>INDUSPREVI</v>
          </cell>
          <cell r="B151" t="str">
            <v>INDUSPREVI - SOCIEDADE DE PREVIDENCIA PRIVADA DO RIO GRANDE DO SUL</v>
          </cell>
          <cell r="C151" t="str">
            <v>02.207.808/0001-70</v>
          </cell>
          <cell r="D151" t="str">
            <v>RS</v>
          </cell>
          <cell r="E151" t="str">
            <v>Privado</v>
          </cell>
          <cell r="F151">
            <v>641096737.23000002</v>
          </cell>
          <cell r="G151">
            <v>10702564.550000001</v>
          </cell>
          <cell r="H151">
            <v>18439936.330000002</v>
          </cell>
          <cell r="I151">
            <v>2795240.89</v>
          </cell>
          <cell r="J151">
            <v>1958</v>
          </cell>
          <cell r="K151">
            <v>475</v>
          </cell>
          <cell r="L151">
            <v>123</v>
          </cell>
          <cell r="M151">
            <v>6</v>
          </cell>
          <cell r="N151">
            <v>7</v>
          </cell>
          <cell r="O151" t="str">
            <v>http://www.indusprevi.com.br</v>
          </cell>
        </row>
        <row r="152">
          <cell r="A152" t="str">
            <v>BUNGEPREV</v>
          </cell>
          <cell r="B152" t="str">
            <v>BUNGEPREV - FUNDO MULTIPLO DE PREVIDENCIA PRIVADA</v>
          </cell>
          <cell r="C152" t="str">
            <v>02.902.663/0001-27</v>
          </cell>
          <cell r="D152" t="str">
            <v>SP</v>
          </cell>
          <cell r="E152" t="str">
            <v>Privado</v>
          </cell>
          <cell r="F152">
            <v>640808247.26999998</v>
          </cell>
          <cell r="G152">
            <v>12796431.58</v>
          </cell>
          <cell r="H152">
            <v>12464442.26</v>
          </cell>
          <cell r="I152">
            <v>686990.58</v>
          </cell>
          <cell r="J152">
            <v>9560</v>
          </cell>
          <cell r="K152">
            <v>356</v>
          </cell>
          <cell r="L152">
            <v>8</v>
          </cell>
          <cell r="M152">
            <v>1</v>
          </cell>
          <cell r="N152">
            <v>6</v>
          </cell>
          <cell r="O152" t="str">
            <v>http://www.bungeprev.com.br</v>
          </cell>
        </row>
        <row r="153">
          <cell r="A153" t="str">
            <v>PREVHAB</v>
          </cell>
          <cell r="B153" t="str">
            <v>PREVHAB PREVIDENCIA COMPLEMENTAR</v>
          </cell>
          <cell r="C153" t="str">
            <v>42.174.631/0001-77</v>
          </cell>
          <cell r="D153" t="str">
            <v>RJ</v>
          </cell>
          <cell r="E153" t="str">
            <v>Privado</v>
          </cell>
          <cell r="F153">
            <v>639451971.39999998</v>
          </cell>
          <cell r="G153">
            <v>1008293.46</v>
          </cell>
          <cell r="H153">
            <v>30831892.440000001</v>
          </cell>
          <cell r="I153">
            <v>302547.02</v>
          </cell>
          <cell r="J153">
            <v>3</v>
          </cell>
          <cell r="K153">
            <v>390</v>
          </cell>
          <cell r="L153">
            <v>159</v>
          </cell>
          <cell r="M153">
            <v>1</v>
          </cell>
          <cell r="N153">
            <v>0</v>
          </cell>
          <cell r="O153" t="str">
            <v>http://www.prevhab.com.br</v>
          </cell>
        </row>
        <row r="154">
          <cell r="A154" t="str">
            <v>POUPREV</v>
          </cell>
          <cell r="B154" t="str">
            <v>POUPREV - FUNDACAO DE SEGURIDADE SOCIAL</v>
          </cell>
          <cell r="C154" t="str">
            <v>02.982.157/0001-95</v>
          </cell>
          <cell r="D154" t="str">
            <v>DF</v>
          </cell>
          <cell r="E154" t="str">
            <v>Privado</v>
          </cell>
          <cell r="F154">
            <v>635798801</v>
          </cell>
          <cell r="G154">
            <v>13781034.42</v>
          </cell>
          <cell r="H154">
            <v>8206371.8499999996</v>
          </cell>
          <cell r="I154">
            <v>5632700.8499999996</v>
          </cell>
          <cell r="J154">
            <v>1244</v>
          </cell>
          <cell r="K154">
            <v>124</v>
          </cell>
          <cell r="L154">
            <v>27</v>
          </cell>
          <cell r="M154">
            <v>1</v>
          </cell>
          <cell r="N154">
            <v>2</v>
          </cell>
          <cell r="O154" t="str">
            <v>http://www.pouprev.com.br</v>
          </cell>
        </row>
        <row r="155">
          <cell r="A155" t="str">
            <v>DERMINAS</v>
          </cell>
          <cell r="B155" t="str">
            <v>DERMINAS SOCIEDADE CIVIL DE SEGURIDADE SOCIAL</v>
          </cell>
          <cell r="C155" t="str">
            <v>21.855.622/0001-71</v>
          </cell>
          <cell r="D155" t="str">
            <v>MG</v>
          </cell>
          <cell r="E155" t="str">
            <v>Público</v>
          </cell>
          <cell r="F155">
            <v>635614372.86000001</v>
          </cell>
          <cell r="G155">
            <v>579176.66</v>
          </cell>
          <cell r="H155">
            <v>12498675.300000001</v>
          </cell>
          <cell r="I155">
            <v>0</v>
          </cell>
          <cell r="J155">
            <v>4817</v>
          </cell>
          <cell r="K155">
            <v>7</v>
          </cell>
          <cell r="L155">
            <v>3902</v>
          </cell>
          <cell r="M155">
            <v>1</v>
          </cell>
          <cell r="N155">
            <v>1</v>
          </cell>
          <cell r="O155" t="str">
            <v>http://www.derminas.org.br</v>
          </cell>
        </row>
        <row r="156">
          <cell r="A156" t="str">
            <v>FUTURA PREV</v>
          </cell>
          <cell r="B156" t="str">
            <v>FUTURA ENTIDADE DE PREVIDENCIA COMPLEMENTAR</v>
          </cell>
          <cell r="C156" t="str">
            <v>27.109.420/0001-67</v>
          </cell>
          <cell r="D156" t="str">
            <v>SP</v>
          </cell>
          <cell r="E156" t="str">
            <v>Privado</v>
          </cell>
          <cell r="F156">
            <v>633939702.34000003</v>
          </cell>
          <cell r="G156">
            <v>2414863.33</v>
          </cell>
          <cell r="H156">
            <v>27271731.289999999</v>
          </cell>
          <cell r="I156">
            <v>110366.61</v>
          </cell>
          <cell r="J156">
            <v>774</v>
          </cell>
          <cell r="K156">
            <v>334</v>
          </cell>
          <cell r="L156">
            <v>70</v>
          </cell>
          <cell r="M156">
            <v>1</v>
          </cell>
          <cell r="N156">
            <v>1</v>
          </cell>
          <cell r="O156" t="str">
            <v>WWW.PORTALPREV.COM.BR</v>
          </cell>
        </row>
        <row r="157">
          <cell r="A157" t="str">
            <v>PREVINDUS</v>
          </cell>
          <cell r="B157" t="str">
            <v>PREVINDUS ASSOCIACAO DE PREVIDENCIA COMPLEMENTAR</v>
          </cell>
          <cell r="C157" t="str">
            <v>00.576.685/0001-19</v>
          </cell>
          <cell r="D157" t="str">
            <v>RJ</v>
          </cell>
          <cell r="E157" t="str">
            <v>Privado</v>
          </cell>
          <cell r="F157">
            <v>616809557.30999994</v>
          </cell>
          <cell r="G157">
            <v>19848242.5</v>
          </cell>
          <cell r="H157">
            <v>26088323.640000001</v>
          </cell>
          <cell r="I157">
            <v>7385377.9800000004</v>
          </cell>
          <cell r="J157">
            <v>8033</v>
          </cell>
          <cell r="K157">
            <v>765</v>
          </cell>
          <cell r="L157">
            <v>255</v>
          </cell>
          <cell r="M157">
            <v>12</v>
          </cell>
          <cell r="N157">
            <v>10</v>
          </cell>
          <cell r="O157" t="str">
            <v>http://www.previndus.com.br</v>
          </cell>
        </row>
        <row r="158">
          <cell r="A158" t="str">
            <v>RAIZPREV</v>
          </cell>
          <cell r="B158" t="str">
            <v>RAIZPREV - ENTIDADE DE PREVIDENCIA PRIVADA</v>
          </cell>
          <cell r="C158" t="str">
            <v>13.124.815/0001-24</v>
          </cell>
          <cell r="D158" t="str">
            <v>SP</v>
          </cell>
          <cell r="E158" t="str">
            <v>Privado</v>
          </cell>
          <cell r="F158">
            <v>613684539.58000004</v>
          </cell>
          <cell r="G158">
            <v>32895891.130000003</v>
          </cell>
          <cell r="H158">
            <v>3951196.42</v>
          </cell>
          <cell r="I158">
            <v>5433067.75</v>
          </cell>
          <cell r="J158">
            <v>26657</v>
          </cell>
          <cell r="K158">
            <v>70</v>
          </cell>
          <cell r="L158">
            <v>2</v>
          </cell>
          <cell r="M158">
            <v>1</v>
          </cell>
          <cell r="N158">
            <v>31</v>
          </cell>
          <cell r="O158" t="str">
            <v>https://www.raizprev.org.br</v>
          </cell>
        </row>
        <row r="159">
          <cell r="A159" t="str">
            <v>PREVIDEXXONMOBIL</v>
          </cell>
          <cell r="B159" t="str">
            <v>PREVIDEXXONMOBIL - SOCIEDADE DE PREVIDENCIA COMPLEMENTAR</v>
          </cell>
          <cell r="C159" t="str">
            <v>10.535.934/0001-81</v>
          </cell>
          <cell r="D159" t="str">
            <v>PR</v>
          </cell>
          <cell r="E159" t="str">
            <v>Privado</v>
          </cell>
          <cell r="F159">
            <v>605465696.13</v>
          </cell>
          <cell r="G159">
            <v>16633865.949999999</v>
          </cell>
          <cell r="H159">
            <v>12414181.800000001</v>
          </cell>
          <cell r="I159">
            <v>0</v>
          </cell>
          <cell r="J159">
            <v>2155</v>
          </cell>
          <cell r="K159">
            <v>117</v>
          </cell>
          <cell r="L159">
            <v>19</v>
          </cell>
          <cell r="M159">
            <v>2</v>
          </cell>
          <cell r="N159">
            <v>3</v>
          </cell>
          <cell r="O159" t="str">
            <v>Sem site</v>
          </cell>
        </row>
        <row r="160">
          <cell r="A160" t="str">
            <v>CARREFOURPREV</v>
          </cell>
          <cell r="B160" t="str">
            <v>CARREFOURPREV - SOCIEDADE DE PREVIDENCIA COMPLEMENTAR</v>
          </cell>
          <cell r="C160" t="str">
            <v>66.513.409/0001-10</v>
          </cell>
          <cell r="D160" t="str">
            <v>SP</v>
          </cell>
          <cell r="E160" t="str">
            <v>Privado</v>
          </cell>
          <cell r="F160">
            <v>593928655.57000005</v>
          </cell>
          <cell r="G160">
            <v>15435294.66</v>
          </cell>
          <cell r="H160">
            <v>13840788.710000001</v>
          </cell>
          <cell r="I160">
            <v>1937462.2</v>
          </cell>
          <cell r="J160">
            <v>53071</v>
          </cell>
          <cell r="K160">
            <v>252</v>
          </cell>
          <cell r="L160">
            <v>9</v>
          </cell>
          <cell r="M160">
            <v>1</v>
          </cell>
          <cell r="N160">
            <v>8</v>
          </cell>
          <cell r="O160" t="str">
            <v>http://www.carrefourprev.com.br</v>
          </cell>
        </row>
        <row r="161">
          <cell r="A161" t="str">
            <v>CP PREV</v>
          </cell>
          <cell r="B161" t="str">
            <v>CP PREV SOCIEDADE DE PREVIDENCIA PRIVADA</v>
          </cell>
          <cell r="C161" t="str">
            <v>74.162.934/0001-66</v>
          </cell>
          <cell r="D161" t="str">
            <v>SP</v>
          </cell>
          <cell r="E161" t="str">
            <v>Privado</v>
          </cell>
          <cell r="F161">
            <v>588923343.30999994</v>
          </cell>
          <cell r="G161">
            <v>14873758.960000001</v>
          </cell>
          <cell r="H161">
            <v>11635342.07</v>
          </cell>
          <cell r="I161">
            <v>3630388.44</v>
          </cell>
          <cell r="J161">
            <v>3007</v>
          </cell>
          <cell r="K161">
            <v>180</v>
          </cell>
          <cell r="L161">
            <v>6</v>
          </cell>
          <cell r="M161">
            <v>1</v>
          </cell>
          <cell r="N161">
            <v>2</v>
          </cell>
          <cell r="O161" t="str">
            <v>http://www.portalprev.com.br/cpprev/cpprev</v>
          </cell>
        </row>
        <row r="162">
          <cell r="A162" t="str">
            <v>CASFAM</v>
          </cell>
          <cell r="B162" t="str">
            <v>CASFAM-CX DE ASSIST E PREVID FABIO DE ARAUJO MOTTA</v>
          </cell>
          <cell r="C162" t="str">
            <v>18.742.833/0001-93</v>
          </cell>
          <cell r="D162" t="str">
            <v>MG</v>
          </cell>
          <cell r="E162" t="str">
            <v>Privado</v>
          </cell>
          <cell r="F162">
            <v>580850194.80999994</v>
          </cell>
          <cell r="G162">
            <v>13501787.51</v>
          </cell>
          <cell r="H162">
            <v>9846203.5700000003</v>
          </cell>
          <cell r="I162">
            <v>8908185.1199999992</v>
          </cell>
          <cell r="J162"/>
          <cell r="K162"/>
          <cell r="L162"/>
          <cell r="M162">
            <v>2</v>
          </cell>
          <cell r="N162">
            <v>6</v>
          </cell>
          <cell r="O162" t="str">
            <v>Sem site</v>
          </cell>
        </row>
        <row r="163">
          <cell r="A163" t="str">
            <v>FAPA</v>
          </cell>
          <cell r="B163" t="str">
            <v>FUNDACAO DE PREVIDENCIA DO INSTITUTO DE DESENVOLVIMENTO RURAL DO PARANA - IAPAR-EMATER - FAPA</v>
          </cell>
          <cell r="C163" t="str">
            <v>77.794.311/0001-02</v>
          </cell>
          <cell r="D163" t="str">
            <v>PR</v>
          </cell>
          <cell r="E163" t="str">
            <v>Público</v>
          </cell>
          <cell r="F163">
            <v>579732309.10000002</v>
          </cell>
          <cell r="G163">
            <v>4162179.3</v>
          </cell>
          <cell r="H163">
            <v>18552576.670000002</v>
          </cell>
          <cell r="I163">
            <v>271456.03000000003</v>
          </cell>
          <cell r="J163">
            <v>377</v>
          </cell>
          <cell r="K163">
            <v>679</v>
          </cell>
          <cell r="L163">
            <v>130</v>
          </cell>
          <cell r="M163">
            <v>1</v>
          </cell>
          <cell r="N163">
            <v>2</v>
          </cell>
          <cell r="O163" t="str">
            <v>http://www.fapa.org.br</v>
          </cell>
        </row>
        <row r="164">
          <cell r="A164" t="str">
            <v>SUPREV</v>
          </cell>
          <cell r="B164" t="str">
            <v>SUPREV-FUNDACAO MULTIPATROCINADA DE SUPLEMENTACAO PREV</v>
          </cell>
          <cell r="C164" t="str">
            <v>49.323.025/0001-15</v>
          </cell>
          <cell r="D164" t="str">
            <v>SP</v>
          </cell>
          <cell r="E164" t="str">
            <v>Privado</v>
          </cell>
          <cell r="F164">
            <v>549921090.19000006</v>
          </cell>
          <cell r="G164">
            <v>9626719.7599999998</v>
          </cell>
          <cell r="H164">
            <v>21710361.41</v>
          </cell>
          <cell r="I164">
            <v>1399133.17</v>
          </cell>
          <cell r="J164">
            <v>2960</v>
          </cell>
          <cell r="K164">
            <v>647</v>
          </cell>
          <cell r="L164">
            <v>340</v>
          </cell>
          <cell r="M164">
            <v>8</v>
          </cell>
          <cell r="N164">
            <v>8</v>
          </cell>
          <cell r="O164" t="str">
            <v>http://www.suprev.com.br</v>
          </cell>
        </row>
        <row r="165">
          <cell r="A165" t="str">
            <v>P&amp;G PREV</v>
          </cell>
          <cell r="B165" t="str">
            <v>P&amp;G PREV - SOCIEDADE DE PREVIDENCIA PRIVADA</v>
          </cell>
          <cell r="C165" t="str">
            <v>01.680.352/0001-06</v>
          </cell>
          <cell r="D165" t="str">
            <v>SP</v>
          </cell>
          <cell r="E165" t="str">
            <v>Privado</v>
          </cell>
          <cell r="F165">
            <v>548222260.79999995</v>
          </cell>
          <cell r="G165">
            <v>16982651.619999997</v>
          </cell>
          <cell r="H165">
            <v>26551292.809999999</v>
          </cell>
          <cell r="I165">
            <v>1559937.42</v>
          </cell>
          <cell r="J165">
            <v>4969</v>
          </cell>
          <cell r="K165">
            <v>215</v>
          </cell>
          <cell r="L165">
            <v>19</v>
          </cell>
          <cell r="M165">
            <v>2</v>
          </cell>
          <cell r="N165">
            <v>2</v>
          </cell>
          <cell r="O165" t="str">
            <v>http://www.portalprev.com.br/pgprev/</v>
          </cell>
        </row>
        <row r="166">
          <cell r="A166" t="str">
            <v>RANDONPREV</v>
          </cell>
          <cell r="B166" t="str">
            <v>RANDONPREV FUNDO DE PENSAO</v>
          </cell>
          <cell r="C166" t="str">
            <v>00.016.905/0001-50</v>
          </cell>
          <cell r="D166" t="str">
            <v>RS</v>
          </cell>
          <cell r="E166" t="str">
            <v>Privado</v>
          </cell>
          <cell r="F166">
            <v>536987470.64999998</v>
          </cell>
          <cell r="G166">
            <v>12508325.870000001</v>
          </cell>
          <cell r="H166">
            <v>11989424.130000001</v>
          </cell>
          <cell r="I166">
            <v>3650426.73</v>
          </cell>
          <cell r="J166">
            <v>16840</v>
          </cell>
          <cell r="K166">
            <v>297</v>
          </cell>
          <cell r="L166">
            <v>22</v>
          </cell>
          <cell r="M166">
            <v>1</v>
          </cell>
          <cell r="N166">
            <v>33</v>
          </cell>
          <cell r="O166" t="str">
            <v>http://www.randonprev.com.br</v>
          </cell>
        </row>
        <row r="167">
          <cell r="A167" t="str">
            <v>CAPITAL PREV</v>
          </cell>
          <cell r="B167" t="str">
            <v>CAPITAL PREV - FUNDACAO CAPITAL PREVIDENCIA E SAUDE</v>
          </cell>
          <cell r="C167" t="str">
            <v>00.580.481/0001-51</v>
          </cell>
          <cell r="D167" t="str">
            <v>ES</v>
          </cell>
          <cell r="E167" t="str">
            <v>Público</v>
          </cell>
          <cell r="F167">
            <v>524454150.86000001</v>
          </cell>
          <cell r="G167">
            <v>9017566.0800000001</v>
          </cell>
          <cell r="H167">
            <v>17143077.370000001</v>
          </cell>
          <cell r="I167">
            <v>142445.57999999999</v>
          </cell>
          <cell r="J167">
            <v>954</v>
          </cell>
          <cell r="K167">
            <v>720</v>
          </cell>
          <cell r="L167">
            <v>252</v>
          </cell>
          <cell r="M167">
            <v>3</v>
          </cell>
          <cell r="N167">
            <v>2</v>
          </cell>
          <cell r="O167" t="str">
            <v>http://www.faeces.com.br</v>
          </cell>
        </row>
        <row r="168">
          <cell r="A168" t="str">
            <v>PREV PEPSICO</v>
          </cell>
          <cell r="B168" t="str">
            <v>PREV PEPSICO SOCIEDADE PREVIDENCIARIA</v>
          </cell>
          <cell r="C168" t="str">
            <v>00.098.693/0001-05</v>
          </cell>
          <cell r="D168" t="str">
            <v>SP</v>
          </cell>
          <cell r="E168" t="str">
            <v>Privado</v>
          </cell>
          <cell r="F168">
            <v>508041497.38999999</v>
          </cell>
          <cell r="G168">
            <v>15784854.210000001</v>
          </cell>
          <cell r="H168">
            <v>8104125.2999999998</v>
          </cell>
          <cell r="I168">
            <v>10293994.92</v>
          </cell>
          <cell r="J168">
            <v>14473</v>
          </cell>
          <cell r="K168">
            <v>135</v>
          </cell>
          <cell r="L168">
            <v>12</v>
          </cell>
          <cell r="M168">
            <v>1</v>
          </cell>
          <cell r="N168">
            <v>5</v>
          </cell>
          <cell r="O168" t="str">
            <v>WWW.PREVPEPSICO.COM.BR</v>
          </cell>
        </row>
        <row r="169">
          <cell r="A169" t="str">
            <v>BOTICARIO PREV</v>
          </cell>
          <cell r="B169" t="str">
            <v>BOTICARIO PREV SOCIEDADE DE PREVIDENCIA PRIVADA</v>
          </cell>
          <cell r="C169" t="str">
            <v>00.998.828/0001-80</v>
          </cell>
          <cell r="D169" t="str">
            <v>PR</v>
          </cell>
          <cell r="E169" t="str">
            <v>Privado</v>
          </cell>
          <cell r="F169">
            <v>507755073.19</v>
          </cell>
          <cell r="G169">
            <v>30978238.649999999</v>
          </cell>
          <cell r="H169">
            <v>1030723.33</v>
          </cell>
          <cell r="I169">
            <v>6731033.1100000003</v>
          </cell>
          <cell r="J169"/>
          <cell r="K169"/>
          <cell r="L169"/>
          <cell r="M169">
            <v>1</v>
          </cell>
          <cell r="N169">
            <v>27</v>
          </cell>
          <cell r="O169" t="str">
            <v>Sem site</v>
          </cell>
        </row>
        <row r="170">
          <cell r="A170" t="str">
            <v>PREVIP</v>
          </cell>
          <cell r="B170" t="str">
            <v>PREVIP - SOCIEDADE DE PREVIDENCIA COMPLEMENTAR</v>
          </cell>
          <cell r="C170" t="str">
            <v>00.550.644/0001-53</v>
          </cell>
          <cell r="D170" t="str">
            <v>SP</v>
          </cell>
          <cell r="E170" t="str">
            <v>Privado</v>
          </cell>
          <cell r="F170">
            <v>503932607.50999999</v>
          </cell>
          <cell r="G170">
            <v>11027842.780000001</v>
          </cell>
          <cell r="H170">
            <v>10458504.779999999</v>
          </cell>
          <cell r="I170">
            <v>1004031.01</v>
          </cell>
          <cell r="J170">
            <v>4236</v>
          </cell>
          <cell r="K170">
            <v>175</v>
          </cell>
          <cell r="L170">
            <v>16</v>
          </cell>
          <cell r="M170">
            <v>1</v>
          </cell>
          <cell r="N170">
            <v>4</v>
          </cell>
          <cell r="O170" t="str">
            <v>http://www.previp.com.br</v>
          </cell>
        </row>
        <row r="171">
          <cell r="A171" t="str">
            <v>CABEC</v>
          </cell>
          <cell r="B171" t="str">
            <v>CABEC - CAIXA DE PREVIDENCIA PRIVADA BEC</v>
          </cell>
          <cell r="C171" t="str">
            <v>07.083.033/0001-91</v>
          </cell>
          <cell r="D171" t="str">
            <v>CE</v>
          </cell>
          <cell r="E171" t="str">
            <v>Privado</v>
          </cell>
          <cell r="F171">
            <v>502473116.76999998</v>
          </cell>
          <cell r="G171">
            <v>10135609.59</v>
          </cell>
          <cell r="H171">
            <v>28915361.73</v>
          </cell>
          <cell r="I171">
            <v>0</v>
          </cell>
          <cell r="J171">
            <v>6</v>
          </cell>
          <cell r="K171">
            <v>991</v>
          </cell>
          <cell r="L171">
            <v>154</v>
          </cell>
          <cell r="M171">
            <v>1</v>
          </cell>
          <cell r="N171">
            <v>2</v>
          </cell>
          <cell r="O171" t="str">
            <v>http://www.cabec.com.br</v>
          </cell>
        </row>
        <row r="172">
          <cell r="A172" t="str">
            <v>PREVCUMMINS</v>
          </cell>
          <cell r="B172" t="str">
            <v>PREVCUMMINS SOCIEDADE DE PREVIDENCIA PRIVADA</v>
          </cell>
          <cell r="C172" t="str">
            <v>54.788.948/0001-82</v>
          </cell>
          <cell r="D172" t="str">
            <v>SP</v>
          </cell>
          <cell r="E172" t="str">
            <v>Privado</v>
          </cell>
          <cell r="F172">
            <v>497990426.05000001</v>
          </cell>
          <cell r="G172">
            <v>10109326.92</v>
          </cell>
          <cell r="H172">
            <v>7302934.71</v>
          </cell>
          <cell r="I172">
            <v>4394760.97</v>
          </cell>
          <cell r="J172">
            <v>2674</v>
          </cell>
          <cell r="K172">
            <v>196</v>
          </cell>
          <cell r="L172">
            <v>40</v>
          </cell>
          <cell r="M172">
            <v>1</v>
          </cell>
          <cell r="N172">
            <v>3</v>
          </cell>
          <cell r="O172" t="str">
            <v>http://www.cummins.com.br/cla/rh_beneficios.php</v>
          </cell>
        </row>
        <row r="173">
          <cell r="A173" t="str">
            <v>GASIUS</v>
          </cell>
          <cell r="B173" t="str">
            <v>INSTITUTO DE SEGURIDADE SOCIAL DA CEG</v>
          </cell>
          <cell r="C173" t="str">
            <v>29.364.270/0001-63</v>
          </cell>
          <cell r="D173" t="str">
            <v>RJ</v>
          </cell>
          <cell r="E173" t="str">
            <v>Privado</v>
          </cell>
          <cell r="F173">
            <v>497772784.06999999</v>
          </cell>
          <cell r="G173">
            <v>3135439.33</v>
          </cell>
          <cell r="H173">
            <v>21670556.27</v>
          </cell>
          <cell r="I173">
            <v>0</v>
          </cell>
          <cell r="J173">
            <v>13</v>
          </cell>
          <cell r="K173">
            <v>559</v>
          </cell>
          <cell r="L173">
            <v>400</v>
          </cell>
          <cell r="M173">
            <v>1</v>
          </cell>
          <cell r="N173">
            <v>1</v>
          </cell>
          <cell r="O173" t="str">
            <v>http://www.gasius.com.br</v>
          </cell>
        </row>
        <row r="174">
          <cell r="A174" t="str">
            <v>ALPAPREV</v>
          </cell>
          <cell r="B174" t="str">
            <v>ALPAPREV - SOCIEDADE DE PREVIDENCIA COMPLEMENTAR</v>
          </cell>
          <cell r="C174" t="str">
            <v>67.000.000/0001-62</v>
          </cell>
          <cell r="D174" t="str">
            <v>SP</v>
          </cell>
          <cell r="E174" t="str">
            <v>Privado</v>
          </cell>
          <cell r="F174">
            <v>491681815.70999998</v>
          </cell>
          <cell r="G174">
            <v>7933966.6400000006</v>
          </cell>
          <cell r="H174">
            <v>12887747.5</v>
          </cell>
          <cell r="I174">
            <v>1183620.19</v>
          </cell>
          <cell r="J174">
            <v>20374</v>
          </cell>
          <cell r="K174">
            <v>207</v>
          </cell>
          <cell r="L174">
            <v>39</v>
          </cell>
          <cell r="M174">
            <v>2</v>
          </cell>
          <cell r="N174">
            <v>3</v>
          </cell>
          <cell r="O174" t="str">
            <v>https://www.portalprev.com.br/alpaprev/alpaprev</v>
          </cell>
        </row>
        <row r="175">
          <cell r="A175" t="str">
            <v>JUSPREV</v>
          </cell>
          <cell r="B175" t="str">
            <v>FUNDO DE PENSAO MULTINSTITUIDO POR ASSOCIACOES DO MINISTERIO PUBLICO E DA JUSTICA - JUSPREV</v>
          </cell>
          <cell r="C175" t="str">
            <v>09.350.840/0001-59</v>
          </cell>
          <cell r="D175" t="str">
            <v>PR</v>
          </cell>
          <cell r="E175" t="str">
            <v>Instituidor</v>
          </cell>
          <cell r="F175">
            <v>489257565.5</v>
          </cell>
          <cell r="G175">
            <v>18495670.379999999</v>
          </cell>
          <cell r="H175">
            <v>1147693.1000000001</v>
          </cell>
          <cell r="I175">
            <v>6542310.8700000001</v>
          </cell>
          <cell r="J175">
            <v>3824</v>
          </cell>
          <cell r="K175">
            <v>26</v>
          </cell>
          <cell r="L175">
            <v>18</v>
          </cell>
          <cell r="M175">
            <v>1</v>
          </cell>
          <cell r="N175">
            <v>99</v>
          </cell>
          <cell r="O175" t="str">
            <v>http://www.jusprev.org.br</v>
          </cell>
        </row>
        <row r="176">
          <cell r="A176" t="str">
            <v>CIFRAO</v>
          </cell>
          <cell r="B176" t="str">
            <v>CIFRAO FUNDACAO DE PREVIDENC DA CASA DA MOEDA DO BRASIL</v>
          </cell>
          <cell r="C176" t="str">
            <v>30.509.566/0001-04</v>
          </cell>
          <cell r="D176" t="str">
            <v>RJ</v>
          </cell>
          <cell r="E176" t="str">
            <v>Público</v>
          </cell>
          <cell r="F176">
            <v>477598035.68000001</v>
          </cell>
          <cell r="G176">
            <v>15295947.449999999</v>
          </cell>
          <cell r="H176">
            <v>22203042.109999999</v>
          </cell>
          <cell r="I176">
            <v>108794.31</v>
          </cell>
          <cell r="J176"/>
          <cell r="K176"/>
          <cell r="L176"/>
          <cell r="M176">
            <v>2</v>
          </cell>
          <cell r="N176">
            <v>2</v>
          </cell>
          <cell r="O176" t="str">
            <v>Sem site</v>
          </cell>
        </row>
        <row r="177">
          <cell r="A177" t="str">
            <v>MARCOPREV</v>
          </cell>
          <cell r="B177" t="str">
            <v>MARCOPREV SOCIEDADE DE PREVIDENCIA PRIVADA</v>
          </cell>
          <cell r="C177" t="str">
            <v>00.915.873/0001-24</v>
          </cell>
          <cell r="D177" t="str">
            <v>RS</v>
          </cell>
          <cell r="E177" t="str">
            <v>Privado</v>
          </cell>
          <cell r="F177">
            <v>471745778.54000002</v>
          </cell>
          <cell r="G177">
            <v>6397875.2999999998</v>
          </cell>
          <cell r="H177">
            <v>12762773.739999998</v>
          </cell>
          <cell r="I177">
            <v>5614645.9100000001</v>
          </cell>
          <cell r="J177">
            <v>8485</v>
          </cell>
          <cell r="K177">
            <v>227</v>
          </cell>
          <cell r="L177">
            <v>18</v>
          </cell>
          <cell r="M177">
            <v>3</v>
          </cell>
          <cell r="N177">
            <v>8</v>
          </cell>
          <cell r="O177" t="str">
            <v>WWW.MARCOPREV.COM.BR</v>
          </cell>
        </row>
        <row r="178">
          <cell r="A178" t="str">
            <v>PREVEME II</v>
          </cell>
          <cell r="B178" t="str">
            <v>SOCIEDADE PREVIDENCIARIA 3M - PREVEME II</v>
          </cell>
          <cell r="C178" t="str">
            <v>11.048.745/0001-47</v>
          </cell>
          <cell r="D178" t="str">
            <v>SP</v>
          </cell>
          <cell r="E178" t="str">
            <v>Privado</v>
          </cell>
          <cell r="F178">
            <v>453655232.14999998</v>
          </cell>
          <cell r="G178">
            <v>20427720.640000001</v>
          </cell>
          <cell r="H178">
            <v>5201943.43</v>
          </cell>
          <cell r="I178">
            <v>5205402.92</v>
          </cell>
          <cell r="J178">
            <v>2847</v>
          </cell>
          <cell r="K178">
            <v>209</v>
          </cell>
          <cell r="L178">
            <v>4</v>
          </cell>
          <cell r="M178">
            <v>1</v>
          </cell>
          <cell r="N178">
            <v>4</v>
          </cell>
          <cell r="O178" t="str">
            <v>http://www.preveme.com.br</v>
          </cell>
        </row>
        <row r="179">
          <cell r="A179" t="str">
            <v>TETRA PAK PREV</v>
          </cell>
          <cell r="B179" t="str">
            <v>TETRA PAK PREV - SOCIEDADE DE PREVIDENCIA PRIVADA</v>
          </cell>
          <cell r="C179" t="str">
            <v>00.970.542/0001-97</v>
          </cell>
          <cell r="D179" t="str">
            <v>SP</v>
          </cell>
          <cell r="E179" t="str">
            <v>Privado</v>
          </cell>
          <cell r="F179">
            <v>452966135.45999998</v>
          </cell>
          <cell r="G179">
            <v>10652169.050000001</v>
          </cell>
          <cell r="H179">
            <v>5069882.07</v>
          </cell>
          <cell r="I179">
            <v>1018033.45</v>
          </cell>
          <cell r="J179">
            <v>1887</v>
          </cell>
          <cell r="K179">
            <v>82</v>
          </cell>
          <cell r="L179">
            <v>12</v>
          </cell>
          <cell r="M179">
            <v>1</v>
          </cell>
          <cell r="N179">
            <v>2</v>
          </cell>
          <cell r="O179" t="str">
            <v>http://www.portaprev.com.br/tetrapakprev</v>
          </cell>
        </row>
        <row r="180">
          <cell r="A180" t="str">
            <v>PREVICEL</v>
          </cell>
          <cell r="B180" t="str">
            <v>PREVICEL - PREVIDENCIA PRIVADA DA CELEPAR</v>
          </cell>
          <cell r="C180" t="str">
            <v>01.614.904/0001-70</v>
          </cell>
          <cell r="D180" t="str">
            <v>PR</v>
          </cell>
          <cell r="E180" t="str">
            <v>Público</v>
          </cell>
          <cell r="F180">
            <v>447448356</v>
          </cell>
          <cell r="G180">
            <v>7024648.0899999999</v>
          </cell>
          <cell r="H180">
            <v>6149699.0700000003</v>
          </cell>
          <cell r="I180">
            <v>203273.55</v>
          </cell>
          <cell r="J180">
            <v>761</v>
          </cell>
          <cell r="K180">
            <v>174</v>
          </cell>
          <cell r="L180">
            <v>38</v>
          </cell>
          <cell r="M180">
            <v>1</v>
          </cell>
          <cell r="N180">
            <v>3</v>
          </cell>
          <cell r="O180" t="str">
            <v>http://www.previcel.org.br/</v>
          </cell>
        </row>
        <row r="181">
          <cell r="A181" t="str">
            <v>MAUA PREV</v>
          </cell>
          <cell r="B181" t="str">
            <v>MAUA PREV SOCIEDADE DE PREVIDENCIA PRIVADA</v>
          </cell>
          <cell r="C181" t="str">
            <v>40.365.363/0001-45</v>
          </cell>
          <cell r="D181" t="str">
            <v>RJ</v>
          </cell>
          <cell r="E181" t="str">
            <v>Privado</v>
          </cell>
          <cell r="F181">
            <v>445185747.41000003</v>
          </cell>
          <cell r="G181">
            <v>11067661.969999999</v>
          </cell>
          <cell r="H181">
            <v>13572693.710000001</v>
          </cell>
          <cell r="I181">
            <v>2971490.59</v>
          </cell>
          <cell r="J181">
            <v>5681</v>
          </cell>
          <cell r="K181">
            <v>237</v>
          </cell>
          <cell r="L181">
            <v>21</v>
          </cell>
          <cell r="M181">
            <v>1</v>
          </cell>
          <cell r="N181">
            <v>12</v>
          </cell>
          <cell r="O181" t="str">
            <v>WWW.MAUAPREV.COM.BR</v>
          </cell>
        </row>
        <row r="182">
          <cell r="A182" t="str">
            <v>PREVISCANIA</v>
          </cell>
          <cell r="B182" t="str">
            <v>PREVISCANIA SOCIEDADE DE PREVIDENCIA PRIVADA</v>
          </cell>
          <cell r="C182" t="str">
            <v>55.033.450/0001-72</v>
          </cell>
          <cell r="D182" t="str">
            <v>SP</v>
          </cell>
          <cell r="E182" t="str">
            <v>Privado</v>
          </cell>
          <cell r="F182">
            <v>436472575.94</v>
          </cell>
          <cell r="G182">
            <v>4522000.7</v>
          </cell>
          <cell r="H182">
            <v>11231334.09</v>
          </cell>
          <cell r="I182">
            <v>0</v>
          </cell>
          <cell r="J182">
            <v>5747</v>
          </cell>
          <cell r="K182">
            <v>235</v>
          </cell>
          <cell r="L182">
            <v>9</v>
          </cell>
          <cell r="M182">
            <v>1</v>
          </cell>
          <cell r="N182">
            <v>3</v>
          </cell>
          <cell r="O182" t="str">
            <v>WWW.SCANIA.COM.BR</v>
          </cell>
        </row>
        <row r="183">
          <cell r="A183" t="str">
            <v>MERCERPREV</v>
          </cell>
          <cell r="B183" t="str">
            <v>MERCERPREV - FUNDO DE PENSAO MULTIPATROCINADO</v>
          </cell>
          <cell r="C183" t="str">
            <v>61.365.136/0001-90</v>
          </cell>
          <cell r="D183" t="str">
            <v>SP</v>
          </cell>
          <cell r="E183" t="str">
            <v>Privado</v>
          </cell>
          <cell r="F183">
            <v>429818689.91000003</v>
          </cell>
          <cell r="G183">
            <v>19934933.399999999</v>
          </cell>
          <cell r="H183">
            <v>4010149.04</v>
          </cell>
          <cell r="I183">
            <v>1987673.85</v>
          </cell>
          <cell r="J183">
            <v>2413</v>
          </cell>
          <cell r="K183">
            <v>71</v>
          </cell>
          <cell r="L183">
            <v>1</v>
          </cell>
          <cell r="M183">
            <v>5</v>
          </cell>
          <cell r="N183">
            <v>5</v>
          </cell>
          <cell r="O183" t="str">
            <v>http://www.mercerprev.com.br/mercerprev/</v>
          </cell>
        </row>
        <row r="184">
          <cell r="A184" t="str">
            <v>VOITH PREV</v>
          </cell>
          <cell r="B184" t="str">
            <v>VOITH PREV - SOCIEDADE DE PREVIDENCIA PRIVADA</v>
          </cell>
          <cell r="C184" t="str">
            <v>03.953.059/0001-92</v>
          </cell>
          <cell r="D184" t="str">
            <v>SP</v>
          </cell>
          <cell r="E184" t="str">
            <v>Privado</v>
          </cell>
          <cell r="F184">
            <v>427638845.14999998</v>
          </cell>
          <cell r="G184">
            <v>6016512.46</v>
          </cell>
          <cell r="H184">
            <v>9722514.0899999999</v>
          </cell>
          <cell r="I184">
            <v>265904.81</v>
          </cell>
          <cell r="J184">
            <v>1742</v>
          </cell>
          <cell r="K184">
            <v>293</v>
          </cell>
          <cell r="L184">
            <v>18</v>
          </cell>
          <cell r="M184">
            <v>1</v>
          </cell>
          <cell r="N184">
            <v>6</v>
          </cell>
          <cell r="O184" t="str">
            <v>http://www.portalprev.com.br/voithprev</v>
          </cell>
        </row>
        <row r="185">
          <cell r="A185" t="str">
            <v>UNISYS-PREVI</v>
          </cell>
          <cell r="B185" t="str">
            <v>UNISYS-PREVI ENTIDADE DE PREVIDENCIA COMPLEMENTAR</v>
          </cell>
          <cell r="C185" t="str">
            <v>31.245.392/0001-82</v>
          </cell>
          <cell r="D185" t="str">
            <v>RJ</v>
          </cell>
          <cell r="E185" t="str">
            <v>Privado</v>
          </cell>
          <cell r="F185">
            <v>389461698.38</v>
          </cell>
          <cell r="G185">
            <v>4944552.53</v>
          </cell>
          <cell r="H185">
            <v>7104409.3300000001</v>
          </cell>
          <cell r="I185">
            <v>12835322.949999999</v>
          </cell>
          <cell r="J185">
            <v>559</v>
          </cell>
          <cell r="K185">
            <v>81</v>
          </cell>
          <cell r="L185">
            <v>2</v>
          </cell>
          <cell r="M185">
            <v>2</v>
          </cell>
          <cell r="N185">
            <v>2</v>
          </cell>
          <cell r="O185" t="str">
            <v>WWW.UNISYSPREVI.COM.BR</v>
          </cell>
        </row>
        <row r="186">
          <cell r="A186" t="str">
            <v>PREVI-BANERJ</v>
          </cell>
          <cell r="B186" t="str">
            <v>CAIXA PREV DOS F DO S.BANERJ PREVI BANERJ-LIQ EXTRJUDIC</v>
          </cell>
          <cell r="C186" t="str">
            <v>34.054.320/0001-46</v>
          </cell>
          <cell r="D186" t="str">
            <v>RJ</v>
          </cell>
          <cell r="E186" t="str">
            <v>Público</v>
          </cell>
          <cell r="F186">
            <v>383645470.87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1</v>
          </cell>
          <cell r="N186">
            <v>1</v>
          </cell>
          <cell r="O186" t="str">
            <v>www.previbanerj.com.br</v>
          </cell>
        </row>
        <row r="187">
          <cell r="A187" t="str">
            <v>LILLYPREV</v>
          </cell>
          <cell r="B187" t="str">
            <v>LILLYPREV SOCIEDADE DE PREVIDENCIA PRIVADA</v>
          </cell>
          <cell r="C187" t="str">
            <v>00.234.398/0001-20</v>
          </cell>
          <cell r="D187" t="str">
            <v>SP</v>
          </cell>
          <cell r="E187" t="str">
            <v>Privado</v>
          </cell>
          <cell r="F187">
            <v>370662119.92000002</v>
          </cell>
          <cell r="G187">
            <v>5778538.9800000004</v>
          </cell>
          <cell r="H187">
            <v>7316086.8700000001</v>
          </cell>
          <cell r="I187">
            <v>478368.97</v>
          </cell>
          <cell r="J187">
            <v>622</v>
          </cell>
          <cell r="K187">
            <v>234</v>
          </cell>
          <cell r="L187">
            <v>38</v>
          </cell>
          <cell r="M187">
            <v>1</v>
          </cell>
          <cell r="N187">
            <v>2</v>
          </cell>
          <cell r="O187" t="str">
            <v>Sem site</v>
          </cell>
        </row>
        <row r="188">
          <cell r="A188" t="str">
            <v>TOYOTA PREVI</v>
          </cell>
          <cell r="B188" t="str">
            <v>TOYOTA PREVI - ENTIDADE DE PREVIDENCIA COMPLEMENTAR</v>
          </cell>
          <cell r="C188" t="str">
            <v>12.712.282/0001-39</v>
          </cell>
          <cell r="D188" t="str">
            <v>SP</v>
          </cell>
          <cell r="E188" t="str">
            <v>Privado</v>
          </cell>
          <cell r="F188">
            <v>361198730.42000002</v>
          </cell>
          <cell r="G188">
            <v>10339275.239999998</v>
          </cell>
          <cell r="H188">
            <v>3102808.3400000003</v>
          </cell>
          <cell r="I188">
            <v>2788218.45</v>
          </cell>
          <cell r="J188">
            <v>4822</v>
          </cell>
          <cell r="K188">
            <v>129</v>
          </cell>
          <cell r="L188">
            <v>0</v>
          </cell>
          <cell r="M188">
            <v>1</v>
          </cell>
          <cell r="N188">
            <v>5</v>
          </cell>
          <cell r="O188" t="str">
            <v>http://www.portalprev.com.br/toyotaprevi</v>
          </cell>
        </row>
        <row r="189">
          <cell r="A189" t="str">
            <v>ROCHEPREV</v>
          </cell>
          <cell r="B189" t="str">
            <v>ROCHEPREV - SOCIEDADE DE PREVIDENCIA PRIVADA</v>
          </cell>
          <cell r="C189" t="str">
            <v>01.048.433/0001-80</v>
          </cell>
          <cell r="D189" t="str">
            <v>SP</v>
          </cell>
          <cell r="E189" t="str">
            <v>Privado</v>
          </cell>
          <cell r="F189">
            <v>360587220.11000001</v>
          </cell>
          <cell r="G189">
            <v>8360003.5899999999</v>
          </cell>
          <cell r="H189">
            <v>2701785.1999999997</v>
          </cell>
          <cell r="I189">
            <v>403830.52</v>
          </cell>
          <cell r="J189">
            <v>1562</v>
          </cell>
          <cell r="K189">
            <v>115</v>
          </cell>
          <cell r="L189">
            <v>12</v>
          </cell>
          <cell r="M189">
            <v>1</v>
          </cell>
          <cell r="N189">
            <v>3</v>
          </cell>
          <cell r="O189" t="str">
            <v>http://www.portalprev.com.br/rocheprev</v>
          </cell>
        </row>
        <row r="190">
          <cell r="A190" t="str">
            <v>CASANPREV</v>
          </cell>
          <cell r="B190" t="str">
            <v>FUNDACAO CASAN DE PREVIDENCIA COMPLEMENTAR - CASANPREV</v>
          </cell>
          <cell r="C190" t="str">
            <v>09.523.635/0001-48</v>
          </cell>
          <cell r="D190" t="str">
            <v>SC</v>
          </cell>
          <cell r="E190" t="str">
            <v>Público</v>
          </cell>
          <cell r="F190">
            <v>356948104.51999998</v>
          </cell>
          <cell r="G190">
            <v>4934776.5600000005</v>
          </cell>
          <cell r="H190">
            <v>10775943.970000001</v>
          </cell>
          <cell r="I190">
            <v>132263.87</v>
          </cell>
          <cell r="J190">
            <v>1259</v>
          </cell>
          <cell r="K190">
            <v>760</v>
          </cell>
          <cell r="L190">
            <v>31</v>
          </cell>
          <cell r="M190">
            <v>1</v>
          </cell>
          <cell r="N190">
            <v>2</v>
          </cell>
          <cell r="O190" t="str">
            <v>http://www.casanprev.com.br</v>
          </cell>
        </row>
        <row r="191">
          <cell r="A191" t="str">
            <v>OABPREV-MG</v>
          </cell>
          <cell r="B191" t="str">
            <v>FUNDO DE PENSAO MULTIPATROCINADO DA ORDEM DOS ADVOGADOS DO BRASIL - SECCIONAL DE MINAS GERAIS</v>
          </cell>
          <cell r="C191" t="str">
            <v>03.313.643/0001-83</v>
          </cell>
          <cell r="D191" t="str">
            <v>MG</v>
          </cell>
          <cell r="E191" t="str">
            <v>Instituidor</v>
          </cell>
          <cell r="F191">
            <v>345188793.08999997</v>
          </cell>
          <cell r="G191">
            <v>15040961.380000001</v>
          </cell>
          <cell r="H191">
            <v>1425595.02</v>
          </cell>
          <cell r="I191">
            <v>7594061.0999999996</v>
          </cell>
          <cell r="J191">
            <v>11235</v>
          </cell>
          <cell r="K191">
            <v>61</v>
          </cell>
          <cell r="L191">
            <v>34</v>
          </cell>
          <cell r="M191">
            <v>1</v>
          </cell>
          <cell r="N191">
            <v>22</v>
          </cell>
          <cell r="O191" t="str">
            <v>http://www.oabprev-mg.com.br</v>
          </cell>
        </row>
        <row r="192">
          <cell r="A192" t="str">
            <v>DANAPREV</v>
          </cell>
          <cell r="B192" t="str">
            <v>DANAPREV - SOCIEDADE DE PREVIDENCIA COMPLEMENTAR</v>
          </cell>
          <cell r="C192" t="str">
            <v>93.859.569/0001-98</v>
          </cell>
          <cell r="D192" t="str">
            <v>RS</v>
          </cell>
          <cell r="E192" t="str">
            <v>Privado</v>
          </cell>
          <cell r="F192">
            <v>336544665.20999998</v>
          </cell>
          <cell r="G192">
            <v>5608130.3300000001</v>
          </cell>
          <cell r="H192">
            <v>7621818.7200000007</v>
          </cell>
          <cell r="I192">
            <v>173208.68</v>
          </cell>
          <cell r="J192">
            <v>5025</v>
          </cell>
          <cell r="K192">
            <v>162</v>
          </cell>
          <cell r="L192">
            <v>5</v>
          </cell>
          <cell r="M192">
            <v>1</v>
          </cell>
          <cell r="N192">
            <v>2</v>
          </cell>
          <cell r="O192" t="str">
            <v>http://www.portalprev.com.br/danaprev</v>
          </cell>
        </row>
        <row r="193">
          <cell r="A193" t="str">
            <v>SUPRE</v>
          </cell>
          <cell r="B193" t="str">
            <v>SUPRE - FUNDACAO DE SUPLEMENTACAO PREVIDENCIARIA</v>
          </cell>
          <cell r="C193" t="str">
            <v>00.140.512/0001-53</v>
          </cell>
          <cell r="D193" t="str">
            <v>PR</v>
          </cell>
          <cell r="E193" t="str">
            <v>Privado</v>
          </cell>
          <cell r="F193">
            <v>328920069.76999998</v>
          </cell>
          <cell r="G193">
            <v>1297059.1299999999</v>
          </cell>
          <cell r="H193">
            <v>9199221.5199999996</v>
          </cell>
          <cell r="I193">
            <v>1356343.88</v>
          </cell>
          <cell r="J193">
            <v>180</v>
          </cell>
          <cell r="K193">
            <v>496</v>
          </cell>
          <cell r="L193">
            <v>63</v>
          </cell>
          <cell r="M193">
            <v>1</v>
          </cell>
          <cell r="N193">
            <v>2</v>
          </cell>
          <cell r="O193" t="str">
            <v>http://www.supreprevidencia.com.br</v>
          </cell>
        </row>
        <row r="194">
          <cell r="A194" t="str">
            <v>CAGEPREV</v>
          </cell>
          <cell r="B194" t="str">
            <v>CAGEPREV - FUNDACAO CAGECE DE PREVIDENCIA COMPLEMENTAR</v>
          </cell>
          <cell r="C194" t="str">
            <v>06.025.140/0001-09</v>
          </cell>
          <cell r="D194" t="str">
            <v>CE</v>
          </cell>
          <cell r="E194" t="str">
            <v>Público</v>
          </cell>
          <cell r="F194">
            <v>327462893.68000001</v>
          </cell>
          <cell r="G194">
            <v>7803332.96</v>
          </cell>
          <cell r="H194">
            <v>4768793.45</v>
          </cell>
          <cell r="I194">
            <v>203330.8</v>
          </cell>
          <cell r="J194">
            <v>1240</v>
          </cell>
          <cell r="K194">
            <v>108</v>
          </cell>
          <cell r="L194">
            <v>39</v>
          </cell>
          <cell r="M194">
            <v>1</v>
          </cell>
          <cell r="N194">
            <v>1</v>
          </cell>
          <cell r="O194" t="str">
            <v>http://www.cageprev.com.br</v>
          </cell>
        </row>
        <row r="195">
          <cell r="A195" t="str">
            <v>FAPECE</v>
          </cell>
          <cell r="B195" t="str">
            <v>FUNDACAO ASSISTENCIAL E PREVIDENCIARIA DA EMATERCE</v>
          </cell>
          <cell r="C195" t="str">
            <v>10.393.460/0001-80</v>
          </cell>
          <cell r="D195" t="str">
            <v>CE</v>
          </cell>
          <cell r="E195" t="str">
            <v>Público</v>
          </cell>
          <cell r="F195">
            <v>307114480.75999999</v>
          </cell>
          <cell r="G195">
            <v>2253255.2400000002</v>
          </cell>
          <cell r="H195">
            <v>3261918.07</v>
          </cell>
          <cell r="I195">
            <v>49808.52</v>
          </cell>
          <cell r="J195">
            <v>291</v>
          </cell>
          <cell r="K195">
            <v>110</v>
          </cell>
          <cell r="L195">
            <v>45</v>
          </cell>
          <cell r="M195">
            <v>1</v>
          </cell>
          <cell r="N195">
            <v>2</v>
          </cell>
          <cell r="O195" t="str">
            <v>http://www.fapece.com.br</v>
          </cell>
        </row>
        <row r="196">
          <cell r="A196" t="str">
            <v>FUCAP</v>
          </cell>
          <cell r="B196" t="str">
            <v>FUNDO DE PENSAO CAPEMI FUCAP</v>
          </cell>
          <cell r="C196" t="str">
            <v>29.958.022/0001-40</v>
          </cell>
          <cell r="D196" t="str">
            <v>RJ</v>
          </cell>
          <cell r="E196" t="str">
            <v>Privado</v>
          </cell>
          <cell r="F196">
            <v>294496112.50999999</v>
          </cell>
          <cell r="G196">
            <v>2530719.67</v>
          </cell>
          <cell r="H196">
            <v>7924129.2800000003</v>
          </cell>
          <cell r="I196">
            <v>281671.84000000003</v>
          </cell>
          <cell r="J196">
            <v>876</v>
          </cell>
          <cell r="K196">
            <v>220</v>
          </cell>
          <cell r="L196">
            <v>65</v>
          </cell>
          <cell r="M196">
            <v>2</v>
          </cell>
          <cell r="N196">
            <v>9</v>
          </cell>
          <cell r="O196" t="str">
            <v>http://www.fucap.org.br</v>
          </cell>
        </row>
        <row r="197">
          <cell r="A197" t="str">
            <v>PREVIHONDA</v>
          </cell>
          <cell r="B197" t="str">
            <v>PREVIHONDA - ENTIDADE DE PREVIDENCIA PRIVADA</v>
          </cell>
          <cell r="C197" t="str">
            <v>02.753.313/0001-46</v>
          </cell>
          <cell r="D197" t="str">
            <v>SP</v>
          </cell>
          <cell r="E197" t="str">
            <v>Privado</v>
          </cell>
          <cell r="F197">
            <v>292992547.39999998</v>
          </cell>
          <cell r="G197">
            <v>5155166.67</v>
          </cell>
          <cell r="H197">
            <v>4613003.49</v>
          </cell>
          <cell r="I197">
            <v>135663.17000000001</v>
          </cell>
          <cell r="J197">
            <v>11002</v>
          </cell>
          <cell r="K197">
            <v>122</v>
          </cell>
          <cell r="L197">
            <v>0</v>
          </cell>
          <cell r="M197">
            <v>2</v>
          </cell>
          <cell r="N197">
            <v>9</v>
          </cell>
          <cell r="O197" t="str">
            <v>https://previhonda.com.br/</v>
          </cell>
        </row>
        <row r="198">
          <cell r="A198" t="str">
            <v>AVONPREV</v>
          </cell>
          <cell r="B198" t="str">
            <v>AVONPREV - SOCIEDADE DE PREVIDENCIA PRIVADA.</v>
          </cell>
          <cell r="C198" t="str">
            <v>03.101.405/0001-04</v>
          </cell>
          <cell r="D198" t="str">
            <v>SP</v>
          </cell>
          <cell r="E198" t="str">
            <v>Privado</v>
          </cell>
          <cell r="F198">
            <v>283901734.11000001</v>
          </cell>
          <cell r="G198">
            <v>5605577.1600000001</v>
          </cell>
          <cell r="H198">
            <v>3961881.29</v>
          </cell>
          <cell r="I198">
            <v>17012591.359999999</v>
          </cell>
          <cell r="J198">
            <v>7053</v>
          </cell>
          <cell r="K198">
            <v>86</v>
          </cell>
          <cell r="L198">
            <v>0</v>
          </cell>
          <cell r="M198">
            <v>1</v>
          </cell>
          <cell r="N198">
            <v>4</v>
          </cell>
          <cell r="O198" t="str">
            <v>http://www.avonprev.com.br</v>
          </cell>
        </row>
        <row r="199">
          <cell r="A199" t="str">
            <v>FUNCASAL</v>
          </cell>
          <cell r="B199" t="str">
            <v>FUNDACAO CASAL DE SEGURIDADE SOCIAL</v>
          </cell>
          <cell r="C199" t="str">
            <v>24.479.123/0001-15</v>
          </cell>
          <cell r="D199" t="str">
            <v>AL</v>
          </cell>
          <cell r="E199" t="str">
            <v>Público</v>
          </cell>
          <cell r="F199">
            <v>281257404.82999998</v>
          </cell>
          <cell r="G199">
            <v>1796164.04</v>
          </cell>
          <cell r="H199">
            <v>9740816.6699999999</v>
          </cell>
          <cell r="I199">
            <v>2029.97</v>
          </cell>
          <cell r="J199">
            <v>446</v>
          </cell>
          <cell r="K199">
            <v>646</v>
          </cell>
          <cell r="L199">
            <v>186</v>
          </cell>
          <cell r="M199">
            <v>1</v>
          </cell>
          <cell r="N199">
            <v>2</v>
          </cell>
          <cell r="O199" t="str">
            <v>http://www.funcasal.com.br</v>
          </cell>
        </row>
        <row r="200">
          <cell r="A200" t="str">
            <v>FUMPRESC</v>
          </cell>
          <cell r="B200" t="str">
            <v>FUNDO MULTIPATROCINADO DE PREVIDENCIA COMPLEMENTAR SANTA CATARINA</v>
          </cell>
          <cell r="C200" t="str">
            <v>86.950.391/0001-20</v>
          </cell>
          <cell r="D200" t="str">
            <v>SC</v>
          </cell>
          <cell r="E200" t="str">
            <v>Público</v>
          </cell>
          <cell r="F200">
            <v>276585639.06</v>
          </cell>
          <cell r="G200">
            <v>4469364.8</v>
          </cell>
          <cell r="H200">
            <v>6268396.0999999996</v>
          </cell>
          <cell r="I200">
            <v>100618.89</v>
          </cell>
          <cell r="J200">
            <v>593</v>
          </cell>
          <cell r="K200">
            <v>385</v>
          </cell>
          <cell r="L200">
            <v>85</v>
          </cell>
          <cell r="M200">
            <v>3</v>
          </cell>
          <cell r="N200">
            <v>3</v>
          </cell>
          <cell r="O200" t="str">
            <v>http://www.fumpresc.com.br</v>
          </cell>
        </row>
        <row r="201">
          <cell r="A201" t="str">
            <v>OABPREV-SC</v>
          </cell>
          <cell r="B201" t="str">
            <v>OABPREV-SC</v>
          </cell>
          <cell r="C201" t="str">
            <v>86.897.105/0001-00</v>
          </cell>
          <cell r="D201" t="str">
            <v>SC</v>
          </cell>
          <cell r="E201" t="str">
            <v>Instituidor</v>
          </cell>
          <cell r="F201">
            <v>273824229.07999998</v>
          </cell>
          <cell r="G201">
            <v>10590205.34</v>
          </cell>
          <cell r="H201">
            <v>1383082.12</v>
          </cell>
          <cell r="I201">
            <v>7142598.6399999997</v>
          </cell>
          <cell r="J201">
            <v>8517</v>
          </cell>
          <cell r="K201">
            <v>72</v>
          </cell>
          <cell r="L201">
            <v>47</v>
          </cell>
          <cell r="M201">
            <v>1</v>
          </cell>
          <cell r="N201">
            <v>3</v>
          </cell>
          <cell r="O201" t="str">
            <v>http://www.oabprev-sc.org.br</v>
          </cell>
        </row>
        <row r="202">
          <cell r="A202" t="str">
            <v>CARBOPREV</v>
          </cell>
          <cell r="B202" t="str">
            <v>CARBOPREV SOCIEDADE DE PREVIDENCIA PRIVADA</v>
          </cell>
          <cell r="C202" t="str">
            <v>01.771.969/0001-29</v>
          </cell>
          <cell r="D202" t="str">
            <v>SP</v>
          </cell>
          <cell r="E202" t="str">
            <v>Privado</v>
          </cell>
          <cell r="F202">
            <v>271872448.06</v>
          </cell>
          <cell r="G202">
            <v>4756106.9399999995</v>
          </cell>
          <cell r="H202">
            <v>7064267.6699999999</v>
          </cell>
          <cell r="I202">
            <v>352577.57</v>
          </cell>
          <cell r="J202">
            <v>836</v>
          </cell>
          <cell r="K202">
            <v>186</v>
          </cell>
          <cell r="L202">
            <v>19</v>
          </cell>
          <cell r="M202">
            <v>1</v>
          </cell>
          <cell r="N202">
            <v>2</v>
          </cell>
          <cell r="O202" t="str">
            <v>https://www.portalprev.com.br/carboprev</v>
          </cell>
        </row>
        <row r="203">
          <cell r="A203" t="str">
            <v>TRAMONTINAPREV</v>
          </cell>
          <cell r="B203" t="str">
            <v>TRAMONTINAPREV - SOCIEDADE PREVIDENCIARIA</v>
          </cell>
          <cell r="C203" t="str">
            <v>00.972.631/0001-72</v>
          </cell>
          <cell r="D203" t="str">
            <v>RS</v>
          </cell>
          <cell r="E203" t="str">
            <v>Privado</v>
          </cell>
          <cell r="F203">
            <v>269766906.63</v>
          </cell>
          <cell r="G203">
            <v>6953422.2800000003</v>
          </cell>
          <cell r="H203">
            <v>3595435.89</v>
          </cell>
          <cell r="I203">
            <v>7947.39</v>
          </cell>
          <cell r="J203">
            <v>9705</v>
          </cell>
          <cell r="K203">
            <v>83</v>
          </cell>
          <cell r="L203">
            <v>3</v>
          </cell>
          <cell r="M203">
            <v>1</v>
          </cell>
          <cell r="N203">
            <v>20</v>
          </cell>
          <cell r="O203" t="str">
            <v>WWW.TRAMONTINA.NET/PREV</v>
          </cell>
        </row>
        <row r="204">
          <cell r="A204" t="str">
            <v>RBS PREV</v>
          </cell>
          <cell r="B204" t="str">
            <v>RBS PREV-SOCIEDADE PREVIDENCIARIA</v>
          </cell>
          <cell r="C204" t="str">
            <v>01.594.327/0001-00</v>
          </cell>
          <cell r="D204" t="str">
            <v>RS</v>
          </cell>
          <cell r="E204" t="str">
            <v>Privado</v>
          </cell>
          <cell r="F204">
            <v>268050462.78</v>
          </cell>
          <cell r="G204">
            <v>2786923.23</v>
          </cell>
          <cell r="H204">
            <v>8042585.8400000008</v>
          </cell>
          <cell r="I204">
            <v>2115497.83</v>
          </cell>
          <cell r="J204">
            <v>5847</v>
          </cell>
          <cell r="K204">
            <v>145</v>
          </cell>
          <cell r="L204">
            <v>20</v>
          </cell>
          <cell r="M204">
            <v>1</v>
          </cell>
          <cell r="N204">
            <v>51</v>
          </cell>
          <cell r="O204" t="str">
            <v>HTTP://WWW.RBSPREV.COM.BR/</v>
          </cell>
        </row>
        <row r="205">
          <cell r="A205" t="str">
            <v>SOMUPP</v>
          </cell>
          <cell r="B205" t="str">
            <v>SOMUPP SOCIEDADE MULTIPATROCINADA DE PREV.PRIVADA</v>
          </cell>
          <cell r="C205" t="str">
            <v>54.221.072/0001-98</v>
          </cell>
          <cell r="D205" t="str">
            <v>SP</v>
          </cell>
          <cell r="E205" t="str">
            <v>Privado</v>
          </cell>
          <cell r="F205">
            <v>252057007.03999999</v>
          </cell>
          <cell r="G205">
            <v>0</v>
          </cell>
          <cell r="H205">
            <v>10393411.42</v>
          </cell>
          <cell r="I205">
            <v>0</v>
          </cell>
          <cell r="J205">
            <v>0</v>
          </cell>
          <cell r="K205">
            <v>37</v>
          </cell>
          <cell r="L205">
            <v>68</v>
          </cell>
          <cell r="M205">
            <v>1</v>
          </cell>
          <cell r="N205">
            <v>1</v>
          </cell>
          <cell r="O205" t="str">
            <v>http://www.somupp.com.br/2127/3922.html</v>
          </cell>
        </row>
        <row r="206">
          <cell r="A206" t="str">
            <v>ALPHA</v>
          </cell>
          <cell r="B206" t="str">
            <v>FUNDACAO ALPHA DE PREVIDENCIA E ASSISTENCIA SOCIAL</v>
          </cell>
          <cell r="C206" t="str">
            <v>75.156.034/0001-79</v>
          </cell>
          <cell r="D206" t="str">
            <v>PR</v>
          </cell>
          <cell r="E206" t="str">
            <v>Público</v>
          </cell>
          <cell r="F206">
            <v>251800119.02000001</v>
          </cell>
          <cell r="G206">
            <v>4111637.52</v>
          </cell>
          <cell r="H206">
            <v>4957759.3499999996</v>
          </cell>
          <cell r="I206">
            <v>389206.65</v>
          </cell>
          <cell r="J206">
            <v>769</v>
          </cell>
          <cell r="K206">
            <v>196</v>
          </cell>
          <cell r="L206">
            <v>77</v>
          </cell>
          <cell r="M206">
            <v>1</v>
          </cell>
          <cell r="N206">
            <v>4</v>
          </cell>
          <cell r="O206" t="str">
            <v>http://www.fundacaoalpha.org.br</v>
          </cell>
        </row>
        <row r="207">
          <cell r="A207" t="str">
            <v>RJPREV</v>
          </cell>
          <cell r="B207" t="str">
            <v>FUNDACAO DE PREVIDENCIA COMPLEMENTAR DO ESTADO DO RIO DE JANEIRO (RJPREV)</v>
          </cell>
          <cell r="C207" t="str">
            <v>17.713.878/0001-77</v>
          </cell>
          <cell r="D207" t="str">
            <v>RJ</v>
          </cell>
          <cell r="E207" t="str">
            <v>Público</v>
          </cell>
          <cell r="F207">
            <v>230619833.66</v>
          </cell>
          <cell r="G207">
            <v>22528461.879999999</v>
          </cell>
          <cell r="H207">
            <v>69535.77</v>
          </cell>
          <cell r="I207">
            <v>178942.28</v>
          </cell>
          <cell r="J207">
            <v>3562</v>
          </cell>
          <cell r="K207">
            <v>3</v>
          </cell>
          <cell r="L207">
            <v>16</v>
          </cell>
          <cell r="M207">
            <v>2</v>
          </cell>
          <cell r="N207">
            <v>25</v>
          </cell>
          <cell r="O207" t="str">
            <v>http://www.rjprev.rj.gov.br/</v>
          </cell>
        </row>
        <row r="208">
          <cell r="A208" t="str">
            <v>FUTURA II</v>
          </cell>
          <cell r="B208" t="str">
            <v>FUTURA II ENTIDADE DE PREVIDENCIA COMPLEMENTAR</v>
          </cell>
          <cell r="C208" t="str">
            <v>12.537.075/0001-95</v>
          </cell>
          <cell r="D208" t="str">
            <v>SP</v>
          </cell>
          <cell r="E208" t="str">
            <v>Privado</v>
          </cell>
          <cell r="F208">
            <v>213843870.19</v>
          </cell>
          <cell r="G208">
            <v>20373146.920000002</v>
          </cell>
          <cell r="H208">
            <v>1005706.3400000001</v>
          </cell>
          <cell r="I208">
            <v>1539067.09</v>
          </cell>
          <cell r="J208">
            <v>6792</v>
          </cell>
          <cell r="K208">
            <v>25</v>
          </cell>
          <cell r="L208">
            <v>0</v>
          </cell>
          <cell r="M208">
            <v>2</v>
          </cell>
          <cell r="N208">
            <v>25</v>
          </cell>
          <cell r="O208" t="str">
            <v>https://www.futuraprev.org.br</v>
          </cell>
        </row>
        <row r="209">
          <cell r="A209" t="str">
            <v>PREVISTIHL</v>
          </cell>
          <cell r="B209" t="str">
            <v>PREVISTIHL SOCIEDADE DE PREVIDENCIA PRIVADA</v>
          </cell>
          <cell r="C209" t="str">
            <v>91.100.297/0001-12</v>
          </cell>
          <cell r="D209" t="str">
            <v>RS</v>
          </cell>
          <cell r="E209" t="str">
            <v>Privado</v>
          </cell>
          <cell r="F209">
            <v>212429448.16</v>
          </cell>
          <cell r="G209">
            <v>7175544.0899999999</v>
          </cell>
          <cell r="H209">
            <v>3202579.19</v>
          </cell>
          <cell r="I209">
            <v>196669.32</v>
          </cell>
          <cell r="J209">
            <v>3771</v>
          </cell>
          <cell r="K209">
            <v>42</v>
          </cell>
          <cell r="L209">
            <v>2</v>
          </cell>
          <cell r="M209">
            <v>1</v>
          </cell>
          <cell r="N209">
            <v>1</v>
          </cell>
          <cell r="O209" t="str">
            <v>WWW.PORTALPREV.COM.BR/PREVISTIHL</v>
          </cell>
        </row>
        <row r="210">
          <cell r="A210" t="str">
            <v>GEIPREV</v>
          </cell>
          <cell r="B210" t="str">
            <v>INSTITUTO GEIPREV DE SEGURIDADE SOCIAL</v>
          </cell>
          <cell r="C210" t="str">
            <v>00.529.784/0001-40</v>
          </cell>
          <cell r="D210" t="str">
            <v>DF</v>
          </cell>
          <cell r="E210" t="str">
            <v>Público</v>
          </cell>
          <cell r="F210">
            <v>205246872.69999999</v>
          </cell>
          <cell r="G210">
            <v>47818725.900000006</v>
          </cell>
          <cell r="H210">
            <v>16272522.59</v>
          </cell>
          <cell r="I210">
            <v>0</v>
          </cell>
          <cell r="J210">
            <v>32</v>
          </cell>
          <cell r="K210">
            <v>220</v>
          </cell>
          <cell r="L210">
            <v>87</v>
          </cell>
          <cell r="M210">
            <v>1</v>
          </cell>
          <cell r="N210">
            <v>2</v>
          </cell>
          <cell r="O210" t="str">
            <v>www.geiprev.com.br</v>
          </cell>
        </row>
        <row r="211">
          <cell r="A211" t="str">
            <v>SIAS</v>
          </cell>
          <cell r="B211" t="str">
            <v>SOCIEDADE IBGEANA DE ASSISTENCIA E SEGURIDADE-SIAS</v>
          </cell>
          <cell r="C211" t="str">
            <v>33.937.541/0001-08</v>
          </cell>
          <cell r="D211" t="str">
            <v>RJ</v>
          </cell>
          <cell r="E211" t="str">
            <v>Público</v>
          </cell>
          <cell r="F211">
            <v>203098436.27000001</v>
          </cell>
          <cell r="G211">
            <v>5758200.3599999994</v>
          </cell>
          <cell r="H211">
            <v>9919170.4499999993</v>
          </cell>
          <cell r="I211">
            <v>328161</v>
          </cell>
          <cell r="J211">
            <v>6624</v>
          </cell>
          <cell r="K211">
            <v>234</v>
          </cell>
          <cell r="L211">
            <v>388</v>
          </cell>
          <cell r="M211">
            <v>3</v>
          </cell>
          <cell r="N211">
            <v>3</v>
          </cell>
          <cell r="O211" t="str">
            <v>http://www.sias.org.br</v>
          </cell>
        </row>
        <row r="212">
          <cell r="A212" t="str">
            <v>MAIS FUTURO</v>
          </cell>
          <cell r="B212" t="str">
            <v>FUNDO DE PREVIDENCIA MAIS FUTURO</v>
          </cell>
          <cell r="C212" t="str">
            <v>07.136.451/0001-08</v>
          </cell>
          <cell r="D212" t="str">
            <v>PR</v>
          </cell>
          <cell r="E212" t="str">
            <v>Privado</v>
          </cell>
          <cell r="F212">
            <v>194937532.15000001</v>
          </cell>
          <cell r="G212">
            <v>5010492.5999999996</v>
          </cell>
          <cell r="H212">
            <v>1803528.22</v>
          </cell>
          <cell r="I212">
            <v>5528996.7300000004</v>
          </cell>
          <cell r="J212">
            <v>4220</v>
          </cell>
          <cell r="K212">
            <v>52</v>
          </cell>
          <cell r="L212">
            <v>18</v>
          </cell>
          <cell r="M212">
            <v>5</v>
          </cell>
          <cell r="N212">
            <v>40</v>
          </cell>
          <cell r="O212" t="str">
            <v>https://maisfuturo.com.br/</v>
          </cell>
        </row>
        <row r="213">
          <cell r="A213" t="str">
            <v>OABPREV-RS</v>
          </cell>
          <cell r="B213" t="str">
            <v>OABPREV-RS - FUNDO DE PENSAO MULTIPATROCINADO DA ORDEM DOS ADVOGADOS DO BRASIL, SECCIONAL DO RIO GRANDE DO SUL</v>
          </cell>
          <cell r="C213" t="str">
            <v>01.182.491/0001-00</v>
          </cell>
          <cell r="D213" t="str">
            <v>RS</v>
          </cell>
          <cell r="E213" t="str">
            <v>Instituidor</v>
          </cell>
          <cell r="F213">
            <v>188173048.88</v>
          </cell>
          <cell r="G213">
            <v>8555846.7799999993</v>
          </cell>
          <cell r="H213">
            <v>822385.58</v>
          </cell>
          <cell r="I213">
            <v>5020509.07</v>
          </cell>
          <cell r="J213">
            <v>8411</v>
          </cell>
          <cell r="K213">
            <v>39</v>
          </cell>
          <cell r="L213">
            <v>29</v>
          </cell>
          <cell r="M213">
            <v>1</v>
          </cell>
          <cell r="N213">
            <v>2</v>
          </cell>
          <cell r="O213" t="str">
            <v>http://www.oabprev-rs.org.br</v>
          </cell>
        </row>
        <row r="214">
          <cell r="A214" t="str">
            <v>RECKITTPREV</v>
          </cell>
          <cell r="B214" t="str">
            <v>RECKITTPREV RECKITT BENCKISER SOCIEDADE PREVIDENCIARIA</v>
          </cell>
          <cell r="C214" t="str">
            <v>57.756.371/0001-15</v>
          </cell>
          <cell r="D214" t="str">
            <v>SP</v>
          </cell>
          <cell r="E214" t="str">
            <v>Privado</v>
          </cell>
          <cell r="F214">
            <v>179577800.63</v>
          </cell>
          <cell r="G214">
            <v>7377530.3499999996</v>
          </cell>
          <cell r="H214">
            <v>2436153.34</v>
          </cell>
          <cell r="I214">
            <v>3297775.12</v>
          </cell>
          <cell r="J214">
            <v>1193</v>
          </cell>
          <cell r="K214">
            <v>52</v>
          </cell>
          <cell r="L214">
            <v>16</v>
          </cell>
          <cell r="M214">
            <v>1</v>
          </cell>
          <cell r="N214">
            <v>4</v>
          </cell>
          <cell r="O214" t="str">
            <v>http://www.reckittprev.com.br</v>
          </cell>
        </row>
        <row r="215">
          <cell r="A215" t="str">
            <v>SUL PREVIDÊNCIA</v>
          </cell>
          <cell r="B215" t="str">
            <v>SOCIEDADE DE PREVIDENCIA COMPLEMENTAR - SUL PREVIDENCIA</v>
          </cell>
          <cell r="C215" t="str">
            <v>12.148.125/0001-42</v>
          </cell>
          <cell r="D215" t="str">
            <v>SC</v>
          </cell>
          <cell r="E215" t="str">
            <v>Privado</v>
          </cell>
          <cell r="F215">
            <v>173488878.13</v>
          </cell>
          <cell r="G215">
            <v>9695173.0899999999</v>
          </cell>
          <cell r="H215">
            <v>2986555.35</v>
          </cell>
          <cell r="I215">
            <v>187203.71</v>
          </cell>
          <cell r="J215">
            <v>2178</v>
          </cell>
          <cell r="K215">
            <v>75</v>
          </cell>
          <cell r="L215">
            <v>27</v>
          </cell>
          <cell r="M215">
            <v>5</v>
          </cell>
          <cell r="N215">
            <v>19</v>
          </cell>
          <cell r="O215" t="str">
            <v>https://www.sulprevidencia.org.br/</v>
          </cell>
        </row>
        <row r="216">
          <cell r="A216" t="str">
            <v>SCPREV</v>
          </cell>
          <cell r="B216" t="str">
            <v>FUNDACAO DE PREVIDENCIA COMPLEMENTAR DO ESTADO DE SANTA CATARINA (SCPREV)</v>
          </cell>
          <cell r="C216" t="str">
            <v>24.779.565/0001-87</v>
          </cell>
          <cell r="D216" t="str">
            <v>SC</v>
          </cell>
          <cell r="E216" t="str">
            <v>Público</v>
          </cell>
          <cell r="F216">
            <v>168827082.90000001</v>
          </cell>
          <cell r="G216">
            <v>31693394.030000001</v>
          </cell>
          <cell r="H216">
            <v>14694.890000000001</v>
          </cell>
          <cell r="I216">
            <v>14705.11</v>
          </cell>
          <cell r="J216">
            <v>2276</v>
          </cell>
          <cell r="K216">
            <v>0</v>
          </cell>
          <cell r="L216">
            <v>0</v>
          </cell>
          <cell r="M216">
            <v>1</v>
          </cell>
          <cell r="N216">
            <v>7</v>
          </cell>
          <cell r="O216" t="str">
            <v>https://www.scprev.com.br/</v>
          </cell>
        </row>
        <row r="217">
          <cell r="A217" t="str">
            <v>MÚTUOPREV</v>
          </cell>
          <cell r="B217" t="str">
            <v>MUTUOPREV - ENTIDADE DE PREVIDENCIA COMPLEMENTAR</v>
          </cell>
          <cell r="C217" t="str">
            <v>12.905.021/0001-35</v>
          </cell>
          <cell r="D217" t="str">
            <v>SP</v>
          </cell>
          <cell r="E217" t="str">
            <v>Instituidor</v>
          </cell>
          <cell r="F217">
            <v>164854358.19999999</v>
          </cell>
          <cell r="G217">
            <v>7709036.79</v>
          </cell>
          <cell r="H217">
            <v>5632005.0199999996</v>
          </cell>
          <cell r="I217">
            <v>2566997.1800000002</v>
          </cell>
          <cell r="J217"/>
          <cell r="K217"/>
          <cell r="L217"/>
          <cell r="M217">
            <v>3</v>
          </cell>
          <cell r="N217">
            <v>5</v>
          </cell>
          <cell r="O217" t="str">
            <v>Sem site</v>
          </cell>
        </row>
        <row r="218">
          <cell r="A218" t="str">
            <v>CAPAF</v>
          </cell>
          <cell r="B218" t="str">
            <v>CAIXA DE PREVIDENCIA COMPLEMENTAR DO BANCO DA AMAZONIA</v>
          </cell>
          <cell r="C218" t="str">
            <v>04.789.749/0001-10</v>
          </cell>
          <cell r="D218" t="str">
            <v>PA</v>
          </cell>
          <cell r="E218" t="str">
            <v>Público</v>
          </cell>
          <cell r="F218">
            <v>163605002.65000001</v>
          </cell>
          <cell r="G218">
            <v>6304203.9000000004</v>
          </cell>
          <cell r="H218">
            <v>37450189.920000002</v>
          </cell>
          <cell r="I218">
            <v>0</v>
          </cell>
          <cell r="J218">
            <v>121</v>
          </cell>
          <cell r="K218">
            <v>557</v>
          </cell>
          <cell r="L218">
            <v>330</v>
          </cell>
          <cell r="M218">
            <v>2</v>
          </cell>
          <cell r="N218">
            <v>2</v>
          </cell>
          <cell r="O218" t="str">
            <v>WWW.CAPAF.ORG.BR</v>
          </cell>
        </row>
        <row r="219">
          <cell r="A219" t="str">
            <v>DATUSPREV</v>
          </cell>
          <cell r="B219" t="str">
            <v>SOCIEDADE DE PREVIDENCIA COMPLEMENTAR CIASC - DATUSPREV</v>
          </cell>
          <cell r="C219" t="str">
            <v>10.605.283/0001-59</v>
          </cell>
          <cell r="D219" t="str">
            <v>SC</v>
          </cell>
          <cell r="E219" t="str">
            <v>Público</v>
          </cell>
          <cell r="F219">
            <v>161783105.83000001</v>
          </cell>
          <cell r="G219">
            <v>5723741.6899999995</v>
          </cell>
          <cell r="H219">
            <v>1220665.2</v>
          </cell>
          <cell r="I219">
            <v>179569.08</v>
          </cell>
          <cell r="J219">
            <v>308</v>
          </cell>
          <cell r="K219">
            <v>63</v>
          </cell>
          <cell r="L219">
            <v>15</v>
          </cell>
          <cell r="M219">
            <v>1</v>
          </cell>
          <cell r="N219">
            <v>1</v>
          </cell>
          <cell r="O219" t="str">
            <v>http://www.datusprev.com.br</v>
          </cell>
        </row>
        <row r="220">
          <cell r="A220" t="str">
            <v>PREVSOMPO</v>
          </cell>
          <cell r="B220" t="str">
            <v>SOMPO ENTIDADE DE PREVIDENCIA COMPLEMENTAR - PREVSOMPO</v>
          </cell>
          <cell r="C220" t="str">
            <v>03.784.859/0001-27</v>
          </cell>
          <cell r="D220" t="str">
            <v>SP</v>
          </cell>
          <cell r="E220" t="str">
            <v>Privado</v>
          </cell>
          <cell r="F220">
            <v>161380418.44</v>
          </cell>
          <cell r="G220">
            <v>5056626.12</v>
          </cell>
          <cell r="H220">
            <v>7763953.4100000001</v>
          </cell>
          <cell r="I220">
            <v>3589</v>
          </cell>
          <cell r="J220">
            <v>781</v>
          </cell>
          <cell r="K220">
            <v>88</v>
          </cell>
          <cell r="L220">
            <v>8</v>
          </cell>
          <cell r="M220">
            <v>4</v>
          </cell>
          <cell r="N220">
            <v>3</v>
          </cell>
          <cell r="O220" t="str">
            <v>https://sompo.com.br/respeito-nao-envelhece/</v>
          </cell>
        </row>
        <row r="221">
          <cell r="A221" t="str">
            <v>PREVBEP</v>
          </cell>
          <cell r="B221" t="str">
            <v>BEP-CAIXA DE PREVIDENCIA SOCIAL</v>
          </cell>
          <cell r="C221" t="str">
            <v>07.697.683/0001-27</v>
          </cell>
          <cell r="D221" t="str">
            <v>PI</v>
          </cell>
          <cell r="E221" t="str">
            <v>Público</v>
          </cell>
          <cell r="F221">
            <v>160233954.72</v>
          </cell>
          <cell r="G221">
            <v>308625.33999999997</v>
          </cell>
          <cell r="H221">
            <v>3591267.58</v>
          </cell>
          <cell r="I221">
            <v>0</v>
          </cell>
          <cell r="J221">
            <v>16</v>
          </cell>
          <cell r="K221">
            <v>129</v>
          </cell>
          <cell r="L221">
            <v>39</v>
          </cell>
          <cell r="M221">
            <v>1</v>
          </cell>
          <cell r="N221">
            <v>3</v>
          </cell>
          <cell r="O221" t="str">
            <v>https://www.prevbep.com.br/</v>
          </cell>
        </row>
        <row r="222">
          <cell r="A222" t="str">
            <v>OABPREV-GO</v>
          </cell>
          <cell r="B222" t="str">
            <v>FUNDO DE PENSAO MULTIPATROCINADO DA ORDEM DOS ADVOGADOS DO BRASIL, SECCIONAL DE GOIAS E DA CASAG - CAIXA DE ASSISTENCIA DOS ADVOGADOS DE GOIAS</v>
          </cell>
          <cell r="C222" t="str">
            <v>01.715.394/0001-27</v>
          </cell>
          <cell r="D222" t="str">
            <v>GO</v>
          </cell>
          <cell r="E222" t="str">
            <v>Instituidor</v>
          </cell>
          <cell r="F222">
            <v>156815948</v>
          </cell>
          <cell r="G222">
            <v>5252568.5</v>
          </cell>
          <cell r="H222">
            <v>1777021.47</v>
          </cell>
          <cell r="I222">
            <v>5545465.5899999999</v>
          </cell>
          <cell r="J222">
            <v>4607</v>
          </cell>
          <cell r="K222">
            <v>49</v>
          </cell>
          <cell r="L222">
            <v>44</v>
          </cell>
          <cell r="M222">
            <v>1</v>
          </cell>
          <cell r="N222">
            <v>4</v>
          </cell>
          <cell r="O222" t="str">
            <v>http://www.oabprevgo.org.br</v>
          </cell>
        </row>
        <row r="223">
          <cell r="A223" t="str">
            <v>VBPP</v>
          </cell>
          <cell r="B223" t="str">
            <v>VISTEON BRASIL PREVIDENCIA PRIVADA - VBPP</v>
          </cell>
          <cell r="C223" t="str">
            <v>05.590.227/0001-58</v>
          </cell>
          <cell r="D223" t="str">
            <v>SP</v>
          </cell>
          <cell r="E223" t="str">
            <v>Privado</v>
          </cell>
          <cell r="F223">
            <v>146415059.15000001</v>
          </cell>
          <cell r="G223">
            <v>1914121.88</v>
          </cell>
          <cell r="H223">
            <v>5494749.5899999999</v>
          </cell>
          <cell r="I223">
            <v>311263.31</v>
          </cell>
          <cell r="J223">
            <v>2598</v>
          </cell>
          <cell r="K223">
            <v>130</v>
          </cell>
          <cell r="L223">
            <v>8</v>
          </cell>
          <cell r="M223">
            <v>1</v>
          </cell>
          <cell r="N223">
            <v>5</v>
          </cell>
          <cell r="O223" t="str">
            <v>HTTPS://VISTEONPREV.PARTICIPANTE.COM.BR/</v>
          </cell>
        </row>
        <row r="224">
          <cell r="A224" t="str">
            <v>PREVCOM-MG</v>
          </cell>
          <cell r="B224" t="str">
            <v>FUNDACAO DE PREVIDENCIA COMPLEMENTAR DO ESTADO DE MINAS GERAIS - PREVCOM-MG</v>
          </cell>
          <cell r="C224" t="str">
            <v>21.275.737/0001-97</v>
          </cell>
          <cell r="D224" t="str">
            <v>MG</v>
          </cell>
          <cell r="E224" t="str">
            <v>Público</v>
          </cell>
          <cell r="F224">
            <v>132837556.41</v>
          </cell>
          <cell r="G224">
            <v>21199858.609999999</v>
          </cell>
          <cell r="H224">
            <v>0</v>
          </cell>
          <cell r="I224">
            <v>10333.69</v>
          </cell>
          <cell r="J224">
            <v>1994</v>
          </cell>
          <cell r="K224">
            <v>0</v>
          </cell>
          <cell r="L224">
            <v>0</v>
          </cell>
          <cell r="M224">
            <v>2</v>
          </cell>
          <cell r="N224">
            <v>13</v>
          </cell>
          <cell r="O224" t="str">
            <v>http://www.prevcommg.com.br</v>
          </cell>
        </row>
        <row r="225">
          <cell r="A225" t="str">
            <v>PREVUNISUL</v>
          </cell>
          <cell r="B225" t="str">
            <v>SOCIEDADE DE PREVIDENCIA COMPLEMENTAR PREVUNISUL</v>
          </cell>
          <cell r="C225" t="str">
            <v>07.719.843/0001-91</v>
          </cell>
          <cell r="D225" t="str">
            <v>SC</v>
          </cell>
          <cell r="E225" t="str">
            <v>Privado</v>
          </cell>
          <cell r="F225">
            <v>130740765.22</v>
          </cell>
          <cell r="G225">
            <v>1278596.19</v>
          </cell>
          <cell r="H225">
            <v>5267553.5999999996</v>
          </cell>
          <cell r="I225">
            <v>235486.03</v>
          </cell>
          <cell r="J225">
            <v>307</v>
          </cell>
          <cell r="K225">
            <v>110</v>
          </cell>
          <cell r="L225">
            <v>25</v>
          </cell>
          <cell r="M225">
            <v>2</v>
          </cell>
          <cell r="N225">
            <v>3</v>
          </cell>
          <cell r="O225" t="str">
            <v>http://www.prevunisul.com.br</v>
          </cell>
        </row>
        <row r="226">
          <cell r="A226" t="str">
            <v>MONGERAL</v>
          </cell>
          <cell r="B226" t="str">
            <v>MONGERAL AEGON FUNDO DE PENSAO</v>
          </cell>
          <cell r="C226" t="str">
            <v>07.146.074/0001-80</v>
          </cell>
          <cell r="D226" t="str">
            <v>RJ</v>
          </cell>
          <cell r="E226" t="str">
            <v>Privado</v>
          </cell>
          <cell r="F226">
            <v>123078692.20999999</v>
          </cell>
          <cell r="G226">
            <v>12305824.530000001</v>
          </cell>
          <cell r="H226">
            <v>1235953.3600000001</v>
          </cell>
          <cell r="I226">
            <v>4545228.78</v>
          </cell>
          <cell r="J226">
            <v>3018</v>
          </cell>
          <cell r="K226">
            <v>25</v>
          </cell>
          <cell r="L226">
            <v>6</v>
          </cell>
          <cell r="M226">
            <v>10</v>
          </cell>
          <cell r="N226">
            <v>80</v>
          </cell>
          <cell r="O226" t="str">
            <v>WWW.MONGERAL.COM.BR</v>
          </cell>
        </row>
        <row r="227">
          <cell r="A227" t="str">
            <v>ALBAPREV</v>
          </cell>
          <cell r="B227" t="str">
            <v>ALBAPREV INSTITUTO DE PREVIDENCIA COMPLEMENTAR DA ASSEMBLEIA LEGISLATIVA DO ESTADO DA BAHIA</v>
          </cell>
          <cell r="C227" t="str">
            <v>07.780.736/0001-79</v>
          </cell>
          <cell r="D227" t="str">
            <v>BA</v>
          </cell>
          <cell r="E227" t="str">
            <v>Público</v>
          </cell>
          <cell r="F227">
            <v>115171130.56</v>
          </cell>
          <cell r="G227">
            <v>5074478.49</v>
          </cell>
          <cell r="H227">
            <v>540585.25</v>
          </cell>
          <cell r="I227">
            <v>8847933.8499999996</v>
          </cell>
          <cell r="J227">
            <v>199</v>
          </cell>
          <cell r="K227">
            <v>9</v>
          </cell>
          <cell r="L227">
            <v>12</v>
          </cell>
          <cell r="M227">
            <v>1</v>
          </cell>
          <cell r="N227">
            <v>1</v>
          </cell>
          <cell r="O227" t="str">
            <v>http://www.albaprev.com.br</v>
          </cell>
        </row>
        <row r="228">
          <cell r="A228" t="str">
            <v>ELANCO PREV</v>
          </cell>
          <cell r="B228" t="str">
            <v>ELANCO PREV PREVIDENCIA COMPLEMENTAR</v>
          </cell>
          <cell r="C228" t="str">
            <v>35.761.364/0001-79</v>
          </cell>
          <cell r="D228" t="str">
            <v>SP</v>
          </cell>
          <cell r="E228" t="str">
            <v>Privado</v>
          </cell>
          <cell r="F228">
            <v>115158810.13</v>
          </cell>
          <cell r="G228">
            <v>4224810.5999999996</v>
          </cell>
          <cell r="H228">
            <v>3097434.64</v>
          </cell>
          <cell r="I228">
            <v>68964.7</v>
          </cell>
          <cell r="J228">
            <v>288</v>
          </cell>
          <cell r="K228">
            <v>41</v>
          </cell>
          <cell r="L228">
            <v>2</v>
          </cell>
          <cell r="M228">
            <v>3</v>
          </cell>
          <cell r="N228">
            <v>1</v>
          </cell>
          <cell r="O228" t="str">
            <v>Sem site</v>
          </cell>
        </row>
        <row r="229">
          <cell r="A229" t="str">
            <v>RS-PREV</v>
          </cell>
          <cell r="B229" t="str">
            <v>FUNDACAO DE PREVIDENCIA COMPLEMENTAR DO SERVIDOR PUBLICO DO ESTADO DO RIO GRANDE DO SUL - RS-PREV</v>
          </cell>
          <cell r="C229" t="str">
            <v>24.846.794/0001-77</v>
          </cell>
          <cell r="D229" t="str">
            <v>RS</v>
          </cell>
          <cell r="E229" t="str">
            <v>Público</v>
          </cell>
          <cell r="F229">
            <v>112550238.93000001</v>
          </cell>
          <cell r="G229">
            <v>15261590.02</v>
          </cell>
          <cell r="H229">
            <v>0</v>
          </cell>
          <cell r="I229">
            <v>70998.59</v>
          </cell>
          <cell r="J229">
            <v>2248</v>
          </cell>
          <cell r="K229">
            <v>0</v>
          </cell>
          <cell r="L229">
            <v>0</v>
          </cell>
          <cell r="M229">
            <v>2</v>
          </cell>
          <cell r="N229">
            <v>27</v>
          </cell>
          <cell r="O229" t="str">
            <v>http://www.rsprev.com.br/inicial</v>
          </cell>
        </row>
        <row r="230">
          <cell r="A230" t="str">
            <v>TEXPREV</v>
          </cell>
          <cell r="B230" t="str">
            <v>TEXPREV TEXACO SOCIEDADE PREVIDENCIARIA</v>
          </cell>
          <cell r="C230" t="str">
            <v>35.813.690/0001-82</v>
          </cell>
          <cell r="D230" t="str">
            <v>RJ</v>
          </cell>
          <cell r="E230" t="str">
            <v>Privado</v>
          </cell>
          <cell r="F230">
            <v>103687031.45999999</v>
          </cell>
          <cell r="G230">
            <v>3145061.5</v>
          </cell>
          <cell r="H230">
            <v>483798.5</v>
          </cell>
          <cell r="I230">
            <v>0</v>
          </cell>
          <cell r="J230">
            <v>103</v>
          </cell>
          <cell r="K230">
            <v>9</v>
          </cell>
          <cell r="L230">
            <v>0</v>
          </cell>
          <cell r="M230">
            <v>1</v>
          </cell>
          <cell r="N230">
            <v>1</v>
          </cell>
          <cell r="O230" t="str">
            <v>http://www.portalprev.com.br/texprev</v>
          </cell>
        </row>
        <row r="231">
          <cell r="A231" t="str">
            <v>PREVES</v>
          </cell>
          <cell r="B231" t="str">
            <v>FUNDACAO DE PREVIDENCIA COMPLEMENTAR DO ESTADO DO ESPIRITO SANTO - PREVES</v>
          </cell>
          <cell r="C231" t="str">
            <v>19.473.043/0001-12</v>
          </cell>
          <cell r="D231" t="str">
            <v>ES</v>
          </cell>
          <cell r="E231" t="str">
            <v>Público</v>
          </cell>
          <cell r="F231">
            <v>99589364.25</v>
          </cell>
          <cell r="G231">
            <v>6334931.3100000005</v>
          </cell>
          <cell r="H231">
            <v>158420.82999999999</v>
          </cell>
          <cell r="I231">
            <v>160444.64000000001</v>
          </cell>
          <cell r="J231">
            <v>5964</v>
          </cell>
          <cell r="K231">
            <v>2</v>
          </cell>
          <cell r="L231">
            <v>3</v>
          </cell>
          <cell r="M231">
            <v>3</v>
          </cell>
          <cell r="N231">
            <v>19</v>
          </cell>
          <cell r="O231" t="str">
            <v>http://www.preves.es.gov.br/</v>
          </cell>
        </row>
        <row r="232">
          <cell r="A232" t="str">
            <v>SILIUS</v>
          </cell>
          <cell r="B232" t="str">
            <v>FUNDACAO SILOS E ARMAZENS DE SEGURIDADE SOCIAL</v>
          </cell>
          <cell r="C232" t="str">
            <v>88.922.562/0001-33</v>
          </cell>
          <cell r="D232" t="str">
            <v>RS</v>
          </cell>
          <cell r="E232" t="str">
            <v>Público</v>
          </cell>
          <cell r="F232">
            <v>86998576.480000004</v>
          </cell>
          <cell r="G232">
            <v>2717666.84</v>
          </cell>
          <cell r="H232">
            <v>6577844.9799999995</v>
          </cell>
          <cell r="I232">
            <v>0</v>
          </cell>
          <cell r="J232">
            <v>13</v>
          </cell>
          <cell r="K232">
            <v>183</v>
          </cell>
          <cell r="L232">
            <v>117</v>
          </cell>
          <cell r="M232">
            <v>2</v>
          </cell>
          <cell r="N232">
            <v>1</v>
          </cell>
          <cell r="O232" t="str">
            <v>http://www.silius.com.br</v>
          </cell>
        </row>
        <row r="233">
          <cell r="A233" t="str">
            <v>INERGUS</v>
          </cell>
          <cell r="B233" t="str">
            <v>INSTITUTO ENERGIPE DE SEGURIDADE SOCIAL</v>
          </cell>
          <cell r="C233" t="str">
            <v>13.945.837/0001-55</v>
          </cell>
          <cell r="D233" t="str">
            <v>SE</v>
          </cell>
          <cell r="E233" t="str">
            <v>Privado</v>
          </cell>
          <cell r="F233">
            <v>86658681</v>
          </cell>
          <cell r="G233">
            <v>5506966.4500000002</v>
          </cell>
          <cell r="H233">
            <v>2262382.2800000003</v>
          </cell>
          <cell r="I233">
            <v>0</v>
          </cell>
          <cell r="J233">
            <v>0</v>
          </cell>
          <cell r="K233">
            <v>73</v>
          </cell>
          <cell r="L233">
            <v>30</v>
          </cell>
          <cell r="M233">
            <v>1</v>
          </cell>
          <cell r="N233">
            <v>2</v>
          </cell>
          <cell r="O233" t="str">
            <v>http://www.inergus.com.br</v>
          </cell>
        </row>
        <row r="234">
          <cell r="A234" t="str">
            <v>PREVNORDESTE</v>
          </cell>
          <cell r="B234" t="str">
            <v>FUNDACAO DE PREVIDENCIA COMPLEMENTAR DO ESTADO DA BAHIA - PREVBAHIA</v>
          </cell>
          <cell r="C234" t="str">
            <v>24.776.712/0001-65</v>
          </cell>
          <cell r="D234" t="str">
            <v>BA</v>
          </cell>
          <cell r="E234" t="str">
            <v>Público</v>
          </cell>
          <cell r="F234">
            <v>84435269.950000003</v>
          </cell>
          <cell r="G234">
            <v>11588065.629999999</v>
          </cell>
          <cell r="H234">
            <v>21504.080000000002</v>
          </cell>
          <cell r="I234">
            <v>103703.18</v>
          </cell>
          <cell r="J234">
            <v>1982</v>
          </cell>
          <cell r="K234">
            <v>0</v>
          </cell>
          <cell r="L234">
            <v>4</v>
          </cell>
          <cell r="M234">
            <v>3</v>
          </cell>
          <cell r="N234">
            <v>19</v>
          </cell>
          <cell r="O234" t="str">
            <v>https://www.prevnordeste.com.br/</v>
          </cell>
        </row>
        <row r="235">
          <cell r="A235" t="str">
            <v>SBOTPREV</v>
          </cell>
          <cell r="B235" t="str">
            <v>FUNDO DE PENSAO MULTINSTITUIDO DA SOCIEDADE BRASILEIRA DE ORTOPEDIA E TRAUMATOLOGIA - SBOTPREV</v>
          </cell>
          <cell r="C235" t="str">
            <v>11.401.654/0001-43</v>
          </cell>
          <cell r="D235" t="str">
            <v>SP</v>
          </cell>
          <cell r="E235" t="str">
            <v>Instituidor</v>
          </cell>
          <cell r="F235">
            <v>81022681.310000002</v>
          </cell>
          <cell r="G235">
            <v>3084418.01</v>
          </cell>
          <cell r="H235">
            <v>137212.82</v>
          </cell>
          <cell r="I235">
            <v>2353926.44</v>
          </cell>
          <cell r="J235">
            <v>1705</v>
          </cell>
          <cell r="K235">
            <v>4</v>
          </cell>
          <cell r="L235">
            <v>6</v>
          </cell>
          <cell r="M235">
            <v>1</v>
          </cell>
          <cell r="N235">
            <v>1</v>
          </cell>
          <cell r="O235" t="str">
            <v>http://www.sbotprev.org.br</v>
          </cell>
        </row>
        <row r="236">
          <cell r="A236" t="str">
            <v>PREVCHEVRON</v>
          </cell>
          <cell r="B236" t="str">
            <v>PREVCHEVRON SOCIEDADE PREVIDENCIARIA</v>
          </cell>
          <cell r="C236" t="str">
            <v>65.719.213/0001-13</v>
          </cell>
          <cell r="D236" t="str">
            <v>SP</v>
          </cell>
          <cell r="E236" t="str">
            <v>Privado</v>
          </cell>
          <cell r="F236">
            <v>75736259.959999993</v>
          </cell>
          <cell r="G236">
            <v>1698700.35</v>
          </cell>
          <cell r="H236">
            <v>3188204.36</v>
          </cell>
          <cell r="I236">
            <v>27587.35</v>
          </cell>
          <cell r="J236">
            <v>113</v>
          </cell>
          <cell r="K236">
            <v>55</v>
          </cell>
          <cell r="L236">
            <v>8</v>
          </cell>
          <cell r="M236">
            <v>1</v>
          </cell>
          <cell r="N236">
            <v>0</v>
          </cell>
          <cell r="O236" t="str">
            <v>http://www.portalprev.com.br/prevchevron</v>
          </cell>
        </row>
        <row r="237">
          <cell r="A237" t="str">
            <v>ANABBPREV</v>
          </cell>
          <cell r="B237" t="str">
            <v>ANABBPREV - FUNDO DE PENSAO MULTIPATROCINADO</v>
          </cell>
          <cell r="C237" t="str">
            <v>10.520.114/0001-16</v>
          </cell>
          <cell r="D237" t="str">
            <v>DF</v>
          </cell>
          <cell r="E237" t="str">
            <v>Instituidor</v>
          </cell>
          <cell r="F237">
            <v>75008264.939999998</v>
          </cell>
          <cell r="G237">
            <v>1265629.1800000002</v>
          </cell>
          <cell r="H237">
            <v>1704256.75</v>
          </cell>
          <cell r="I237">
            <v>10943999.4</v>
          </cell>
          <cell r="J237">
            <v>1403</v>
          </cell>
          <cell r="K237">
            <v>10</v>
          </cell>
          <cell r="L237">
            <v>0</v>
          </cell>
          <cell r="M237">
            <v>2</v>
          </cell>
          <cell r="N237">
            <v>3</v>
          </cell>
          <cell r="O237" t="str">
            <v>http://www.anabbprev.org.br</v>
          </cell>
        </row>
        <row r="238">
          <cell r="A238" t="str">
            <v>FIOPREV</v>
          </cell>
          <cell r="B238" t="str">
            <v>INSTITUTO OSWALDO CRUZ DE SEGURIDADE SOCIAL</v>
          </cell>
          <cell r="C238" t="str">
            <v>28.954.717/0001-91</v>
          </cell>
          <cell r="D238" t="str">
            <v>RJ</v>
          </cell>
          <cell r="E238" t="str">
            <v>Público</v>
          </cell>
          <cell r="F238">
            <v>70370088.219999999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2</v>
          </cell>
          <cell r="N238">
            <v>0</v>
          </cell>
          <cell r="O238" t="str">
            <v>http://www.fioprev.org.br</v>
          </cell>
        </row>
        <row r="239">
          <cell r="A239" t="str">
            <v>ALPREV</v>
          </cell>
          <cell r="B239" t="str">
            <v>FUNDACAO  DE PREVIDENCIA COMPLEMENTAR DO ESTADO DE ALAGOAS - ALPREV</v>
          </cell>
          <cell r="C239" t="str">
            <v>35.029.962/0001-58</v>
          </cell>
          <cell r="D239" t="str">
            <v>AL</v>
          </cell>
          <cell r="E239" t="str">
            <v>Público</v>
          </cell>
          <cell r="F239">
            <v>63606535.490000002</v>
          </cell>
          <cell r="G239">
            <v>32587213.539999999</v>
          </cell>
          <cell r="H239">
            <v>0</v>
          </cell>
          <cell r="I239">
            <v>0</v>
          </cell>
          <cell r="J239">
            <v>198</v>
          </cell>
          <cell r="K239">
            <v>0</v>
          </cell>
          <cell r="L239">
            <v>0</v>
          </cell>
          <cell r="M239">
            <v>1</v>
          </cell>
          <cell r="N239">
            <v>6</v>
          </cell>
          <cell r="O239" t="str">
            <v>WWW.ALPREV.COM.BR</v>
          </cell>
        </row>
        <row r="240">
          <cell r="A240" t="str">
            <v>DF-PREVICOM</v>
          </cell>
          <cell r="B240" t="str">
            <v>FUNDACAO DE PREVIDENCIA COMPLEMENTAR DOS SERVIDORES DO DISTRITO FEDERAL - DF-PREVICOM</v>
          </cell>
          <cell r="C240" t="str">
            <v>32.169.883/0001-54</v>
          </cell>
          <cell r="D240" t="str">
            <v>DF</v>
          </cell>
          <cell r="E240" t="str">
            <v>Público</v>
          </cell>
          <cell r="F240">
            <v>62971926.719999999</v>
          </cell>
          <cell r="G240">
            <v>10121245.800000001</v>
          </cell>
          <cell r="H240">
            <v>0</v>
          </cell>
          <cell r="I240">
            <v>18254.63</v>
          </cell>
          <cell r="J240">
            <v>1546</v>
          </cell>
          <cell r="K240">
            <v>0</v>
          </cell>
          <cell r="L240">
            <v>0</v>
          </cell>
          <cell r="M240">
            <v>1</v>
          </cell>
          <cell r="N240">
            <v>4</v>
          </cell>
          <cell r="O240" t="str">
            <v>https://dfprevicom.com.br/</v>
          </cell>
        </row>
        <row r="241">
          <cell r="A241" t="str">
            <v>OABPREV-RJ</v>
          </cell>
          <cell r="B241" t="str">
            <v>FUNDO DE PENSAO MULTIPATROCINADO DA ORDEM DOS ADVOGADOS DO BRASIL-SECAO DO RIO DE JANEIRO</v>
          </cell>
          <cell r="C241" t="str">
            <v>01.727.770/0001-01</v>
          </cell>
          <cell r="D241" t="str">
            <v>RJ</v>
          </cell>
          <cell r="E241" t="str">
            <v>Instituidor</v>
          </cell>
          <cell r="F241">
            <v>60399006.560000002</v>
          </cell>
          <cell r="G241">
            <v>2782537.66</v>
          </cell>
          <cell r="H241">
            <v>262261.34999999998</v>
          </cell>
          <cell r="I241">
            <v>0</v>
          </cell>
          <cell r="J241">
            <v>4656</v>
          </cell>
          <cell r="K241">
            <v>14</v>
          </cell>
          <cell r="L241">
            <v>13</v>
          </cell>
          <cell r="M241">
            <v>1</v>
          </cell>
          <cell r="N241">
            <v>2</v>
          </cell>
          <cell r="O241" t="str">
            <v>http://www.oabprev-rj.com.br</v>
          </cell>
        </row>
        <row r="242">
          <cell r="A242" t="str">
            <v>MC PREV</v>
          </cell>
          <cell r="B242" t="str">
            <v>MM PREV - MAGNETI MARELLI ENTIDADE DE PREVIDENCIA PRIVADA</v>
          </cell>
          <cell r="C242" t="str">
            <v>59.986.778/0001-64</v>
          </cell>
          <cell r="D242" t="str">
            <v>SP</v>
          </cell>
          <cell r="E242" t="str">
            <v>Privado</v>
          </cell>
          <cell r="F242">
            <v>58593306.149999999</v>
          </cell>
          <cell r="G242">
            <v>1683155.91</v>
          </cell>
          <cell r="H242">
            <v>448057.05</v>
          </cell>
          <cell r="I242">
            <v>1274509.9099999999</v>
          </cell>
          <cell r="J242">
            <v>2237</v>
          </cell>
          <cell r="K242">
            <v>30</v>
          </cell>
          <cell r="L242">
            <v>5</v>
          </cell>
          <cell r="M242">
            <v>1</v>
          </cell>
          <cell r="N242">
            <v>3</v>
          </cell>
          <cell r="O242" t="str">
            <v>Sem site</v>
          </cell>
        </row>
        <row r="243">
          <cell r="A243" t="str">
            <v>CAVA</v>
          </cell>
          <cell r="B243" t="str">
            <v>CAIXA VICENTE DE ARAUJO DO GRUPO MERCANTIL DO BRASIL - CAVA</v>
          </cell>
          <cell r="C243" t="str">
            <v>17.209.370/0001-36</v>
          </cell>
          <cell r="D243" t="str">
            <v>MG</v>
          </cell>
          <cell r="E243" t="str">
            <v>Privado</v>
          </cell>
          <cell r="F243">
            <v>58302181.539999999</v>
          </cell>
          <cell r="G243">
            <v>1085123.58</v>
          </cell>
          <cell r="H243">
            <v>2949765.29</v>
          </cell>
          <cell r="I243">
            <v>0</v>
          </cell>
          <cell r="J243">
            <v>337</v>
          </cell>
          <cell r="K243">
            <v>494</v>
          </cell>
          <cell r="L243">
            <v>0</v>
          </cell>
          <cell r="M243">
            <v>1</v>
          </cell>
          <cell r="N243">
            <v>0</v>
          </cell>
          <cell r="O243" t="str">
            <v>http://www.cava.org.br</v>
          </cell>
        </row>
        <row r="244">
          <cell r="A244" t="str">
            <v>ALEPEPREV</v>
          </cell>
          <cell r="B244" t="str">
            <v>FUNDO DE PREVIDENCIA COMPLEMENTAR DA ASSEMBLEIA LEGISLATIVA DO ESTADO DE PERNAMBUCO-ALEPEPREV</v>
          </cell>
          <cell r="C244" t="str">
            <v>10.530.382/0001-19</v>
          </cell>
          <cell r="D244" t="str">
            <v>PE</v>
          </cell>
          <cell r="E244" t="str">
            <v>Público</v>
          </cell>
          <cell r="F244">
            <v>55241817.299999997</v>
          </cell>
          <cell r="G244">
            <v>1389593.5899999999</v>
          </cell>
          <cell r="H244">
            <v>2668059.0499999998</v>
          </cell>
          <cell r="I244">
            <v>1550557.46</v>
          </cell>
          <cell r="J244">
            <v>157</v>
          </cell>
          <cell r="K244">
            <v>31</v>
          </cell>
          <cell r="L244">
            <v>1</v>
          </cell>
          <cell r="M244">
            <v>1</v>
          </cell>
          <cell r="N244">
            <v>2</v>
          </cell>
          <cell r="O244" t="str">
            <v>http://www.alepeprev.org.br/</v>
          </cell>
        </row>
        <row r="245">
          <cell r="A245" t="str">
            <v>MENDESPREV</v>
          </cell>
          <cell r="B245" t="str">
            <v>MENDESPREV SOCIEDADE PREVIDENCIARIA</v>
          </cell>
          <cell r="C245" t="str">
            <v>65.160.848/0001-23</v>
          </cell>
          <cell r="D245" t="str">
            <v>MG</v>
          </cell>
          <cell r="E245" t="str">
            <v>Privado</v>
          </cell>
          <cell r="F245">
            <v>54282413.869999997</v>
          </cell>
          <cell r="G245">
            <v>0</v>
          </cell>
          <cell r="H245">
            <v>0</v>
          </cell>
          <cell r="I245">
            <v>86115.16</v>
          </cell>
          <cell r="J245">
            <v>0</v>
          </cell>
          <cell r="K245">
            <v>0</v>
          </cell>
          <cell r="L245">
            <v>0</v>
          </cell>
          <cell r="M245">
            <v>2</v>
          </cell>
          <cell r="N245">
            <v>12</v>
          </cell>
          <cell r="O245" t="str">
            <v>www.mendesprev.org.br</v>
          </cell>
        </row>
        <row r="246">
          <cell r="A246" t="str">
            <v>BOSCHPREV</v>
          </cell>
          <cell r="B246" t="str">
            <v>BOSCHPREV - SOCIEDADE DE PREVIDENCIA PRIVADA</v>
          </cell>
          <cell r="C246" t="str">
            <v>33.383.708/0001-28</v>
          </cell>
          <cell r="D246" t="str">
            <v>SP</v>
          </cell>
          <cell r="E246" t="str">
            <v>Privado</v>
          </cell>
          <cell r="F246">
            <v>45046926.170000002</v>
          </cell>
          <cell r="G246">
            <v>5871563.5700000003</v>
          </cell>
          <cell r="H246">
            <v>0</v>
          </cell>
          <cell r="I246">
            <v>293163.74</v>
          </cell>
          <cell r="J246">
            <v>2982</v>
          </cell>
          <cell r="K246">
            <v>0</v>
          </cell>
          <cell r="L246">
            <v>0</v>
          </cell>
          <cell r="M246">
            <v>1</v>
          </cell>
          <cell r="N246">
            <v>8</v>
          </cell>
          <cell r="O246" t="str">
            <v>Sem site</v>
          </cell>
        </row>
        <row r="247">
          <cell r="A247" t="str">
            <v>FUND. BRASILSAT</v>
          </cell>
          <cell r="B247" t="str">
            <v>FUNDACAO BRASILSAT</v>
          </cell>
          <cell r="C247" t="str">
            <v>02.181.875/0001-62</v>
          </cell>
          <cell r="D247" t="str">
            <v>PR</v>
          </cell>
          <cell r="E247" t="str">
            <v>Privado</v>
          </cell>
          <cell r="F247">
            <v>40042224.530000001</v>
          </cell>
          <cell r="G247">
            <v>72902.78</v>
          </cell>
          <cell r="H247">
            <v>197258.17</v>
          </cell>
          <cell r="I247">
            <v>10390.700000000001</v>
          </cell>
          <cell r="J247">
            <v>132</v>
          </cell>
          <cell r="K247">
            <v>6</v>
          </cell>
          <cell r="L247">
            <v>0</v>
          </cell>
          <cell r="M247">
            <v>1</v>
          </cell>
          <cell r="N247">
            <v>2</v>
          </cell>
          <cell r="O247" t="str">
            <v>WWW.BRASILSAT.COM.BR</v>
          </cell>
        </row>
        <row r="248">
          <cell r="A248" t="str">
            <v>CE-PREVCOM</v>
          </cell>
          <cell r="B248" t="str">
            <v>FUNDACAO DE PREVIDENCIA COMPLEMENTAR DO ESTADO DO CEARA (CE-PREVCOM)</v>
          </cell>
          <cell r="C248" t="str">
            <v>39.940.699/0001-05</v>
          </cell>
          <cell r="D248" t="str">
            <v>CE</v>
          </cell>
          <cell r="E248" t="str">
            <v>Público</v>
          </cell>
          <cell r="F248">
            <v>38168442.710000001</v>
          </cell>
          <cell r="G248">
            <v>5099016.24</v>
          </cell>
          <cell r="H248">
            <v>0</v>
          </cell>
          <cell r="I248">
            <v>0</v>
          </cell>
          <cell r="J248">
            <v>330</v>
          </cell>
          <cell r="K248">
            <v>0</v>
          </cell>
          <cell r="L248">
            <v>0</v>
          </cell>
          <cell r="M248">
            <v>2</v>
          </cell>
          <cell r="N248">
            <v>20</v>
          </cell>
          <cell r="O248" t="str">
            <v>https://www.ceara.gov.br/organograma/fundacao-de-previdencia-complementar-do-estado-do-ceara/</v>
          </cell>
        </row>
        <row r="249">
          <cell r="A249" t="str">
            <v>UNIPREVI</v>
          </cell>
          <cell r="B249" t="str">
            <v>UNIPREVI FUNDACAO UNIFENAS DE PREVIDENCIA PRIVADA</v>
          </cell>
          <cell r="C249" t="str">
            <v>00.374.856/0001-27</v>
          </cell>
          <cell r="D249" t="str">
            <v>MG</v>
          </cell>
          <cell r="E249" t="str">
            <v>Privado</v>
          </cell>
          <cell r="F249">
            <v>31998037.760000002</v>
          </cell>
          <cell r="G249">
            <v>466453.28</v>
          </cell>
          <cell r="H249">
            <v>742516.2</v>
          </cell>
          <cell r="I249">
            <v>0</v>
          </cell>
          <cell r="J249"/>
          <cell r="K249"/>
          <cell r="L249"/>
          <cell r="M249">
            <v>1</v>
          </cell>
          <cell r="N249">
            <v>3</v>
          </cell>
          <cell r="O249" t="str">
            <v>Sem site</v>
          </cell>
        </row>
        <row r="250">
          <cell r="A250" t="str">
            <v>PREVCOM-BRC</v>
          </cell>
          <cell r="B250" t="str">
            <v>FUNDACAO DE PREVIDENCIA COMPLEMENTAR DO BRASIL CENTRAL - PREVCOM BRC</v>
          </cell>
          <cell r="C250" t="str">
            <v>26.850.496/0001-86</v>
          </cell>
          <cell r="D250" t="str">
            <v>GO</v>
          </cell>
          <cell r="E250" t="str">
            <v>Público</v>
          </cell>
          <cell r="F250">
            <v>31454899.18</v>
          </cell>
          <cell r="G250">
            <v>6192814.2599999998</v>
          </cell>
          <cell r="H250">
            <v>0</v>
          </cell>
          <cell r="I250">
            <v>0</v>
          </cell>
          <cell r="J250">
            <v>1211</v>
          </cell>
          <cell r="K250">
            <v>0</v>
          </cell>
          <cell r="L250">
            <v>0</v>
          </cell>
          <cell r="M250">
            <v>1</v>
          </cell>
          <cell r="N250">
            <v>7</v>
          </cell>
          <cell r="O250" t="str">
            <v>http://www.prevcom-brc.com.br/</v>
          </cell>
        </row>
        <row r="251">
          <cell r="A251" t="str">
            <v>APCDPREV</v>
          </cell>
          <cell r="B251" t="str">
            <v>FUNDO DE PENSAO MULTINSTITUIDO DA ASSOCIACAO PAULISTA DE CIRURGIOES DENTISTAS - APCDPREV</v>
          </cell>
          <cell r="C251" t="str">
            <v>08.940.007/0001-03</v>
          </cell>
          <cell r="D251" t="str">
            <v>SP</v>
          </cell>
          <cell r="E251" t="str">
            <v>Instituidor</v>
          </cell>
          <cell r="F251">
            <v>27719263.34</v>
          </cell>
          <cell r="G251">
            <v>804931.87</v>
          </cell>
          <cell r="H251">
            <v>66199.600000000006</v>
          </cell>
          <cell r="I251">
            <v>2046558.68</v>
          </cell>
          <cell r="J251">
            <v>975</v>
          </cell>
          <cell r="K251">
            <v>5</v>
          </cell>
          <cell r="L251">
            <v>7</v>
          </cell>
          <cell r="M251">
            <v>1</v>
          </cell>
          <cell r="N251">
            <v>2</v>
          </cell>
          <cell r="O251" t="str">
            <v>WWW.APCDPREV.ORG.BR</v>
          </cell>
        </row>
        <row r="252">
          <cell r="A252" t="str">
            <v>AEROS</v>
          </cell>
          <cell r="B252" t="str">
            <v>AEROS FDO DE PREVIDENCIA COMPLEMENTAR</v>
          </cell>
          <cell r="C252" t="str">
            <v>49.361.181/0001-70</v>
          </cell>
          <cell r="D252" t="str">
            <v>SP</v>
          </cell>
          <cell r="E252" t="str">
            <v>Privado</v>
          </cell>
          <cell r="F252">
            <v>27014965.789999999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1</v>
          </cell>
          <cell r="N252">
            <v>2</v>
          </cell>
          <cell r="O252" t="str">
            <v>AEROS.COM.BR</v>
          </cell>
        </row>
        <row r="253">
          <cell r="A253" t="str">
            <v>CURITIBAPREV</v>
          </cell>
          <cell r="B253" t="str">
            <v>CURITIBAPREV - FUNDACAO DE PREVIDENCIA COMPLEMENTAR DO MUNICIPIO DE CURITIBA</v>
          </cell>
          <cell r="C253" t="str">
            <v>31.508.921/0001-93</v>
          </cell>
          <cell r="D253" t="str">
            <v>PR</v>
          </cell>
          <cell r="E253" t="str">
            <v>Público</v>
          </cell>
          <cell r="F253">
            <v>19263633.670000002</v>
          </cell>
          <cell r="G253">
            <v>3472970.55</v>
          </cell>
          <cell r="H253">
            <v>0</v>
          </cell>
          <cell r="I253">
            <v>140772.5</v>
          </cell>
          <cell r="J253">
            <v>1762</v>
          </cell>
          <cell r="K253">
            <v>0</v>
          </cell>
          <cell r="L253">
            <v>0</v>
          </cell>
          <cell r="M253">
            <v>4</v>
          </cell>
          <cell r="N253">
            <v>14</v>
          </cell>
          <cell r="O253" t="str">
            <v>HTTP://WWW.CURITIBAPREV.COM.BR/</v>
          </cell>
        </row>
        <row r="254">
          <cell r="A254" t="str">
            <v>CEPLUS</v>
          </cell>
          <cell r="B254" t="str">
            <v>CEPLUS INSTITUTO CEPLAC DE SEGURIDADE SOCIAL</v>
          </cell>
          <cell r="C254" t="str">
            <v>14.498.901/0001-60</v>
          </cell>
          <cell r="D254" t="str">
            <v>BA</v>
          </cell>
          <cell r="E254" t="str">
            <v>Público</v>
          </cell>
          <cell r="F254">
            <v>19167634.899999999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1</v>
          </cell>
          <cell r="N254">
            <v>0</v>
          </cell>
          <cell r="O254" t="str">
            <v>Sem site</v>
          </cell>
        </row>
        <row r="255">
          <cell r="A255" t="str">
            <v>FUCAE</v>
          </cell>
          <cell r="B255" t="str">
            <v>FUNDACAO DOS FUNCIONARIOS DA CAIXA ECONOMICA ESTADUAL - EM LIQUIDACAO</v>
          </cell>
          <cell r="C255" t="str">
            <v>87.150.330/0001-41</v>
          </cell>
          <cell r="D255" t="str">
            <v>RS</v>
          </cell>
          <cell r="E255" t="str">
            <v>Público</v>
          </cell>
          <cell r="F255">
            <v>17768609.140000001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1</v>
          </cell>
          <cell r="N255">
            <v>0</v>
          </cell>
          <cell r="O255" t="str">
            <v>http://www.fucae.com.br/</v>
          </cell>
        </row>
        <row r="256">
          <cell r="A256" t="str">
            <v>OABPREVNORDESTE</v>
          </cell>
          <cell r="B256" t="str">
            <v>FUNDO DE PENSAO MULTIPATROCINADO DA ORDEM DOS ADVOGADOS DO BRASIL - SECCIONAL DA PARAIBA - OABPREV-NORDESTE</v>
          </cell>
          <cell r="C256" t="str">
            <v>09.011.460/0001-90</v>
          </cell>
          <cell r="D256" t="str">
            <v>PB</v>
          </cell>
          <cell r="E256" t="str">
            <v>Instituidor</v>
          </cell>
          <cell r="F256">
            <v>16689212.550000001</v>
          </cell>
          <cell r="G256">
            <v>208227.14</v>
          </cell>
          <cell r="H256">
            <v>1491064.36</v>
          </cell>
          <cell r="I256">
            <v>270307.83</v>
          </cell>
          <cell r="J256">
            <v>0</v>
          </cell>
          <cell r="K256">
            <v>0</v>
          </cell>
          <cell r="L256">
            <v>0</v>
          </cell>
          <cell r="M256">
            <v>1</v>
          </cell>
          <cell r="N256">
            <v>3</v>
          </cell>
          <cell r="O256" t="str">
            <v>oabprevnordeste.org.br</v>
          </cell>
        </row>
        <row r="257">
          <cell r="A257" t="str">
            <v>ORIUS</v>
          </cell>
          <cell r="B257" t="str">
            <v>ORIUS ASSOCIACAO ORION DE SEGURIDADE SOCIAL</v>
          </cell>
          <cell r="C257" t="str">
            <v>51.953.677/0001-85</v>
          </cell>
          <cell r="D257" t="str">
            <v>SP</v>
          </cell>
          <cell r="E257" t="str">
            <v>Privado</v>
          </cell>
          <cell r="F257">
            <v>12601891.560000001</v>
          </cell>
          <cell r="G257">
            <v>195933.38</v>
          </cell>
          <cell r="H257">
            <v>774958.84000000008</v>
          </cell>
          <cell r="I257">
            <v>2842.88</v>
          </cell>
          <cell r="J257">
            <v>0</v>
          </cell>
          <cell r="K257">
            <v>23</v>
          </cell>
          <cell r="L257">
            <v>23</v>
          </cell>
          <cell r="M257">
            <v>1</v>
          </cell>
          <cell r="N257">
            <v>1</v>
          </cell>
          <cell r="O257" t="str">
            <v>SEM SITE</v>
          </cell>
        </row>
        <row r="258">
          <cell r="A258" t="str">
            <v>CENTRUS/MT</v>
          </cell>
          <cell r="B258" t="str">
            <v>CENTRUS MT</v>
          </cell>
          <cell r="C258" t="str">
            <v>03.533.957/0001-91</v>
          </cell>
          <cell r="D258" t="str">
            <v>MT</v>
          </cell>
          <cell r="E258" t="str">
            <v>Público</v>
          </cell>
          <cell r="F258">
            <v>8877122.1699999999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1</v>
          </cell>
          <cell r="N258">
            <v>0</v>
          </cell>
          <cell r="O258" t="str">
            <v>Sem site</v>
          </cell>
        </row>
        <row r="259">
          <cell r="A259" t="str">
            <v>MAPPIN</v>
          </cell>
          <cell r="B259" t="str">
            <v>MAPPIN SOCIEDADE DE PREVIDENCIA PRIVADA</v>
          </cell>
          <cell r="C259" t="str">
            <v>59.954.701/0001-02</v>
          </cell>
          <cell r="D259" t="str">
            <v>SP</v>
          </cell>
          <cell r="E259" t="str">
            <v>Privado</v>
          </cell>
          <cell r="F259">
            <v>6691874.6299999999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1</v>
          </cell>
          <cell r="N259">
            <v>0</v>
          </cell>
          <cell r="O259" t="str">
            <v>Sem site</v>
          </cell>
        </row>
        <row r="260">
          <cell r="A260" t="str">
            <v>CIASPREV</v>
          </cell>
          <cell r="B260" t="str">
            <v>CIASPREV - CENTRO DE INTEGRACAO E ASSISTENCIA AOS SERVIDORES PUBLICOS PREVIDENCIA PRIVADA</v>
          </cell>
          <cell r="C260" t="str">
            <v>08.071.645/0001-27</v>
          </cell>
          <cell r="D260" t="str">
            <v>SP</v>
          </cell>
          <cell r="E260" t="str">
            <v>Instituidor</v>
          </cell>
          <cell r="F260">
            <v>6522722.2400000002</v>
          </cell>
          <cell r="G260">
            <v>895441</v>
          </cell>
          <cell r="H260">
            <v>0</v>
          </cell>
          <cell r="I260">
            <v>0</v>
          </cell>
          <cell r="J260">
            <v>28342</v>
          </cell>
          <cell r="K260">
            <v>0</v>
          </cell>
          <cell r="L260">
            <v>0</v>
          </cell>
          <cell r="M260">
            <v>1</v>
          </cell>
          <cell r="N260">
            <v>0</v>
          </cell>
          <cell r="O260" t="str">
            <v>WWW.CIASPREV.COM.BR</v>
          </cell>
        </row>
        <row r="261">
          <cell r="A261" t="str">
            <v>GOODYEAR</v>
          </cell>
          <cell r="B261" t="str">
            <v>GOODYEAR PREVIDENCIA PRIVADA</v>
          </cell>
          <cell r="C261" t="str">
            <v>61.852.380/0001-87</v>
          </cell>
          <cell r="D261" t="str">
            <v>SP</v>
          </cell>
          <cell r="E261" t="str">
            <v>Privado</v>
          </cell>
          <cell r="F261">
            <v>2963969.38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1</v>
          </cell>
          <cell r="N261">
            <v>2</v>
          </cell>
          <cell r="O261" t="str">
            <v>https://www.portalprev.com.br/gpp/gpp</v>
          </cell>
        </row>
        <row r="262">
          <cell r="A262" t="str">
            <v>MULTIBRA INSTITUIDOR</v>
          </cell>
          <cell r="B262" t="str">
            <v>MULTIBRA INSTITUIDOR - FUNDO MULTIPLO</v>
          </cell>
          <cell r="C262" t="str">
            <v>60.901.436/0001-83</v>
          </cell>
          <cell r="D262" t="str">
            <v>SP</v>
          </cell>
          <cell r="E262" t="str">
            <v>Instituidor</v>
          </cell>
          <cell r="F262">
            <v>1920442.01</v>
          </cell>
          <cell r="G262">
            <v>130573.04</v>
          </cell>
          <cell r="H262">
            <v>9187.5</v>
          </cell>
          <cell r="I262">
            <v>2224233.63</v>
          </cell>
          <cell r="J262">
            <v>27</v>
          </cell>
          <cell r="K262">
            <v>100</v>
          </cell>
          <cell r="L262">
            <v>19</v>
          </cell>
          <cell r="M262">
            <v>5</v>
          </cell>
          <cell r="N262">
            <v>1</v>
          </cell>
          <cell r="O262" t="str">
            <v>Sem site</v>
          </cell>
        </row>
        <row r="263">
          <cell r="A263" t="str">
            <v>PREVINOR</v>
          </cell>
          <cell r="B263" t="str">
            <v>PREVINOR ASSOCIACAO DE PREVIDENCIA PRIVADA</v>
          </cell>
          <cell r="C263" t="str">
            <v>32.084.519/0001-91</v>
          </cell>
          <cell r="D263" t="str">
            <v>RJ</v>
          </cell>
          <cell r="E263" t="str">
            <v>Privado</v>
          </cell>
          <cell r="F263">
            <v>1266913.21</v>
          </cell>
          <cell r="G263">
            <v>21344.61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1</v>
          </cell>
          <cell r="N263">
            <v>0</v>
          </cell>
          <cell r="O263" t="str">
            <v>Sem site</v>
          </cell>
        </row>
        <row r="264">
          <cell r="A264" t="str">
            <v>PREVIK</v>
          </cell>
          <cell r="B264" t="str">
            <v>PREVIK PREVIDENCIA COMPLEMENTAR</v>
          </cell>
          <cell r="C264" t="str">
            <v>32.409.227/0001-81</v>
          </cell>
          <cell r="D264" t="str">
            <v>SC</v>
          </cell>
          <cell r="E264" t="str">
            <v>Instituidor</v>
          </cell>
          <cell r="F264">
            <v>650086.31000000006</v>
          </cell>
          <cell r="G264">
            <v>14630</v>
          </cell>
          <cell r="H264">
            <v>0</v>
          </cell>
          <cell r="I264">
            <v>0</v>
          </cell>
          <cell r="J264">
            <v>1518</v>
          </cell>
          <cell r="K264">
            <v>0</v>
          </cell>
          <cell r="L264">
            <v>0</v>
          </cell>
          <cell r="M264">
            <v>1</v>
          </cell>
          <cell r="N264">
            <v>1</v>
          </cell>
          <cell r="O264" t="str">
            <v>WWW.PREVIK.COM.BR</v>
          </cell>
        </row>
        <row r="265">
          <cell r="A265" t="str">
            <v>CARTAPREV</v>
          </cell>
          <cell r="B265" t="str">
            <v>CARTAPREV - FUNDO DE PREVIDENCIA DOS CARTORIOS.</v>
          </cell>
          <cell r="C265" t="str">
            <v>08.966.102/0001-78</v>
          </cell>
          <cell r="D265" t="str">
            <v>DF</v>
          </cell>
          <cell r="E265" t="str">
            <v>Instituidor</v>
          </cell>
          <cell r="F265">
            <v>193415.56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</v>
          </cell>
          <cell r="N265">
            <v>5</v>
          </cell>
          <cell r="O265" t="str">
            <v>WWW.CNBPREV.ORG.BR</v>
          </cell>
        </row>
        <row r="266">
          <cell r="A266" t="str">
            <v>SEGURIDADE</v>
          </cell>
          <cell r="B266" t="str">
            <v>SEGURIDADE-SOCIEDADE DE PREVIDENCIA PRIVADA</v>
          </cell>
          <cell r="C266" t="str">
            <v>26.034.652/0001-30</v>
          </cell>
          <cell r="D266" t="str">
            <v>MG</v>
          </cell>
          <cell r="E266" t="str">
            <v>Privado</v>
          </cell>
          <cell r="F266">
            <v>47824.15</v>
          </cell>
          <cell r="G266">
            <v>6923344.5600000005</v>
          </cell>
          <cell r="H266">
            <v>9240603.5299999993</v>
          </cell>
          <cell r="I266">
            <v>371066.47</v>
          </cell>
          <cell r="J266">
            <v>2102</v>
          </cell>
          <cell r="K266">
            <v>362</v>
          </cell>
          <cell r="L266">
            <v>110</v>
          </cell>
          <cell r="M266">
            <v>0</v>
          </cell>
          <cell r="N266">
            <v>0</v>
          </cell>
          <cell r="O266" t="str">
            <v>http://www.seguridadeprev.com.br</v>
          </cell>
        </row>
        <row r="267">
          <cell r="A267" t="str">
            <v>UASPREV</v>
          </cell>
          <cell r="B267" t="str">
            <v>UASPREV - UNIAO DE ASSISTENCIA AOS SERVIDORES PUBLICOS - PREVIDENCIA PRIVADA</v>
          </cell>
          <cell r="C267" t="str">
            <v>07.787.933/0001-10</v>
          </cell>
          <cell r="D267" t="str">
            <v>SP</v>
          </cell>
          <cell r="E267" t="str">
            <v>Instituidor</v>
          </cell>
          <cell r="F267">
            <v>31772.92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1</v>
          </cell>
          <cell r="N267">
            <v>1</v>
          </cell>
          <cell r="O267" t="str">
            <v>www.uasprev.com.br</v>
          </cell>
        </row>
        <row r="268">
          <cell r="A268" t="str">
            <v>FAPIEB</v>
          </cell>
          <cell r="B268" t="str">
            <v>FUNDO DE APOS E PENSOES DA IGREJA EPISC ANGL DO BRASIL</v>
          </cell>
          <cell r="C268" t="str">
            <v>92.822.949/0001-95</v>
          </cell>
          <cell r="D268" t="str">
            <v>RS</v>
          </cell>
          <cell r="E268" t="str">
            <v>Privado</v>
          </cell>
          <cell r="F268">
            <v>20751.53</v>
          </cell>
          <cell r="G268">
            <v>0</v>
          </cell>
          <cell r="H268">
            <v>0</v>
          </cell>
          <cell r="I268">
            <v>0</v>
          </cell>
          <cell r="J268">
            <v>49</v>
          </cell>
          <cell r="K268">
            <v>27</v>
          </cell>
          <cell r="L268">
            <v>11</v>
          </cell>
          <cell r="M268">
            <v>1</v>
          </cell>
          <cell r="N268">
            <v>11</v>
          </cell>
          <cell r="O268" t="str">
            <v>www.fapieb.org.br</v>
          </cell>
        </row>
        <row r="269">
          <cell r="A269" t="str">
            <v>ACIPREV</v>
          </cell>
          <cell r="B269" t="str">
            <v>ACIPREV - FUNDO MULTIINSTITUIDO DE PREVIDENCIA COMPLEMENTAR</v>
          </cell>
          <cell r="C269" t="str">
            <v>15.553.660/0001-77</v>
          </cell>
          <cell r="D269" t="str">
            <v>SP</v>
          </cell>
          <cell r="E269" t="str">
            <v>Instituidor</v>
          </cell>
          <cell r="F269"/>
          <cell r="G269"/>
          <cell r="H269"/>
          <cell r="I269"/>
          <cell r="J269"/>
          <cell r="K269"/>
          <cell r="L269"/>
          <cell r="M269">
            <v>0</v>
          </cell>
          <cell r="N269">
            <v>0</v>
          </cell>
          <cell r="O269" t="str">
            <v>Sem site</v>
          </cell>
        </row>
        <row r="270">
          <cell r="A270" t="str">
            <v>CAPITAL PREVIDÊNCIA</v>
          </cell>
          <cell r="B270" t="str">
            <v>CAPITAL PREVIDENCIA COMPLEMENTAR</v>
          </cell>
          <cell r="C270" t="str">
            <v>41.577.801/0001-00</v>
          </cell>
          <cell r="D270" t="str">
            <v>SP</v>
          </cell>
          <cell r="E270" t="str">
            <v>Privado</v>
          </cell>
          <cell r="F270"/>
          <cell r="G270"/>
          <cell r="H270"/>
          <cell r="I270"/>
          <cell r="J270"/>
          <cell r="K270"/>
          <cell r="L270"/>
          <cell r="M270">
            <v>0</v>
          </cell>
          <cell r="N270">
            <v>0</v>
          </cell>
          <cell r="O270" t="str">
            <v>Sem site</v>
          </cell>
        </row>
        <row r="271">
          <cell r="A271" t="str">
            <v>CAPOF</v>
          </cell>
          <cell r="B271" t="str">
            <v>CXA ASSIST APOSENT DOS FUNCIONARIOS DO BCO EST MARANHAO</v>
          </cell>
          <cell r="C271" t="str">
            <v>06.252.746/0001-79</v>
          </cell>
          <cell r="D271" t="str">
            <v>MA</v>
          </cell>
          <cell r="E271" t="str">
            <v>Privado</v>
          </cell>
          <cell r="F271"/>
          <cell r="G271"/>
          <cell r="H271"/>
          <cell r="I271"/>
          <cell r="J271"/>
          <cell r="K271"/>
          <cell r="L271"/>
          <cell r="M271">
            <v>2</v>
          </cell>
          <cell r="N271">
            <v>2</v>
          </cell>
          <cell r="O271" t="str">
            <v>Sem site</v>
          </cell>
        </row>
        <row r="272">
          <cell r="A272" t="str">
            <v>FPP</v>
          </cell>
          <cell r="B272" t="str">
            <v>FORD PREVIDENCIA PRIVADA</v>
          </cell>
          <cell r="C272" t="str">
            <v>01.089.043/0001-58</v>
          </cell>
          <cell r="D272" t="str">
            <v>SP</v>
          </cell>
          <cell r="E272" t="str">
            <v>Privado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4616</v>
          </cell>
          <cell r="K272">
            <v>913</v>
          </cell>
          <cell r="L272">
            <v>56</v>
          </cell>
          <cell r="M272">
            <v>0</v>
          </cell>
          <cell r="N272">
            <v>0</v>
          </cell>
          <cell r="O272" t="str">
            <v>WWW.FORDPREV.COM.BR</v>
          </cell>
        </row>
        <row r="273">
          <cell r="A273" t="str">
            <v>FUMAC</v>
          </cell>
          <cell r="B273" t="str">
            <v>FUNDACAO MARIO COUTINHO</v>
          </cell>
          <cell r="C273" t="str">
            <v>02.879.328/0001-55</v>
          </cell>
          <cell r="D273" t="str">
            <v>SP</v>
          </cell>
          <cell r="E273" t="str">
            <v>Privado</v>
          </cell>
          <cell r="F273"/>
          <cell r="G273"/>
          <cell r="H273"/>
          <cell r="I273"/>
          <cell r="J273"/>
          <cell r="K273"/>
          <cell r="L273"/>
          <cell r="M273">
            <v>0</v>
          </cell>
          <cell r="N273">
            <v>0</v>
          </cell>
          <cell r="O273" t="str">
            <v>Sem site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Cadastral Entidades"/>
    </sheetNames>
    <sheetDataSet>
      <sheetData sheetId="0">
        <row r="2">
          <cell r="A2" t="str">
            <v>Sigla EFPC</v>
          </cell>
          <cell r="B2" t="str">
            <v>CNPJ</v>
          </cell>
          <cell r="C2" t="str">
            <v>Situação Detalhada EFPC</v>
          </cell>
          <cell r="D2" t="str">
            <v>Situacao</v>
          </cell>
          <cell r="E2" t="str">
            <v>Fund. Legal</v>
          </cell>
          <cell r="F2" t="str">
            <v>Pat.  Predominante</v>
          </cell>
          <cell r="G2" t="str">
            <v>Tipo Patrocínio</v>
          </cell>
          <cell r="H2" t="str">
            <v>ESI</v>
          </cell>
          <cell r="I2" t="str">
            <v>Nº Proc. EFPC</v>
          </cell>
          <cell r="J2" t="str">
            <v>Data da Aprovação EFPC</v>
          </cell>
          <cell r="K2" t="str">
            <v>Ano de Aprovação EFPC</v>
          </cell>
          <cell r="L2" t="str">
            <v>Mês de Aprovação EFPC</v>
          </cell>
          <cell r="M2" t="str">
            <v>Data Início Funcionamento EFPC</v>
          </cell>
          <cell r="N2" t="str">
            <v>Data Encerramento EFPC</v>
          </cell>
          <cell r="O2" t="str">
            <v>Planos Ativos</v>
          </cell>
          <cell r="P2" t="str">
            <v>Patrocinadores</v>
          </cell>
          <cell r="Q2" t="str">
            <v>Endereço</v>
          </cell>
          <cell r="R2" t="str">
            <v>CEP</v>
          </cell>
          <cell r="S2" t="str">
            <v>Município</v>
          </cell>
          <cell r="T2" t="str">
            <v>UF</v>
          </cell>
          <cell r="U2" t="str">
            <v>Site Eletrônico</v>
          </cell>
          <cell r="V2" t="str">
            <v>Escrit. Resp.</v>
          </cell>
          <cell r="W2" t="str">
            <v>DT Extração</v>
          </cell>
        </row>
        <row r="3">
          <cell r="A3" t="str">
            <v>ABBOTTPREV</v>
          </cell>
          <cell r="B3" t="str">
            <v>03.443.973/0001-93</v>
          </cell>
          <cell r="C3" t="str">
            <v>ENCERRADA - POR INICIATIVA DA EFPC</v>
          </cell>
          <cell r="D3" t="str">
            <v>ENCERRADA</v>
          </cell>
          <cell r="E3" t="str">
            <v>LC 109</v>
          </cell>
          <cell r="F3" t="str">
            <v>Privada</v>
          </cell>
          <cell r="G3" t="str">
            <v>Privado</v>
          </cell>
          <cell r="H3" t="str">
            <v>Não</v>
          </cell>
          <cell r="I3">
            <v>4.400000306119992E+16</v>
          </cell>
          <cell r="J3">
            <v>36390</v>
          </cell>
          <cell r="K3">
            <v>1999</v>
          </cell>
          <cell r="L3" t="str">
            <v>agosto</v>
          </cell>
          <cell r="M3">
            <v>36434</v>
          </cell>
          <cell r="N3">
            <v>44104</v>
          </cell>
          <cell r="O3">
            <v>0</v>
          </cell>
          <cell r="P3">
            <v>0</v>
          </cell>
          <cell r="Q3" t="str">
            <v>R MICHIGAN 735</v>
          </cell>
          <cell r="R3" t="str">
            <v>04.566-905</v>
          </cell>
          <cell r="S3" t="str">
            <v>SAO PAULO</v>
          </cell>
          <cell r="T3" t="str">
            <v>SP</v>
          </cell>
          <cell r="U3" t="str">
            <v>WWW.PORTALPREV.COM.BR/ABBOTTPREV</v>
          </cell>
          <cell r="V3" t="str">
            <v>ERSP</v>
          </cell>
          <cell r="W3">
            <v>45265.250254629602</v>
          </cell>
        </row>
        <row r="4">
          <cell r="A4" t="str">
            <v>ABBPREV</v>
          </cell>
          <cell r="B4" t="str">
            <v>03.407.728/0001-20</v>
          </cell>
          <cell r="C4" t="str">
            <v>ENCERRADA - POR INICIATIVA DA EFPC</v>
          </cell>
          <cell r="D4" t="str">
            <v>ENCERRADA</v>
          </cell>
          <cell r="E4" t="str">
            <v>LC 109</v>
          </cell>
          <cell r="F4" t="str">
            <v>Privada</v>
          </cell>
          <cell r="G4" t="str">
            <v>Privado</v>
          </cell>
          <cell r="H4" t="str">
            <v>Não</v>
          </cell>
          <cell r="I4">
            <v>4.400000257219992E+16</v>
          </cell>
          <cell r="J4">
            <v>36389</v>
          </cell>
          <cell r="K4">
            <v>1999</v>
          </cell>
          <cell r="L4" t="str">
            <v>agosto</v>
          </cell>
          <cell r="M4">
            <v>36434</v>
          </cell>
          <cell r="N4">
            <v>44104</v>
          </cell>
          <cell r="O4">
            <v>0</v>
          </cell>
          <cell r="P4">
            <v>0</v>
          </cell>
          <cell r="Q4" t="str">
            <v>AVENIDA MONTEIRO LOBATO, 3411</v>
          </cell>
          <cell r="R4" t="str">
            <v>07.190-904</v>
          </cell>
          <cell r="S4" t="str">
            <v>GUARULHOS</v>
          </cell>
          <cell r="T4" t="str">
            <v>SP</v>
          </cell>
          <cell r="U4" t="str">
            <v>WWW.ABBPREV.COM.BR</v>
          </cell>
          <cell r="V4" t="str">
            <v>ERSP</v>
          </cell>
          <cell r="W4">
            <v>45265.250254629602</v>
          </cell>
        </row>
        <row r="5">
          <cell r="A5" t="str">
            <v>ACEPREV</v>
          </cell>
          <cell r="B5" t="str">
            <v>00.529.828/0001-31</v>
          </cell>
          <cell r="C5" t="str">
            <v>NORMAL - EM FUNCIONAMENTO</v>
          </cell>
          <cell r="D5" t="str">
            <v>NORMAL</v>
          </cell>
          <cell r="E5" t="str">
            <v>LC 109</v>
          </cell>
          <cell r="F5" t="str">
            <v>Privada</v>
          </cell>
          <cell r="G5" t="str">
            <v>Privado</v>
          </cell>
          <cell r="H5" t="str">
            <v>Não</v>
          </cell>
          <cell r="I5">
            <v>4.40000017281994E+16</v>
          </cell>
          <cell r="J5">
            <v>34632</v>
          </cell>
          <cell r="K5">
            <v>1994</v>
          </cell>
          <cell r="L5" t="str">
            <v>outubro</v>
          </cell>
          <cell r="M5">
            <v>34791</v>
          </cell>
          <cell r="N5"/>
          <cell r="O5">
            <v>1</v>
          </cell>
          <cell r="P5">
            <v>2</v>
          </cell>
          <cell r="Q5" t="str">
            <v>AV.  CARANDAÍ</v>
          </cell>
          <cell r="R5" t="str">
            <v>30.130-915</v>
          </cell>
          <cell r="S5" t="str">
            <v>BELO HORIZONTE</v>
          </cell>
          <cell r="T5" t="str">
            <v>MG</v>
          </cell>
          <cell r="U5" t="str">
            <v>WWW.ACEPREV.COM.BR</v>
          </cell>
          <cell r="V5" t="str">
            <v>ERMG</v>
          </cell>
          <cell r="W5">
            <v>45265.250254629602</v>
          </cell>
        </row>
        <row r="6">
          <cell r="A6" t="str">
            <v>ACIPREV</v>
          </cell>
          <cell r="B6" t="str">
            <v>15.553.660/0001-77</v>
          </cell>
          <cell r="C6" t="str">
            <v>NORMAL - EM FUNCIONAMENTO</v>
          </cell>
          <cell r="D6" t="str">
            <v>NORMAL</v>
          </cell>
          <cell r="E6" t="str">
            <v>LC 109</v>
          </cell>
          <cell r="F6" t="str">
            <v>Instituidor</v>
          </cell>
          <cell r="G6" t="str">
            <v>Instituidor</v>
          </cell>
          <cell r="H6" t="str">
            <v>Não</v>
          </cell>
          <cell r="I6">
            <v>4.4011000382201192E+16</v>
          </cell>
          <cell r="J6">
            <v>40935</v>
          </cell>
          <cell r="K6">
            <v>2012</v>
          </cell>
          <cell r="L6" t="str">
            <v>janeiro</v>
          </cell>
          <cell r="M6">
            <v>41306</v>
          </cell>
          <cell r="N6"/>
          <cell r="O6">
            <v>0</v>
          </cell>
          <cell r="P6">
            <v>0</v>
          </cell>
          <cell r="Q6" t="str">
            <v>RUA PRIMO PICOLLI</v>
          </cell>
          <cell r="R6" t="str">
            <v>13.465-640</v>
          </cell>
          <cell r="S6" t="str">
            <v>AMERICANA</v>
          </cell>
          <cell r="T6" t="str">
            <v>SP</v>
          </cell>
          <cell r="U6" t="str">
            <v>WWW.ACIPREVPREVIDENCIA.COM.BR</v>
          </cell>
          <cell r="V6" t="str">
            <v>ERSP</v>
          </cell>
          <cell r="W6">
            <v>45265.250254629602</v>
          </cell>
        </row>
        <row r="7">
          <cell r="A7" t="str">
            <v>ACOS</v>
          </cell>
          <cell r="B7" t="str">
            <v>25.466.582/0001-27</v>
          </cell>
          <cell r="C7" t="str">
            <v>ENCERRADA - POR INCORPORAÇÃO</v>
          </cell>
          <cell r="D7" t="str">
            <v>ENCERRADA</v>
          </cell>
          <cell r="E7" t="str">
            <v>LC 109</v>
          </cell>
          <cell r="F7" t="str">
            <v>Privada</v>
          </cell>
          <cell r="G7" t="str">
            <v>Privado</v>
          </cell>
          <cell r="H7" t="str">
            <v>Não</v>
          </cell>
          <cell r="I7">
            <v>3.00000074811987E+16</v>
          </cell>
          <cell r="J7">
            <v>32301</v>
          </cell>
          <cell r="K7">
            <v>1988</v>
          </cell>
          <cell r="L7" t="str">
            <v>junho</v>
          </cell>
          <cell r="M7">
            <v>32307</v>
          </cell>
          <cell r="N7">
            <v>40707</v>
          </cell>
          <cell r="O7">
            <v>0</v>
          </cell>
          <cell r="P7">
            <v>0</v>
          </cell>
          <cell r="Q7" t="str">
            <v>RODOVIA MG 443                       S/N   KM 7</v>
          </cell>
          <cell r="R7" t="str">
            <v>36.420-000</v>
          </cell>
          <cell r="S7" t="str">
            <v>OURO BRANCO</v>
          </cell>
          <cell r="T7" t="str">
            <v>MG</v>
          </cell>
          <cell r="U7" t="str">
            <v>www.acos.org.br</v>
          </cell>
          <cell r="V7" t="str">
            <v>ERMG</v>
          </cell>
          <cell r="W7">
            <v>45265.250254629602</v>
          </cell>
        </row>
        <row r="8">
          <cell r="A8" t="str">
            <v>AEROS</v>
          </cell>
          <cell r="B8" t="str">
            <v>49.361.181/0001-70</v>
          </cell>
          <cell r="C8" t="str">
            <v>LIQUIDAÇÃO - EM LIQUIDAÇÃO</v>
          </cell>
          <cell r="D8" t="str">
            <v>LIQUIDAÇÃO</v>
          </cell>
          <cell r="E8" t="str">
            <v>LC 109</v>
          </cell>
          <cell r="F8" t="str">
            <v>Privada</v>
          </cell>
          <cell r="G8" t="str">
            <v>Privado</v>
          </cell>
          <cell r="H8" t="str">
            <v>Não</v>
          </cell>
          <cell r="I8">
            <v>301834197900</v>
          </cell>
          <cell r="J8">
            <v>29769</v>
          </cell>
          <cell r="K8">
            <v>1981</v>
          </cell>
          <cell r="L8" t="str">
            <v>julho</v>
          </cell>
          <cell r="M8">
            <v>29767</v>
          </cell>
          <cell r="N8"/>
          <cell r="O8">
            <v>1</v>
          </cell>
          <cell r="P8">
            <v>2</v>
          </cell>
          <cell r="Q8" t="str">
            <v>RUA CORONEL XAVIER DE TOLEDO, 121 - 9º ANDAR CONJUNTO 92</v>
          </cell>
          <cell r="R8" t="str">
            <v>01.048-100</v>
          </cell>
          <cell r="S8" t="str">
            <v>SAO PAULO</v>
          </cell>
          <cell r="T8" t="str">
            <v>SP</v>
          </cell>
          <cell r="U8" t="str">
            <v>AEROS.COM.BR</v>
          </cell>
          <cell r="V8" t="str">
            <v>ERSP</v>
          </cell>
          <cell r="W8">
            <v>45265.250254629602</v>
          </cell>
        </row>
        <row r="9">
          <cell r="A9" t="str">
            <v>AERUS</v>
          </cell>
          <cell r="B9" t="str">
            <v>27.901.719/0001-50</v>
          </cell>
          <cell r="C9" t="str">
            <v>LIQUIDAÇÃO - EM LIQUIDAÇÃO</v>
          </cell>
          <cell r="D9" t="str">
            <v>LIQUIDAÇÃO</v>
          </cell>
          <cell r="E9" t="str">
            <v>LC 109</v>
          </cell>
          <cell r="F9" t="str">
            <v>Privada</v>
          </cell>
          <cell r="G9" t="str">
            <v>Privado</v>
          </cell>
          <cell r="H9" t="str">
            <v>Não</v>
          </cell>
          <cell r="I9">
            <v>32649198200</v>
          </cell>
          <cell r="J9">
            <v>30244</v>
          </cell>
          <cell r="K9">
            <v>1982</v>
          </cell>
          <cell r="L9" t="str">
            <v>outubro</v>
          </cell>
          <cell r="M9">
            <v>30244</v>
          </cell>
          <cell r="N9"/>
          <cell r="O9">
            <v>16</v>
          </cell>
          <cell r="P9">
            <v>13</v>
          </cell>
          <cell r="Q9" t="str">
            <v>RUA DA ASSEMBLEIA, 98 18 ANDAR</v>
          </cell>
          <cell r="R9" t="str">
            <v>20.011-000</v>
          </cell>
          <cell r="S9" t="str">
            <v>RIO DE JANEIRO</v>
          </cell>
          <cell r="T9" t="str">
            <v>RJ</v>
          </cell>
          <cell r="U9" t="str">
            <v>WWW.AERUS.COM.BR</v>
          </cell>
          <cell r="V9" t="str">
            <v>ERRJ</v>
          </cell>
          <cell r="W9">
            <v>45265.250254629602</v>
          </cell>
        </row>
        <row r="10">
          <cell r="A10" t="str">
            <v>AGPREV</v>
          </cell>
          <cell r="B10" t="str">
            <v>42.765.396/0001-08</v>
          </cell>
          <cell r="C10" t="str">
            <v>ENCERRADA - POR INICIATIVA DA EFPC</v>
          </cell>
          <cell r="D10" t="str">
            <v>ENCERRADA</v>
          </cell>
          <cell r="E10" t="str">
            <v>LC 109</v>
          </cell>
          <cell r="F10" t="str">
            <v>Privada</v>
          </cell>
          <cell r="G10" t="str">
            <v>Privado</v>
          </cell>
          <cell r="H10" t="str">
            <v>Não</v>
          </cell>
          <cell r="I10">
            <v>240000066171991</v>
          </cell>
          <cell r="J10">
            <v>33696</v>
          </cell>
          <cell r="K10">
            <v>1992</v>
          </cell>
          <cell r="L10" t="str">
            <v>abril</v>
          </cell>
          <cell r="M10">
            <v>33848</v>
          </cell>
          <cell r="N10">
            <v>38581</v>
          </cell>
          <cell r="O10">
            <v>0</v>
          </cell>
          <cell r="P10">
            <v>0</v>
          </cell>
          <cell r="Q10"/>
          <cell r="R10"/>
          <cell r="S10" t="str">
            <v>BELO HORIZONTE</v>
          </cell>
          <cell r="T10" t="str">
            <v>MG</v>
          </cell>
          <cell r="U10"/>
          <cell r="V10" t="str">
            <v>ERMG</v>
          </cell>
          <cell r="W10">
            <v>45265.250254629602</v>
          </cell>
        </row>
        <row r="11">
          <cell r="A11" t="str">
            <v>AGROS</v>
          </cell>
          <cell r="B11" t="str">
            <v>20.320.487/0001-05</v>
          </cell>
          <cell r="C11" t="str">
            <v>NORMAL - EM FUNCIONAMENTO</v>
          </cell>
          <cell r="D11" t="str">
            <v>NORMAL</v>
          </cell>
          <cell r="E11" t="str">
            <v>LC 108 / LC 109</v>
          </cell>
          <cell r="F11" t="str">
            <v>Pública Federal</v>
          </cell>
          <cell r="G11" t="str">
            <v>Público</v>
          </cell>
          <cell r="H11" t="str">
            <v>Não</v>
          </cell>
          <cell r="I11">
            <v>302767197900</v>
          </cell>
          <cell r="J11">
            <v>29349</v>
          </cell>
          <cell r="K11">
            <v>1980</v>
          </cell>
          <cell r="L11" t="str">
            <v>maio</v>
          </cell>
          <cell r="M11">
            <v>29349</v>
          </cell>
          <cell r="N11"/>
          <cell r="O11">
            <v>4</v>
          </cell>
          <cell r="P11">
            <v>7</v>
          </cell>
          <cell r="Q11" t="str">
            <v>AV PURDUE S/N CAMPUS UNIVERSITARIO</v>
          </cell>
          <cell r="R11" t="str">
            <v>36.570-900</v>
          </cell>
          <cell r="S11" t="str">
            <v>VICOSA</v>
          </cell>
          <cell r="T11" t="str">
            <v>MG</v>
          </cell>
          <cell r="U11" t="str">
            <v>WWW.AGROS.ORG.BR</v>
          </cell>
          <cell r="V11" t="str">
            <v>ERMG</v>
          </cell>
          <cell r="W11">
            <v>45265.250254629602</v>
          </cell>
        </row>
        <row r="12">
          <cell r="A12" t="str">
            <v>AKZOPREV</v>
          </cell>
          <cell r="B12" t="str">
            <v>74.045.303/0001-67</v>
          </cell>
          <cell r="C12" t="str">
            <v>ENCERRADA - POR INICIATIVA DA EFPC</v>
          </cell>
          <cell r="D12" t="str">
            <v>ENCERRADA</v>
          </cell>
          <cell r="E12" t="str">
            <v>LC 109</v>
          </cell>
          <cell r="F12" t="str">
            <v>Privada</v>
          </cell>
          <cell r="G12" t="str">
            <v>Privado</v>
          </cell>
          <cell r="H12" t="str">
            <v>Não</v>
          </cell>
          <cell r="I12">
            <v>440000028781993</v>
          </cell>
          <cell r="J12">
            <v>34242</v>
          </cell>
          <cell r="K12">
            <v>1993</v>
          </cell>
          <cell r="L12" t="str">
            <v>setembro</v>
          </cell>
          <cell r="M12">
            <v>34365</v>
          </cell>
          <cell r="N12">
            <v>42143</v>
          </cell>
          <cell r="O12">
            <v>0</v>
          </cell>
          <cell r="P12">
            <v>0</v>
          </cell>
          <cell r="Q12" t="str">
            <v>ROD RAPOSO TAVARES S/N KM    18,5                BLOCO</v>
          </cell>
          <cell r="R12" t="str">
            <v>05.577-300</v>
          </cell>
          <cell r="S12" t="str">
            <v>SAO PAULO</v>
          </cell>
          <cell r="T12" t="str">
            <v>SP</v>
          </cell>
          <cell r="U12"/>
          <cell r="V12" t="str">
            <v>ERSP</v>
          </cell>
          <cell r="W12">
            <v>45265.250254629602</v>
          </cell>
        </row>
        <row r="13">
          <cell r="A13" t="str">
            <v>ALBAPREV</v>
          </cell>
          <cell r="B13" t="str">
            <v>07.780.736/0001-79</v>
          </cell>
          <cell r="C13" t="str">
            <v>NORMAL - EM FUNCIONAMENTO</v>
          </cell>
          <cell r="D13" t="str">
            <v>NORMAL</v>
          </cell>
          <cell r="E13" t="str">
            <v>LC 108 / LC 109</v>
          </cell>
          <cell r="F13" t="str">
            <v>Pública Estadual</v>
          </cell>
          <cell r="G13" t="str">
            <v>Público</v>
          </cell>
          <cell r="H13" t="str">
            <v>Não</v>
          </cell>
          <cell r="I13">
            <v>4.4000002168200544E+16</v>
          </cell>
          <cell r="J13">
            <v>39059</v>
          </cell>
          <cell r="K13">
            <v>2006</v>
          </cell>
          <cell r="L13" t="str">
            <v>dezembro</v>
          </cell>
          <cell r="M13">
            <v>38777</v>
          </cell>
          <cell r="N13"/>
          <cell r="O13">
            <v>1</v>
          </cell>
          <cell r="P13">
            <v>1</v>
          </cell>
          <cell r="Q13" t="str">
            <v>AV PRIMEIRA AVENIDA 130 CAB</v>
          </cell>
          <cell r="R13" t="str">
            <v>41.745-000</v>
          </cell>
          <cell r="S13" t="str">
            <v>SALVADOR</v>
          </cell>
          <cell r="T13" t="str">
            <v>BA</v>
          </cell>
          <cell r="U13" t="str">
            <v>HTTP://ALBAPREV.COM.BR/</v>
          </cell>
          <cell r="V13" t="str">
            <v>ERMG</v>
          </cell>
          <cell r="W13">
            <v>45265.250254629602</v>
          </cell>
        </row>
        <row r="14">
          <cell r="A14" t="str">
            <v>ALCANPREV</v>
          </cell>
          <cell r="B14" t="str">
            <v>60.528.015/0001-59</v>
          </cell>
          <cell r="C14" t="str">
            <v>ENCERRADA - POR INICIATIVA DA EFPC</v>
          </cell>
          <cell r="D14" t="str">
            <v>ENCERRADA</v>
          </cell>
          <cell r="E14" t="str">
            <v>LC 109</v>
          </cell>
          <cell r="F14" t="str">
            <v>Privada</v>
          </cell>
          <cell r="G14" t="str">
            <v>Privado</v>
          </cell>
          <cell r="H14" t="str">
            <v>Não</v>
          </cell>
          <cell r="I14">
            <v>300000036161985</v>
          </cell>
          <cell r="J14">
            <v>32508</v>
          </cell>
          <cell r="K14">
            <v>1988</v>
          </cell>
          <cell r="L14" t="str">
            <v>dezembro</v>
          </cell>
          <cell r="M14">
            <v>32508</v>
          </cell>
          <cell r="N14">
            <v>38532</v>
          </cell>
          <cell r="O14">
            <v>0</v>
          </cell>
          <cell r="P14">
            <v>0</v>
          </cell>
          <cell r="Q14"/>
          <cell r="R14"/>
          <cell r="S14" t="str">
            <v>SAO PAULO</v>
          </cell>
          <cell r="T14" t="str">
            <v>SP</v>
          </cell>
          <cell r="U14"/>
          <cell r="V14" t="str">
            <v>ERSP</v>
          </cell>
          <cell r="W14">
            <v>45265.250254629602</v>
          </cell>
        </row>
        <row r="15">
          <cell r="A15" t="str">
            <v>ALCOA PREVI</v>
          </cell>
          <cell r="B15" t="str">
            <v>59.942.961/0001-68</v>
          </cell>
          <cell r="C15" t="str">
            <v>NORMAL - EM FUNCIONAMENTO</v>
          </cell>
          <cell r="D15" t="str">
            <v>NORMAL</v>
          </cell>
          <cell r="E15" t="str">
            <v>LC 109</v>
          </cell>
          <cell r="F15" t="str">
            <v>Privada</v>
          </cell>
          <cell r="G15" t="str">
            <v>Privado</v>
          </cell>
          <cell r="H15" t="str">
            <v>Não</v>
          </cell>
          <cell r="I15">
            <v>3.0000000946198872E+16</v>
          </cell>
          <cell r="J15">
            <v>32477</v>
          </cell>
          <cell r="K15">
            <v>1988</v>
          </cell>
          <cell r="L15" t="str">
            <v>novembro</v>
          </cell>
          <cell r="M15">
            <v>32599</v>
          </cell>
          <cell r="N15"/>
          <cell r="O15">
            <v>1</v>
          </cell>
          <cell r="P15">
            <v>4</v>
          </cell>
          <cell r="Q15" t="str">
            <v>AV DAS NACOES UNIDAS, 14.261 ALA B, CONJUNTO 17A</v>
          </cell>
          <cell r="R15" t="str">
            <v>04.794-000</v>
          </cell>
          <cell r="S15" t="str">
            <v>SAO PAULO</v>
          </cell>
          <cell r="T15" t="str">
            <v>SP</v>
          </cell>
          <cell r="U15" t="str">
            <v>WWW.PORTALPREV.COM.BR/ALCOAPREVI</v>
          </cell>
          <cell r="V15" t="str">
            <v>ERSP</v>
          </cell>
          <cell r="W15">
            <v>45265.250254629602</v>
          </cell>
        </row>
        <row r="16">
          <cell r="A16" t="str">
            <v>ALEPEPREV</v>
          </cell>
          <cell r="B16" t="str">
            <v>10.530.382/0001-19</v>
          </cell>
          <cell r="C16" t="str">
            <v>NORMAL - EM FUNCIONAMENTO</v>
          </cell>
          <cell r="D16" t="str">
            <v>NORMAL</v>
          </cell>
          <cell r="E16" t="str">
            <v>LC 108 / LC 109</v>
          </cell>
          <cell r="F16" t="str">
            <v>Pública Estadual</v>
          </cell>
          <cell r="G16" t="str">
            <v>Público</v>
          </cell>
          <cell r="H16" t="str">
            <v>Não</v>
          </cell>
          <cell r="I16">
            <v>4.4000001842200808E+16</v>
          </cell>
          <cell r="J16">
            <v>39752</v>
          </cell>
          <cell r="K16">
            <v>2008</v>
          </cell>
          <cell r="L16" t="str">
            <v>outubro</v>
          </cell>
          <cell r="M16">
            <v>39813</v>
          </cell>
          <cell r="N16"/>
          <cell r="O16">
            <v>1</v>
          </cell>
          <cell r="P16">
            <v>2</v>
          </cell>
          <cell r="Q16" t="str">
            <v>RUA DA UNIÃO</v>
          </cell>
          <cell r="R16" t="str">
            <v>50.050-909</v>
          </cell>
          <cell r="S16" t="str">
            <v>RECIFE</v>
          </cell>
          <cell r="T16" t="str">
            <v>PE</v>
          </cell>
          <cell r="U16" t="str">
            <v>WWW.ALEPEPREV.ORG.BR</v>
          </cell>
          <cell r="V16" t="str">
            <v>ERPE</v>
          </cell>
          <cell r="W16">
            <v>45265.250254629602</v>
          </cell>
        </row>
        <row r="17">
          <cell r="A17" t="str">
            <v>ALLERGAN PREV</v>
          </cell>
          <cell r="B17" t="str">
            <v>02.399.992/0001-05</v>
          </cell>
          <cell r="C17" t="str">
            <v>ENCERRADA - POR INICIATIVA DA EFPC</v>
          </cell>
          <cell r="D17" t="str">
            <v>ENCERRADA</v>
          </cell>
          <cell r="E17" t="str">
            <v>LC 109</v>
          </cell>
          <cell r="F17" t="str">
            <v>Privada</v>
          </cell>
          <cell r="G17" t="str">
            <v>Privado</v>
          </cell>
          <cell r="H17" t="str">
            <v>Não</v>
          </cell>
          <cell r="I17">
            <v>440000075391997</v>
          </cell>
          <cell r="J17">
            <v>35765</v>
          </cell>
          <cell r="K17">
            <v>1997</v>
          </cell>
          <cell r="L17" t="str">
            <v>dezembro</v>
          </cell>
          <cell r="M17">
            <v>35855</v>
          </cell>
          <cell r="N17">
            <v>42212</v>
          </cell>
          <cell r="O17">
            <v>0</v>
          </cell>
          <cell r="P17">
            <v>0</v>
          </cell>
          <cell r="Q17" t="str">
            <v>AV DOUTOR CARDOSO DE MELO 1855 2 ANDAR</v>
          </cell>
          <cell r="R17" t="str">
            <v>04.548-005</v>
          </cell>
          <cell r="S17" t="str">
            <v>SAO PAULO</v>
          </cell>
          <cell r="T17" t="str">
            <v>SP</v>
          </cell>
          <cell r="U17"/>
          <cell r="V17" t="str">
            <v>ERSP</v>
          </cell>
          <cell r="W17">
            <v>45265.250254629602</v>
          </cell>
        </row>
        <row r="18">
          <cell r="A18" t="str">
            <v>ALPAPREV</v>
          </cell>
          <cell r="B18" t="str">
            <v>67.000.000/0001-62</v>
          </cell>
          <cell r="C18" t="str">
            <v>NORMAL - EM FUNCIONAMENTO</v>
          </cell>
          <cell r="D18" t="str">
            <v>NORMAL</v>
          </cell>
          <cell r="E18" t="str">
            <v>LC 109</v>
          </cell>
          <cell r="F18" t="str">
            <v>Privada</v>
          </cell>
          <cell r="G18" t="str">
            <v>Privado</v>
          </cell>
          <cell r="H18" t="str">
            <v>Não</v>
          </cell>
          <cell r="I18">
            <v>240000033841991</v>
          </cell>
          <cell r="J18">
            <v>33492</v>
          </cell>
          <cell r="K18">
            <v>1991</v>
          </cell>
          <cell r="L18" t="str">
            <v>setembro</v>
          </cell>
          <cell r="M18">
            <v>33390</v>
          </cell>
          <cell r="N18"/>
          <cell r="O18">
            <v>2</v>
          </cell>
          <cell r="P18">
            <v>3</v>
          </cell>
          <cell r="Q18" t="str">
            <v>AV DAS NACOES UNIDAS</v>
          </cell>
          <cell r="R18" t="str">
            <v>04.794-000</v>
          </cell>
          <cell r="S18" t="str">
            <v>SAO PAULO</v>
          </cell>
          <cell r="T18" t="str">
            <v>SP</v>
          </cell>
          <cell r="U18" t="str">
            <v>WWW.PORTALPREV.COM.BR/ALPAPREV</v>
          </cell>
          <cell r="V18" t="str">
            <v>ERSP</v>
          </cell>
          <cell r="W18">
            <v>45265.250254629602</v>
          </cell>
        </row>
        <row r="19">
          <cell r="A19" t="str">
            <v>ALPHA</v>
          </cell>
          <cell r="B19" t="str">
            <v>75.156.034/0001-79</v>
          </cell>
          <cell r="C19" t="str">
            <v>NORMAL - EM FUNCIONAMENTO</v>
          </cell>
          <cell r="D19" t="str">
            <v>NORMAL</v>
          </cell>
          <cell r="E19" t="str">
            <v>LC 108 / LC 109</v>
          </cell>
          <cell r="F19" t="str">
            <v>Pública Municipal</v>
          </cell>
          <cell r="G19" t="str">
            <v>Público</v>
          </cell>
          <cell r="H19" t="str">
            <v>Não</v>
          </cell>
          <cell r="I19">
            <v>181081980</v>
          </cell>
          <cell r="J19">
            <v>29718</v>
          </cell>
          <cell r="K19">
            <v>1981</v>
          </cell>
          <cell r="L19" t="str">
            <v>maio</v>
          </cell>
          <cell r="M19">
            <v>30319</v>
          </cell>
          <cell r="N19"/>
          <cell r="O19">
            <v>1</v>
          </cell>
          <cell r="P19">
            <v>4</v>
          </cell>
          <cell r="Q19" t="str">
            <v>R COMENDADOR MACEDO, 39 -  9 ANDAR</v>
          </cell>
          <cell r="R19" t="str">
            <v>80.060-030</v>
          </cell>
          <cell r="S19" t="str">
            <v>CURITIBA</v>
          </cell>
          <cell r="T19" t="str">
            <v>PR</v>
          </cell>
          <cell r="U19" t="str">
            <v>WWW.FUNDACAOALPHA.ORG.BR</v>
          </cell>
          <cell r="V19" t="str">
            <v>ERRS</v>
          </cell>
          <cell r="W19">
            <v>45265.250254629602</v>
          </cell>
        </row>
        <row r="20">
          <cell r="A20" t="str">
            <v>ALPREV</v>
          </cell>
          <cell r="B20" t="str">
            <v>35.029.962/0001-58</v>
          </cell>
          <cell r="C20" t="str">
            <v>NORMAL - EM FUNCIONAMENTO</v>
          </cell>
          <cell r="D20" t="str">
            <v>NORMAL</v>
          </cell>
          <cell r="E20" t="str">
            <v>LC 108 / LC 109</v>
          </cell>
          <cell r="F20" t="str">
            <v>Pública Municipal</v>
          </cell>
          <cell r="G20" t="str">
            <v>Público</v>
          </cell>
          <cell r="H20" t="str">
            <v>Não</v>
          </cell>
          <cell r="I20">
            <v>4.4011001589201848E+16</v>
          </cell>
          <cell r="J20">
            <v>43507</v>
          </cell>
          <cell r="K20">
            <v>2019</v>
          </cell>
          <cell r="L20" t="str">
            <v>fevereiro</v>
          </cell>
          <cell r="M20">
            <v>43662</v>
          </cell>
          <cell r="N20"/>
          <cell r="O20">
            <v>1</v>
          </cell>
          <cell r="P20">
            <v>6</v>
          </cell>
          <cell r="Q20" t="str">
            <v>AV DA PAZ</v>
          </cell>
          <cell r="R20" t="str">
            <v>57.020-440</v>
          </cell>
          <cell r="S20" t="str">
            <v>MACEIO</v>
          </cell>
          <cell r="T20" t="str">
            <v>AL</v>
          </cell>
          <cell r="U20" t="str">
            <v>WWW.ALPREV.COM.BR</v>
          </cell>
          <cell r="V20" t="str">
            <v>ERPE</v>
          </cell>
          <cell r="W20">
            <v>45265.250254629602</v>
          </cell>
        </row>
        <row r="21">
          <cell r="A21" t="str">
            <v>ALSTOM</v>
          </cell>
          <cell r="B21" t="str">
            <v>03.962.471/0001-79</v>
          </cell>
          <cell r="C21" t="str">
            <v>ENCERRADA - POR INICIATIVA DA EFPC</v>
          </cell>
          <cell r="D21" t="str">
            <v>ENCERRADA</v>
          </cell>
          <cell r="E21" t="str">
            <v>LC 109</v>
          </cell>
          <cell r="F21" t="str">
            <v>Privada</v>
          </cell>
          <cell r="G21" t="str">
            <v>Privado</v>
          </cell>
          <cell r="H21" t="str">
            <v>Não</v>
          </cell>
          <cell r="I21">
            <v>4.4000000547200016E+16</v>
          </cell>
          <cell r="J21">
            <v>36627</v>
          </cell>
          <cell r="K21">
            <v>2000</v>
          </cell>
          <cell r="L21" t="str">
            <v>abril</v>
          </cell>
          <cell r="M21">
            <v>36770</v>
          </cell>
          <cell r="N21">
            <v>41884</v>
          </cell>
          <cell r="O21">
            <v>0</v>
          </cell>
          <cell r="P21">
            <v>0</v>
          </cell>
          <cell r="Q21" t="str">
            <v>AV EMBAIXADOR MACEDO SOARES 10.001 ED 41/P4 E 19/P7</v>
          </cell>
          <cell r="R21" t="str">
            <v>05.095-035</v>
          </cell>
          <cell r="S21" t="str">
            <v>SAO PAULO</v>
          </cell>
          <cell r="T21" t="str">
            <v>SP</v>
          </cell>
          <cell r="U21" t="str">
            <v>WWW.PORTALPREV.COM.BR/ALSTOM</v>
          </cell>
          <cell r="V21" t="str">
            <v>ERSP</v>
          </cell>
          <cell r="W21">
            <v>45265.250254629602</v>
          </cell>
        </row>
        <row r="22">
          <cell r="A22" t="str">
            <v>ANABBPREV</v>
          </cell>
          <cell r="B22" t="str">
            <v>10.520.114/0001-16</v>
          </cell>
          <cell r="C22" t="str">
            <v>NORMAL - EM FUNCIONAMENTO</v>
          </cell>
          <cell r="D22" t="str">
            <v>NORMAL</v>
          </cell>
          <cell r="E22" t="str">
            <v>LC 109</v>
          </cell>
          <cell r="F22" t="str">
            <v>Instituidor</v>
          </cell>
          <cell r="G22" t="str">
            <v>Instituidor</v>
          </cell>
          <cell r="H22" t="str">
            <v>Não</v>
          </cell>
          <cell r="I22">
            <v>4.4000003069200824E+16</v>
          </cell>
          <cell r="J22">
            <v>39776</v>
          </cell>
          <cell r="K22">
            <v>2008</v>
          </cell>
          <cell r="L22" t="str">
            <v>novembro</v>
          </cell>
          <cell r="M22">
            <v>39792</v>
          </cell>
          <cell r="N22"/>
          <cell r="O22">
            <v>2</v>
          </cell>
          <cell r="P22">
            <v>3</v>
          </cell>
          <cell r="Q22" t="str">
            <v>SAS QD. 06  BLOCO K  3º ANDAR, SALA 301  ED. BELVEDERE</v>
          </cell>
          <cell r="R22" t="str">
            <v>70.070-915</v>
          </cell>
          <cell r="S22" t="str">
            <v>BRASILIA</v>
          </cell>
          <cell r="T22" t="str">
            <v>DF</v>
          </cell>
          <cell r="U22" t="str">
            <v>www.anabbprev.org.br</v>
          </cell>
          <cell r="V22" t="str">
            <v>ERDF</v>
          </cell>
          <cell r="W22">
            <v>45265.250254629602</v>
          </cell>
        </row>
        <row r="23">
          <cell r="A23" t="str">
            <v>APCDPREV</v>
          </cell>
          <cell r="B23" t="str">
            <v>08.940.007/0001-03</v>
          </cell>
          <cell r="C23" t="str">
            <v>NORMAL - EM FUNCIONAMENTO</v>
          </cell>
          <cell r="D23" t="str">
            <v>NORMAL</v>
          </cell>
          <cell r="E23" t="str">
            <v>LC 109</v>
          </cell>
          <cell r="F23" t="str">
            <v>Instituidor</v>
          </cell>
          <cell r="G23" t="str">
            <v>Instituidor</v>
          </cell>
          <cell r="H23" t="str">
            <v>Não</v>
          </cell>
          <cell r="I23">
            <v>4.4000004017200616E+16</v>
          </cell>
          <cell r="J23">
            <v>39107</v>
          </cell>
          <cell r="K23">
            <v>2007</v>
          </cell>
          <cell r="L23" t="str">
            <v>janeiro</v>
          </cell>
          <cell r="M23">
            <v>39321</v>
          </cell>
          <cell r="N23"/>
          <cell r="O23">
            <v>1</v>
          </cell>
          <cell r="P23">
            <v>2</v>
          </cell>
          <cell r="Q23" t="str">
            <v>R VOLUNTARIOS DA PATRIA 547 MZNINO</v>
          </cell>
          <cell r="R23" t="str">
            <v>02.011-000</v>
          </cell>
          <cell r="S23" t="str">
            <v>SAO PAULO</v>
          </cell>
          <cell r="T23" t="str">
            <v>SP</v>
          </cell>
          <cell r="U23" t="str">
            <v>WWW.APCDPREV.ORG.BR</v>
          </cell>
          <cell r="V23" t="str">
            <v>ERSP</v>
          </cell>
          <cell r="W23">
            <v>45265.250254629602</v>
          </cell>
        </row>
        <row r="24">
          <cell r="A24" t="str">
            <v>APREV</v>
          </cell>
          <cell r="B24" t="str">
            <v>00.633.444/0001-64</v>
          </cell>
          <cell r="C24" t="str">
            <v>ENCERRADA - POR INICIATIVA DA EFPC</v>
          </cell>
          <cell r="D24" t="str">
            <v>ENCERRADA</v>
          </cell>
          <cell r="E24" t="str">
            <v>LC 109</v>
          </cell>
          <cell r="F24" t="str">
            <v>Privada</v>
          </cell>
          <cell r="G24" t="str">
            <v>Privado</v>
          </cell>
          <cell r="H24" t="str">
            <v>Não</v>
          </cell>
          <cell r="I24">
            <v>4.4000003481199408E+16</v>
          </cell>
          <cell r="J24">
            <v>34634</v>
          </cell>
          <cell r="K24">
            <v>1994</v>
          </cell>
          <cell r="L24" t="str">
            <v>outubro</v>
          </cell>
          <cell r="M24">
            <v>34820</v>
          </cell>
          <cell r="N24">
            <v>42108</v>
          </cell>
          <cell r="O24">
            <v>0</v>
          </cell>
          <cell r="P24">
            <v>0</v>
          </cell>
          <cell r="Q24" t="str">
            <v>CIDADE DE DEUS, S/N, PRÉDIO NOVÍSSIMO, TÉRREO</v>
          </cell>
          <cell r="R24" t="str">
            <v>06.029-900</v>
          </cell>
          <cell r="S24" t="str">
            <v>OSASCO</v>
          </cell>
          <cell r="T24" t="str">
            <v>SP</v>
          </cell>
          <cell r="U24"/>
          <cell r="V24" t="str">
            <v>ERSP</v>
          </cell>
          <cell r="W24">
            <v>45265.250254629602</v>
          </cell>
        </row>
        <row r="25">
          <cell r="A25" t="str">
            <v>ARM PREV</v>
          </cell>
          <cell r="B25" t="str">
            <v>04.405.076/0001-58</v>
          </cell>
          <cell r="C25" t="str">
            <v>ENCERRADA - POR CANCELAMENTO</v>
          </cell>
          <cell r="D25" t="str">
            <v>ENCERRADA</v>
          </cell>
          <cell r="E25" t="str">
            <v>LC 109</v>
          </cell>
          <cell r="F25" t="str">
            <v>Privada</v>
          </cell>
          <cell r="G25" t="str">
            <v>Privado</v>
          </cell>
          <cell r="H25" t="str">
            <v>Não</v>
          </cell>
          <cell r="I25">
            <v>4.4000000668200112E+16</v>
          </cell>
          <cell r="J25">
            <v>36979</v>
          </cell>
          <cell r="K25">
            <v>2001</v>
          </cell>
          <cell r="L25" t="str">
            <v>março</v>
          </cell>
          <cell r="M25">
            <v>37049</v>
          </cell>
          <cell r="N25">
            <v>39309</v>
          </cell>
          <cell r="O25">
            <v>0</v>
          </cell>
          <cell r="P25">
            <v>0</v>
          </cell>
          <cell r="Q25"/>
          <cell r="R25"/>
          <cell r="S25" t="str">
            <v>LIMEIRA</v>
          </cell>
          <cell r="T25" t="str">
            <v>SP</v>
          </cell>
          <cell r="U25"/>
          <cell r="V25" t="str">
            <v>ERSP</v>
          </cell>
          <cell r="W25">
            <v>45265.250254629602</v>
          </cell>
        </row>
        <row r="26">
          <cell r="A26" t="str">
            <v>ARUS</v>
          </cell>
          <cell r="B26" t="str">
            <v>27.451.129/0001-72</v>
          </cell>
          <cell r="C26" t="str">
            <v>ENCERRADA - POR INICIATIVA DA EFPC</v>
          </cell>
          <cell r="D26" t="str">
            <v>ENCERRADA</v>
          </cell>
          <cell r="E26" t="str">
            <v>LC 109</v>
          </cell>
          <cell r="F26" t="str">
            <v>Privada</v>
          </cell>
          <cell r="G26" t="str">
            <v>Privado</v>
          </cell>
          <cell r="H26" t="str">
            <v>Não</v>
          </cell>
          <cell r="I26">
            <v>30000013791984</v>
          </cell>
          <cell r="J26">
            <v>31015</v>
          </cell>
          <cell r="K26">
            <v>1984</v>
          </cell>
          <cell r="L26" t="str">
            <v>novembro</v>
          </cell>
          <cell r="M26">
            <v>31048</v>
          </cell>
          <cell r="N26">
            <v>43315</v>
          </cell>
          <cell r="O26">
            <v>0</v>
          </cell>
          <cell r="P26">
            <v>0</v>
          </cell>
          <cell r="Q26" t="str">
            <v>RODOVIA ARACRUZ / BARRA DO RIACHO   SN</v>
          </cell>
          <cell r="R26" t="str">
            <v>29.197-900</v>
          </cell>
          <cell r="S26" t="str">
            <v>ARACRUZ</v>
          </cell>
          <cell r="T26" t="str">
            <v>ES</v>
          </cell>
          <cell r="U26" t="str">
            <v>www.arus.com.br</v>
          </cell>
          <cell r="V26" t="str">
            <v>ERMG</v>
          </cell>
          <cell r="W26">
            <v>45265.250254629602</v>
          </cell>
        </row>
        <row r="27">
          <cell r="A27" t="str">
            <v>ATLANTIC</v>
          </cell>
          <cell r="B27" t="str">
            <v>28.254.373/0001-08</v>
          </cell>
          <cell r="C27" t="str">
            <v>ENCERRADA - POR CANCELAMENTO</v>
          </cell>
          <cell r="D27" t="str">
            <v>ENCERRADA</v>
          </cell>
          <cell r="E27" t="str">
            <v>LC 109</v>
          </cell>
          <cell r="F27" t="str">
            <v>Privada</v>
          </cell>
          <cell r="G27" t="str">
            <v>Privado</v>
          </cell>
          <cell r="H27" t="str">
            <v>Não</v>
          </cell>
          <cell r="I27">
            <v>336141983</v>
          </cell>
          <cell r="J27">
            <v>30951</v>
          </cell>
          <cell r="K27">
            <v>1984</v>
          </cell>
          <cell r="L27" t="str">
            <v>setembro</v>
          </cell>
          <cell r="M27"/>
          <cell r="N27">
            <v>35123</v>
          </cell>
          <cell r="O27">
            <v>0</v>
          </cell>
          <cell r="P27">
            <v>0</v>
          </cell>
          <cell r="Q27"/>
          <cell r="R27"/>
          <cell r="S27" t="str">
            <v>RIO DE JANEIRO</v>
          </cell>
          <cell r="T27" t="str">
            <v>RJ</v>
          </cell>
          <cell r="U27"/>
          <cell r="V27" t="str">
            <v>ERRJ</v>
          </cell>
          <cell r="W27">
            <v>45265.250254629602</v>
          </cell>
        </row>
        <row r="28">
          <cell r="A28" t="str">
            <v>ATTILIO FONTANA</v>
          </cell>
          <cell r="B28" t="str">
            <v>48.083.091/0001-00</v>
          </cell>
          <cell r="C28" t="str">
            <v>ENCERRADA - POR INICIATIVA DA EFPC</v>
          </cell>
          <cell r="D28" t="str">
            <v>ENCERRADA</v>
          </cell>
          <cell r="E28" t="str">
            <v>LC 109</v>
          </cell>
          <cell r="F28" t="str">
            <v>Privada</v>
          </cell>
          <cell r="G28" t="str">
            <v>Privado</v>
          </cell>
          <cell r="H28" t="str">
            <v>Não</v>
          </cell>
          <cell r="I28">
            <v>3014371978</v>
          </cell>
          <cell r="J28">
            <v>28915</v>
          </cell>
          <cell r="K28">
            <v>1979</v>
          </cell>
          <cell r="L28" t="str">
            <v>março</v>
          </cell>
          <cell r="M28">
            <v>28150</v>
          </cell>
          <cell r="N28">
            <v>41844</v>
          </cell>
          <cell r="O28">
            <v>0</v>
          </cell>
          <cell r="P28">
            <v>0</v>
          </cell>
          <cell r="Q28" t="str">
            <v>AV ESCOLA POLITECNICA, 760</v>
          </cell>
          <cell r="R28" t="str">
            <v>05.350-901</v>
          </cell>
          <cell r="S28" t="str">
            <v>SAO PAULO</v>
          </cell>
          <cell r="T28" t="str">
            <v>SP</v>
          </cell>
          <cell r="U28" t="str">
            <v>WWW.BFPP.COM.BR</v>
          </cell>
          <cell r="V28" t="str">
            <v>ERSP</v>
          </cell>
          <cell r="W28">
            <v>45265.250254629602</v>
          </cell>
        </row>
        <row r="29">
          <cell r="A29" t="str">
            <v>AUTOLATINA</v>
          </cell>
          <cell r="B29" t="str">
            <v>11.111.111/1111-11</v>
          </cell>
          <cell r="C29" t="str">
            <v>ENCERRADA - POR CANCELAMENTO</v>
          </cell>
          <cell r="D29" t="str">
            <v>ENCERRADA</v>
          </cell>
          <cell r="E29" t="str">
            <v>LC 109</v>
          </cell>
          <cell r="F29" t="str">
            <v>Privada</v>
          </cell>
          <cell r="G29" t="str">
            <v>Privado</v>
          </cell>
          <cell r="H29" t="str">
            <v>Não</v>
          </cell>
          <cell r="I29">
            <v>300000015791984</v>
          </cell>
          <cell r="J29">
            <v>31069</v>
          </cell>
          <cell r="K29">
            <v>1985</v>
          </cell>
          <cell r="L29" t="str">
            <v>janeiro</v>
          </cell>
          <cell r="M29">
            <v>31394</v>
          </cell>
          <cell r="N29">
            <v>32723</v>
          </cell>
          <cell r="O29">
            <v>0</v>
          </cell>
          <cell r="P29">
            <v>0</v>
          </cell>
          <cell r="Q29" t="str">
            <v>V ANCHIETA S/N KM 23,5                   CPI 1284</v>
          </cell>
          <cell r="R29" t="str">
            <v>09.823-901</v>
          </cell>
          <cell r="S29" t="str">
            <v>SAO BERNARDO DO CAMPO</v>
          </cell>
          <cell r="T29" t="str">
            <v>SP</v>
          </cell>
          <cell r="U29"/>
          <cell r="V29" t="str">
            <v>ERSP</v>
          </cell>
          <cell r="W29">
            <v>45265.250254629602</v>
          </cell>
        </row>
        <row r="30">
          <cell r="A30" t="str">
            <v>AVELINO</v>
          </cell>
          <cell r="B30" t="str">
            <v>75.643.775/0001-84</v>
          </cell>
          <cell r="C30" t="str">
            <v>ENCERRADA - POR CANCELAMENTO</v>
          </cell>
          <cell r="D30" t="str">
            <v>ENCERRADA</v>
          </cell>
          <cell r="E30" t="str">
            <v>LC 109</v>
          </cell>
          <cell r="F30" t="str">
            <v>Privada</v>
          </cell>
          <cell r="G30" t="str">
            <v>Privado</v>
          </cell>
          <cell r="H30" t="str">
            <v>Não</v>
          </cell>
          <cell r="I30">
            <v>3018481979</v>
          </cell>
          <cell r="J30">
            <v>29669</v>
          </cell>
          <cell r="K30">
            <v>1981</v>
          </cell>
          <cell r="L30" t="str">
            <v>março</v>
          </cell>
          <cell r="M30">
            <v>29698</v>
          </cell>
          <cell r="N30">
            <v>35312</v>
          </cell>
          <cell r="O30">
            <v>0</v>
          </cell>
          <cell r="P30">
            <v>0</v>
          </cell>
          <cell r="Q30"/>
          <cell r="R30"/>
          <cell r="S30" t="str">
            <v>CURITIBA</v>
          </cell>
          <cell r="T30" t="str">
            <v>PR</v>
          </cell>
          <cell r="U30"/>
          <cell r="V30" t="str">
            <v>ERRS</v>
          </cell>
          <cell r="W30">
            <v>45265.250254629602</v>
          </cell>
        </row>
        <row r="31">
          <cell r="A31" t="str">
            <v>AVONPREV</v>
          </cell>
          <cell r="B31" t="str">
            <v>03.101.405/0001-04</v>
          </cell>
          <cell r="C31" t="str">
            <v>NORMAL - EM FUNCIONAMENTO</v>
          </cell>
          <cell r="D31" t="str">
            <v>NORMAL</v>
          </cell>
          <cell r="E31" t="str">
            <v>LC 109</v>
          </cell>
          <cell r="F31" t="str">
            <v>Privada</v>
          </cell>
          <cell r="G31" t="str">
            <v>Privado</v>
          </cell>
          <cell r="H31" t="str">
            <v>Não</v>
          </cell>
          <cell r="I31">
            <v>4.4000000653199952E+16</v>
          </cell>
          <cell r="J31">
            <v>36220</v>
          </cell>
          <cell r="K31">
            <v>1999</v>
          </cell>
          <cell r="L31" t="str">
            <v>março</v>
          </cell>
          <cell r="M31">
            <v>36281</v>
          </cell>
          <cell r="N31"/>
          <cell r="O31">
            <v>1</v>
          </cell>
          <cell r="P31">
            <v>12</v>
          </cell>
          <cell r="Q31" t="str">
            <v>AV INTERLAGOS, PRD. ADMINISTR-TERREO</v>
          </cell>
          <cell r="R31" t="str">
            <v>04.660-907</v>
          </cell>
          <cell r="S31" t="str">
            <v>SAO PAULO</v>
          </cell>
          <cell r="T31" t="str">
            <v>SP</v>
          </cell>
          <cell r="U31" t="str">
            <v>WWW.NOSSAPREV.COM.BR</v>
          </cell>
          <cell r="V31" t="str">
            <v>ERSP</v>
          </cell>
          <cell r="W31">
            <v>45265.250254629602</v>
          </cell>
        </row>
        <row r="32">
          <cell r="A32" t="str">
            <v>AZENPREV</v>
          </cell>
          <cell r="B32" t="str">
            <v>65.706.608/0001-81</v>
          </cell>
          <cell r="C32" t="str">
            <v>ENCERRADA - POR INICIATIVA DA EFPC</v>
          </cell>
          <cell r="D32" t="str">
            <v>ENCERRADA</v>
          </cell>
          <cell r="E32" t="str">
            <v>LC 109</v>
          </cell>
          <cell r="F32" t="str">
            <v>Privada</v>
          </cell>
          <cell r="G32" t="str">
            <v>Privado</v>
          </cell>
          <cell r="H32" t="str">
            <v>Não</v>
          </cell>
          <cell r="I32">
            <v>4.40000029541994E+16</v>
          </cell>
          <cell r="J32">
            <v>34655</v>
          </cell>
          <cell r="K32">
            <v>1994</v>
          </cell>
          <cell r="L32" t="str">
            <v>novembro</v>
          </cell>
          <cell r="M32">
            <v>34813</v>
          </cell>
          <cell r="N32">
            <v>41863</v>
          </cell>
          <cell r="O32">
            <v>0</v>
          </cell>
          <cell r="P32">
            <v>0</v>
          </cell>
          <cell r="Q32" t="str">
            <v>ROD RAPOSO TAVARES SN KM 26 9</v>
          </cell>
          <cell r="R32" t="str">
            <v>06.707-000</v>
          </cell>
          <cell r="S32" t="str">
            <v>COTIA</v>
          </cell>
          <cell r="T32" t="str">
            <v>SP</v>
          </cell>
          <cell r="U32" t="str">
            <v>WWW.ITAUSOLUCOES.COM.BR/ITAU/AZENPREV/</v>
          </cell>
          <cell r="V32" t="str">
            <v>ERSP</v>
          </cell>
          <cell r="W32">
            <v>45265.250254629602</v>
          </cell>
        </row>
        <row r="33">
          <cell r="A33" t="str">
            <v>B - D PREV</v>
          </cell>
          <cell r="B33" t="str">
            <v>00.386.545/0001-88</v>
          </cell>
          <cell r="C33" t="str">
            <v>ENCERRADA - POR CANCELAMENTO</v>
          </cell>
          <cell r="D33" t="str">
            <v>ENCERRADA</v>
          </cell>
          <cell r="E33" t="str">
            <v>LC 109</v>
          </cell>
          <cell r="F33" t="str">
            <v>Privada</v>
          </cell>
          <cell r="G33" t="str">
            <v>Privado</v>
          </cell>
          <cell r="H33" t="str">
            <v>Não</v>
          </cell>
          <cell r="I33">
            <v>440000028731993</v>
          </cell>
          <cell r="J33">
            <v>34247</v>
          </cell>
          <cell r="K33">
            <v>1993</v>
          </cell>
          <cell r="L33" t="str">
            <v>outubro</v>
          </cell>
          <cell r="M33">
            <v>34759</v>
          </cell>
          <cell r="N33">
            <v>38597</v>
          </cell>
          <cell r="O33">
            <v>0</v>
          </cell>
          <cell r="P33">
            <v>0</v>
          </cell>
          <cell r="Q33"/>
          <cell r="R33"/>
          <cell r="S33" t="str">
            <v>SAO PAULO</v>
          </cell>
          <cell r="T33" t="str">
            <v>SP</v>
          </cell>
          <cell r="U33"/>
          <cell r="V33" t="str">
            <v>ERSP</v>
          </cell>
          <cell r="W33">
            <v>45265.250254629602</v>
          </cell>
        </row>
        <row r="34">
          <cell r="A34" t="str">
            <v>BANDEPREV</v>
          </cell>
          <cell r="B34" t="str">
            <v>11.001.963/0001-26</v>
          </cell>
          <cell r="C34" t="str">
            <v>NORMAL - EM FUNCIONAMENTO</v>
          </cell>
          <cell r="D34" t="str">
            <v>NORMAL</v>
          </cell>
          <cell r="E34" t="str">
            <v>LC 109</v>
          </cell>
          <cell r="F34" t="str">
            <v>Privada</v>
          </cell>
          <cell r="G34" t="str">
            <v>Privado</v>
          </cell>
          <cell r="H34" t="str">
            <v>Não</v>
          </cell>
          <cell r="I34">
            <v>3013971978</v>
          </cell>
          <cell r="J34">
            <v>29458</v>
          </cell>
          <cell r="K34">
            <v>1980</v>
          </cell>
          <cell r="L34" t="str">
            <v>agosto</v>
          </cell>
          <cell r="M34">
            <v>29459</v>
          </cell>
          <cell r="N34"/>
          <cell r="O34">
            <v>3</v>
          </cell>
          <cell r="P34">
            <v>3</v>
          </cell>
          <cell r="Q34" t="str">
            <v>RUA PADRE CARAPUCEIRO, 733 - 7° ANDAR - EDIFÍCIO EMPRESARIAL CENTER I</v>
          </cell>
          <cell r="R34" t="str">
            <v>51.020-280</v>
          </cell>
          <cell r="S34" t="str">
            <v>RECIFE</v>
          </cell>
          <cell r="T34" t="str">
            <v>PE</v>
          </cell>
          <cell r="U34" t="str">
            <v>WWW.BANDEPREV.COM.BR</v>
          </cell>
          <cell r="V34" t="str">
            <v>ERPE</v>
          </cell>
          <cell r="W34">
            <v>45265.250254629602</v>
          </cell>
        </row>
        <row r="35">
          <cell r="A35" t="str">
            <v>BANESES</v>
          </cell>
          <cell r="B35" t="str">
            <v>28.165.132/0001-92</v>
          </cell>
          <cell r="C35" t="str">
            <v>NORMAL - EM FUNCIONAMENTO</v>
          </cell>
          <cell r="D35" t="str">
            <v>NORMAL</v>
          </cell>
          <cell r="E35" t="str">
            <v>LC 108 / LC 109</v>
          </cell>
          <cell r="F35" t="str">
            <v>Pública Estadual</v>
          </cell>
          <cell r="G35" t="str">
            <v>Público</v>
          </cell>
          <cell r="H35" t="str">
            <v>Não</v>
          </cell>
          <cell r="I35">
            <v>3018781979</v>
          </cell>
          <cell r="J35">
            <v>29047</v>
          </cell>
          <cell r="K35">
            <v>1979</v>
          </cell>
          <cell r="L35" t="str">
            <v>julho</v>
          </cell>
          <cell r="M35">
            <v>29047</v>
          </cell>
          <cell r="N35"/>
          <cell r="O35">
            <v>2</v>
          </cell>
          <cell r="P35">
            <v>6</v>
          </cell>
          <cell r="Q35" t="str">
            <v>AV PRINCESA ISABEL 574 E P CENTER BL.A 16 AN</v>
          </cell>
          <cell r="R35" t="str">
            <v>29.010-360</v>
          </cell>
          <cell r="S35" t="str">
            <v>VITORIA</v>
          </cell>
          <cell r="T35" t="str">
            <v>ES</v>
          </cell>
          <cell r="U35" t="str">
            <v>WWW.BANESES.COM.BR</v>
          </cell>
          <cell r="V35" t="str">
            <v>ERMG</v>
          </cell>
          <cell r="W35">
            <v>45265.250254629602</v>
          </cell>
        </row>
        <row r="36">
          <cell r="A36" t="str">
            <v>BANESPREV</v>
          </cell>
          <cell r="B36" t="str">
            <v>57.125.288/0001-48</v>
          </cell>
          <cell r="C36" t="str">
            <v>NORMAL - EM FUNCIONAMENTO</v>
          </cell>
          <cell r="D36" t="str">
            <v>NORMAL</v>
          </cell>
          <cell r="E36" t="str">
            <v>LC 109</v>
          </cell>
          <cell r="F36" t="str">
            <v>Privada</v>
          </cell>
          <cell r="G36" t="str">
            <v>Privado</v>
          </cell>
          <cell r="H36" t="str">
            <v>Sim</v>
          </cell>
          <cell r="I36">
            <v>3000036121985</v>
          </cell>
          <cell r="J36">
            <v>31806</v>
          </cell>
          <cell r="K36">
            <v>1987</v>
          </cell>
          <cell r="L36" t="str">
            <v>janeiro</v>
          </cell>
          <cell r="M36">
            <v>31825</v>
          </cell>
          <cell r="N36"/>
          <cell r="O36">
            <v>13</v>
          </cell>
          <cell r="P36">
            <v>16</v>
          </cell>
          <cell r="Q36" t="str">
            <v>AVENIDA LIBERDADE Nº 823, 10 ANDAR</v>
          </cell>
          <cell r="R36" t="str">
            <v>01.503-001</v>
          </cell>
          <cell r="S36" t="str">
            <v>SAO PAULO</v>
          </cell>
          <cell r="T36" t="str">
            <v>SP</v>
          </cell>
          <cell r="U36" t="str">
            <v>WWW.BANESPREV.COM.BR</v>
          </cell>
          <cell r="V36" t="str">
            <v>ERSP</v>
          </cell>
          <cell r="W36">
            <v>45265.250254629602</v>
          </cell>
        </row>
        <row r="37">
          <cell r="A37" t="str">
            <v>BANORTE</v>
          </cell>
          <cell r="B37" t="str">
            <v>11.529.039/0001-17</v>
          </cell>
          <cell r="C37" t="str">
            <v>ENCERRADA - POR INCORPORAÇÃO</v>
          </cell>
          <cell r="D37" t="str">
            <v>ENCERRADA</v>
          </cell>
          <cell r="E37" t="str">
            <v>LC 109</v>
          </cell>
          <cell r="F37" t="str">
            <v>Privada</v>
          </cell>
          <cell r="G37" t="str">
            <v>Privado</v>
          </cell>
          <cell r="H37" t="str">
            <v>Não</v>
          </cell>
          <cell r="I37">
            <v>116361979</v>
          </cell>
          <cell r="J37">
            <v>29340</v>
          </cell>
          <cell r="K37">
            <v>1980</v>
          </cell>
          <cell r="L37" t="str">
            <v>abril</v>
          </cell>
          <cell r="M37">
            <v>29426</v>
          </cell>
          <cell r="N37">
            <v>42212</v>
          </cell>
          <cell r="O37">
            <v>0</v>
          </cell>
          <cell r="P37">
            <v>0</v>
          </cell>
          <cell r="Q37" t="str">
            <v>AV. RUI BARBOSA, Nº 251 - ED. PARQUE AMORIM, 4º ANDAR</v>
          </cell>
          <cell r="R37" t="str">
            <v>52.011-040</v>
          </cell>
          <cell r="S37" t="str">
            <v>RECIFE</v>
          </cell>
          <cell r="T37" t="str">
            <v>PE</v>
          </cell>
          <cell r="U37" t="str">
            <v>WWW.FUNDACAOBANORTE.COM.BR</v>
          </cell>
          <cell r="V37" t="str">
            <v>ERPE</v>
          </cell>
          <cell r="W37">
            <v>45265.250254629602</v>
          </cell>
        </row>
        <row r="38">
          <cell r="A38" t="str">
            <v>BANRISUL/FBSS</v>
          </cell>
          <cell r="B38" t="str">
            <v>92.811.959/0001-25</v>
          </cell>
          <cell r="C38" t="str">
            <v>NORMAL - EM FUNCIONAMENTO</v>
          </cell>
          <cell r="D38" t="str">
            <v>NORMAL</v>
          </cell>
          <cell r="E38" t="str">
            <v>LC 108 / LC 109</v>
          </cell>
          <cell r="F38" t="str">
            <v>Pública Estadual</v>
          </cell>
          <cell r="G38" t="str">
            <v>Público</v>
          </cell>
          <cell r="H38" t="str">
            <v>Não</v>
          </cell>
          <cell r="I38">
            <v>3018811979</v>
          </cell>
          <cell r="J38">
            <v>29208</v>
          </cell>
          <cell r="K38">
            <v>1979</v>
          </cell>
          <cell r="L38" t="str">
            <v>dezembro</v>
          </cell>
          <cell r="M38">
            <v>29208</v>
          </cell>
          <cell r="N38"/>
          <cell r="O38">
            <v>7</v>
          </cell>
          <cell r="P38">
            <v>144</v>
          </cell>
          <cell r="Q38" t="str">
            <v>R SIQUEIRA CAMPOS, 736</v>
          </cell>
          <cell r="R38" t="str">
            <v>90.010-000</v>
          </cell>
          <cell r="S38" t="str">
            <v>PORTO ALEGRE</v>
          </cell>
          <cell r="T38" t="str">
            <v>RS</v>
          </cell>
          <cell r="U38" t="str">
            <v>WWW.FBSS.ORG.BR</v>
          </cell>
          <cell r="V38" t="str">
            <v>ERRS</v>
          </cell>
          <cell r="W38">
            <v>45265.250254629602</v>
          </cell>
        </row>
        <row r="39">
          <cell r="A39" t="str">
            <v>BASES</v>
          </cell>
          <cell r="B39" t="str">
            <v>14.855.753/0001-93</v>
          </cell>
          <cell r="C39" t="str">
            <v>NORMAL - EM FUNCIONAMENTO</v>
          </cell>
          <cell r="D39" t="str">
            <v>NORMAL</v>
          </cell>
          <cell r="E39" t="str">
            <v>LC 109</v>
          </cell>
          <cell r="F39" t="str">
            <v>Privada</v>
          </cell>
          <cell r="G39" t="str">
            <v>Privado</v>
          </cell>
          <cell r="H39" t="str">
            <v>Não</v>
          </cell>
          <cell r="I39">
            <v>300000036101985</v>
          </cell>
          <cell r="J39">
            <v>31553</v>
          </cell>
          <cell r="K39">
            <v>1986</v>
          </cell>
          <cell r="L39" t="str">
            <v>maio</v>
          </cell>
          <cell r="M39">
            <v>31553</v>
          </cell>
          <cell r="N39"/>
          <cell r="O39">
            <v>2</v>
          </cell>
          <cell r="P39">
            <v>3</v>
          </cell>
          <cell r="Q39" t="str">
            <v>RUA  DA GRECIA, N.º 08 - 9º ANDAR</v>
          </cell>
          <cell r="R39" t="str">
            <v>40.010-010</v>
          </cell>
          <cell r="S39" t="str">
            <v>SALVADOR</v>
          </cell>
          <cell r="T39" t="str">
            <v>BA</v>
          </cell>
          <cell r="U39" t="str">
            <v>WWW.BASES.ORG.BR</v>
          </cell>
          <cell r="V39" t="str">
            <v>ERMG</v>
          </cell>
          <cell r="W39">
            <v>45265.250254629602</v>
          </cell>
        </row>
        <row r="40">
          <cell r="A40" t="str">
            <v>BASF PC</v>
          </cell>
          <cell r="B40" t="str">
            <v>56.995.624/0001-40</v>
          </cell>
          <cell r="C40" t="str">
            <v>NORMAL - EM FUNCIONAMENTO</v>
          </cell>
          <cell r="D40" t="str">
            <v>NORMAL</v>
          </cell>
          <cell r="E40" t="str">
            <v>LC 109</v>
          </cell>
          <cell r="F40" t="str">
            <v>Privada</v>
          </cell>
          <cell r="G40" t="str">
            <v>Privado</v>
          </cell>
          <cell r="H40" t="str">
            <v>Não</v>
          </cell>
          <cell r="I40">
            <v>300000053611986</v>
          </cell>
          <cell r="J40">
            <v>31770</v>
          </cell>
          <cell r="K40">
            <v>1986</v>
          </cell>
          <cell r="L40" t="str">
            <v>dezembro</v>
          </cell>
          <cell r="M40">
            <v>31786</v>
          </cell>
          <cell r="N40"/>
          <cell r="O40">
            <v>1</v>
          </cell>
          <cell r="P40">
            <v>9</v>
          </cell>
          <cell r="Q40" t="str">
            <v>ANGELO DEMARCHI 123</v>
          </cell>
          <cell r="R40" t="str">
            <v>09.844-900</v>
          </cell>
          <cell r="S40" t="str">
            <v>SAO BERNARDO DO CAMPO</v>
          </cell>
          <cell r="T40" t="str">
            <v>SP</v>
          </cell>
          <cell r="U40" t="str">
            <v>WWW.BASF.COM/BR/PT/COMPANY/BASF-SOCIEDADE-DE-PREVIDENCIA-COMPLEMENTAR.HTML</v>
          </cell>
          <cell r="V40" t="str">
            <v>ERSP</v>
          </cell>
          <cell r="W40">
            <v>45265.250254629602</v>
          </cell>
        </row>
        <row r="41">
          <cell r="A41" t="str">
            <v>BAYERPREV</v>
          </cell>
          <cell r="B41" t="str">
            <v>08.033.703/0001-28</v>
          </cell>
          <cell r="C41" t="str">
            <v>ENCERRADA - POR INCORPORAÇÃO</v>
          </cell>
          <cell r="D41" t="str">
            <v>ENCERRADA</v>
          </cell>
          <cell r="E41" t="str">
            <v>LC 109</v>
          </cell>
          <cell r="F41" t="str">
            <v>Privada</v>
          </cell>
          <cell r="G41" t="str">
            <v>Privado</v>
          </cell>
          <cell r="H41" t="str">
            <v>Não</v>
          </cell>
          <cell r="I41">
            <v>4.4000002227200592E+16</v>
          </cell>
          <cell r="J41">
            <v>39003</v>
          </cell>
          <cell r="K41">
            <v>2006</v>
          </cell>
          <cell r="L41" t="str">
            <v>outubro</v>
          </cell>
          <cell r="M41">
            <v>39052</v>
          </cell>
          <cell r="N41">
            <v>40452</v>
          </cell>
          <cell r="O41">
            <v>0</v>
          </cell>
          <cell r="P41">
            <v>0</v>
          </cell>
          <cell r="Q41" t="str">
            <v>R DOMINGOS JORGE 1000 9 ANDAR</v>
          </cell>
          <cell r="R41" t="str">
            <v>04.779-900</v>
          </cell>
          <cell r="S41" t="str">
            <v>SAO PAULO</v>
          </cell>
          <cell r="T41" t="str">
            <v>SP</v>
          </cell>
          <cell r="U41"/>
          <cell r="V41" t="str">
            <v>ERSP</v>
          </cell>
          <cell r="W41">
            <v>45265.250254629602</v>
          </cell>
        </row>
        <row r="42">
          <cell r="A42" t="str">
            <v>BB PREVIDENCIA</v>
          </cell>
          <cell r="B42" t="str">
            <v>00.544.659/0001-09</v>
          </cell>
          <cell r="C42" t="str">
            <v>NORMAL - EM FUNCIONAMENTO</v>
          </cell>
          <cell r="D42" t="str">
            <v>NORMAL</v>
          </cell>
          <cell r="E42" t="str">
            <v>LC 109</v>
          </cell>
          <cell r="F42" t="str">
            <v>Privada</v>
          </cell>
          <cell r="G42" t="str">
            <v>Privado</v>
          </cell>
          <cell r="H42" t="str">
            <v>Não</v>
          </cell>
          <cell r="I42">
            <v>4.400000420219948E+16</v>
          </cell>
          <cell r="J42">
            <v>34696</v>
          </cell>
          <cell r="K42">
            <v>1994</v>
          </cell>
          <cell r="L42" t="str">
            <v>dezembro</v>
          </cell>
          <cell r="M42">
            <v>34698</v>
          </cell>
          <cell r="N42"/>
          <cell r="O42">
            <v>43</v>
          </cell>
          <cell r="P42">
            <v>227</v>
          </cell>
          <cell r="Q42" t="str">
            <v>SAUN QUADRA 5, BLOCO B, ED. BANCO DO BRASIL, TORRE CENTRAL, 2° ANDAR</v>
          </cell>
          <cell r="R42" t="str">
            <v>70.040-912</v>
          </cell>
          <cell r="S42" t="str">
            <v>BRASILIA</v>
          </cell>
          <cell r="T42" t="str">
            <v>DF</v>
          </cell>
          <cell r="U42" t="str">
            <v>WWW.BBPREVIDENCIA.COM.BR</v>
          </cell>
          <cell r="V42" t="str">
            <v>ERDF</v>
          </cell>
          <cell r="W42">
            <v>45265.250254629602</v>
          </cell>
        </row>
        <row r="43">
          <cell r="A43" t="str">
            <v>BCO. SUMITOMO</v>
          </cell>
          <cell r="B43" t="str">
            <v>67.975.128/0001-41</v>
          </cell>
          <cell r="C43" t="str">
            <v>ENCERRADA - POR INICIATIVA DA EFPC</v>
          </cell>
          <cell r="D43" t="str">
            <v>ENCERRADA</v>
          </cell>
          <cell r="E43" t="str">
            <v>LC 109</v>
          </cell>
          <cell r="F43" t="str">
            <v>Privada</v>
          </cell>
          <cell r="G43" t="str">
            <v>Privado</v>
          </cell>
          <cell r="H43" t="str">
            <v>Não</v>
          </cell>
          <cell r="I43">
            <v>2.40000036141991E+16</v>
          </cell>
          <cell r="J43">
            <v>33696</v>
          </cell>
          <cell r="K43">
            <v>1992</v>
          </cell>
          <cell r="L43" t="str">
            <v>abril</v>
          </cell>
          <cell r="M43">
            <v>33725</v>
          </cell>
          <cell r="N43">
            <v>43375</v>
          </cell>
          <cell r="O43">
            <v>0</v>
          </cell>
          <cell r="P43">
            <v>0</v>
          </cell>
          <cell r="Q43" t="str">
            <v>AV PAULISTA 37 11 E 12 ANDARES</v>
          </cell>
          <cell r="R43" t="str">
            <v>01.311-902</v>
          </cell>
          <cell r="S43" t="str">
            <v>SAO PAULO</v>
          </cell>
          <cell r="T43" t="str">
            <v>SP</v>
          </cell>
          <cell r="U43" t="str">
            <v>WWW.SMBCGROUP.COM.BR</v>
          </cell>
          <cell r="V43" t="str">
            <v>ERSP</v>
          </cell>
          <cell r="W43">
            <v>45265.250254629602</v>
          </cell>
        </row>
        <row r="44">
          <cell r="A44" t="str">
            <v>BCPREV</v>
          </cell>
          <cell r="B44" t="str">
            <v>04.376.652/0001-86</v>
          </cell>
          <cell r="C44" t="str">
            <v>ENCERRADA - POR CANCELAMENTO</v>
          </cell>
          <cell r="D44" t="str">
            <v>ENCERRADA</v>
          </cell>
          <cell r="E44" t="str">
            <v>LC 109</v>
          </cell>
          <cell r="F44" t="str">
            <v>Privada</v>
          </cell>
          <cell r="G44" t="str">
            <v>Privado</v>
          </cell>
          <cell r="H44" t="str">
            <v>Não</v>
          </cell>
          <cell r="I44">
            <v>4.4000000594200192E+16</v>
          </cell>
          <cell r="J44">
            <v>36979</v>
          </cell>
          <cell r="K44">
            <v>2001</v>
          </cell>
          <cell r="L44" t="str">
            <v>março</v>
          </cell>
          <cell r="M44">
            <v>36983</v>
          </cell>
          <cell r="N44">
            <v>38805</v>
          </cell>
          <cell r="O44">
            <v>0</v>
          </cell>
          <cell r="P44">
            <v>0</v>
          </cell>
          <cell r="Q44"/>
          <cell r="R44"/>
          <cell r="S44" t="str">
            <v>SAO PAULO</v>
          </cell>
          <cell r="T44" t="str">
            <v>SP</v>
          </cell>
          <cell r="U44"/>
          <cell r="V44" t="str">
            <v>ERSP</v>
          </cell>
          <cell r="W44">
            <v>45265.250254629602</v>
          </cell>
        </row>
        <row r="45">
          <cell r="A45" t="str">
            <v>BELAUTO</v>
          </cell>
          <cell r="B45" t="str">
            <v>30.020.036/0001-06</v>
          </cell>
          <cell r="C45" t="str">
            <v>ENCERRADA - POR LIQUIDAÇÃO</v>
          </cell>
          <cell r="D45" t="str">
            <v>ENCERRADA</v>
          </cell>
          <cell r="E45" t="str">
            <v>LC 109</v>
          </cell>
          <cell r="F45" t="str">
            <v>Privada</v>
          </cell>
          <cell r="G45" t="str">
            <v>Privado</v>
          </cell>
          <cell r="H45" t="str">
            <v>Não</v>
          </cell>
          <cell r="I45">
            <v>30000036131985</v>
          </cell>
          <cell r="J45">
            <v>35257</v>
          </cell>
          <cell r="K45">
            <v>1996</v>
          </cell>
          <cell r="L45" t="str">
            <v>julho</v>
          </cell>
          <cell r="M45">
            <v>33204</v>
          </cell>
          <cell r="N45">
            <v>40819</v>
          </cell>
          <cell r="O45">
            <v>0</v>
          </cell>
          <cell r="P45">
            <v>0</v>
          </cell>
          <cell r="Q45"/>
          <cell r="R45"/>
          <cell r="S45" t="str">
            <v>RIO DE JANEIRO</v>
          </cell>
          <cell r="T45" t="str">
            <v>RJ</v>
          </cell>
          <cell r="U45"/>
          <cell r="V45" t="str">
            <v>ERRJ</v>
          </cell>
          <cell r="W45">
            <v>45265.250254629602</v>
          </cell>
        </row>
        <row r="46">
          <cell r="A46" t="str">
            <v>BERONPREV</v>
          </cell>
          <cell r="B46" t="str">
            <v>34.481.507/0001-26</v>
          </cell>
          <cell r="C46" t="str">
            <v>ENCERRADA - POR LIQUIDAÇÃO</v>
          </cell>
          <cell r="D46" t="str">
            <v>ENCERRADA</v>
          </cell>
          <cell r="E46" t="str">
            <v>LC 108 / LC 109</v>
          </cell>
          <cell r="F46" t="str">
            <v>Pública Estadual</v>
          </cell>
          <cell r="G46" t="str">
            <v>Público</v>
          </cell>
          <cell r="H46" t="str">
            <v>Não</v>
          </cell>
          <cell r="I46">
            <v>300000011611989</v>
          </cell>
          <cell r="J46">
            <v>32945</v>
          </cell>
          <cell r="K46">
            <v>1990</v>
          </cell>
          <cell r="L46" t="str">
            <v>março</v>
          </cell>
          <cell r="M46">
            <v>33208</v>
          </cell>
          <cell r="N46">
            <v>41442</v>
          </cell>
          <cell r="O46">
            <v>0</v>
          </cell>
          <cell r="P46">
            <v>0</v>
          </cell>
          <cell r="Q46" t="str">
            <v>R CHICO REIS 5499 ANEXO CONJUNTO ALPHAVILLE</v>
          </cell>
          <cell r="R46" t="str">
            <v>76.821-344</v>
          </cell>
          <cell r="S46" t="str">
            <v>PORTO VELHO</v>
          </cell>
          <cell r="T46" t="str">
            <v>RO</v>
          </cell>
          <cell r="U46"/>
          <cell r="V46" t="str">
            <v>ERPE</v>
          </cell>
          <cell r="W46">
            <v>45265.250254629602</v>
          </cell>
        </row>
        <row r="47">
          <cell r="A47" t="str">
            <v>BETZDEARBORN</v>
          </cell>
          <cell r="B47" t="str">
            <v>01.831.436/0001-95</v>
          </cell>
          <cell r="C47" t="str">
            <v>ENCERRADA - POR INICIATIVA DA EFPC</v>
          </cell>
          <cell r="D47" t="str">
            <v>ENCERRADA</v>
          </cell>
          <cell r="E47" t="str">
            <v>LC 109</v>
          </cell>
          <cell r="F47" t="str">
            <v>Privada</v>
          </cell>
          <cell r="G47" t="str">
            <v>Privado</v>
          </cell>
          <cell r="H47" t="str">
            <v>Não</v>
          </cell>
          <cell r="I47">
            <v>440000109611996</v>
          </cell>
          <cell r="J47">
            <v>35438</v>
          </cell>
          <cell r="K47">
            <v>1997</v>
          </cell>
          <cell r="L47" t="str">
            <v>janeiro</v>
          </cell>
          <cell r="M47">
            <v>35796</v>
          </cell>
          <cell r="N47">
            <v>40770</v>
          </cell>
          <cell r="O47">
            <v>0</v>
          </cell>
          <cell r="P47">
            <v>0</v>
          </cell>
          <cell r="Q47" t="str">
            <v>ROD RAPOSO TAVARES 22,901</v>
          </cell>
          <cell r="R47" t="str">
            <v>06.707-000</v>
          </cell>
          <cell r="S47" t="str">
            <v>COTIA</v>
          </cell>
          <cell r="T47" t="str">
            <v>SP</v>
          </cell>
          <cell r="U47"/>
          <cell r="V47" t="str">
            <v>ERSP</v>
          </cell>
          <cell r="W47">
            <v>45265.250254629602</v>
          </cell>
        </row>
        <row r="48">
          <cell r="A48" t="str">
            <v>BIEMPRESARIAL</v>
          </cell>
          <cell r="B48" t="str">
            <v>00.243.975/0001-40</v>
          </cell>
          <cell r="C48" t="str">
            <v>ENCERRADA - POR INICIATIVA DA EFPC</v>
          </cell>
          <cell r="D48" t="str">
            <v>ENCERRADA</v>
          </cell>
          <cell r="E48" t="str">
            <v>LC 109</v>
          </cell>
          <cell r="F48" t="str">
            <v>Privada</v>
          </cell>
          <cell r="G48" t="str">
            <v>Privado</v>
          </cell>
          <cell r="H48" t="str">
            <v>Não</v>
          </cell>
          <cell r="I48">
            <v>440000016800994</v>
          </cell>
          <cell r="J48">
            <v>34590</v>
          </cell>
          <cell r="K48">
            <v>1994</v>
          </cell>
          <cell r="L48" t="str">
            <v>setembro</v>
          </cell>
          <cell r="M48">
            <v>34604</v>
          </cell>
          <cell r="N48">
            <v>40829</v>
          </cell>
          <cell r="O48">
            <v>0</v>
          </cell>
          <cell r="P48">
            <v>0</v>
          </cell>
          <cell r="Q48" t="str">
            <v>ROD WALDOMIRO CORREA DE CAMARGO S/N KM 80</v>
          </cell>
          <cell r="R48" t="str">
            <v>18.016-460</v>
          </cell>
          <cell r="S48" t="str">
            <v>SOROCABA</v>
          </cell>
          <cell r="T48" t="str">
            <v>SP</v>
          </cell>
          <cell r="U48"/>
          <cell r="V48" t="str">
            <v>ERSP</v>
          </cell>
          <cell r="W48">
            <v>45265.250254629602</v>
          </cell>
        </row>
        <row r="49">
          <cell r="A49" t="str">
            <v>BIPREV</v>
          </cell>
          <cell r="B49" t="str">
            <v>01.904.653/0001-68</v>
          </cell>
          <cell r="C49" t="str">
            <v>ENCERRADA - POR INICIATIVA DA EFPC</v>
          </cell>
          <cell r="D49" t="str">
            <v>ENCERRADA</v>
          </cell>
          <cell r="E49" t="str">
            <v>LC 109</v>
          </cell>
          <cell r="F49" t="str">
            <v>Privada</v>
          </cell>
          <cell r="G49" t="str">
            <v>Privado</v>
          </cell>
          <cell r="H49" t="str">
            <v>Não</v>
          </cell>
          <cell r="I49">
            <v>440000015221997</v>
          </cell>
          <cell r="J49">
            <v>35529</v>
          </cell>
          <cell r="K49">
            <v>1997</v>
          </cell>
          <cell r="L49" t="str">
            <v>abril</v>
          </cell>
          <cell r="M49">
            <v>35555</v>
          </cell>
          <cell r="N49">
            <v>40710</v>
          </cell>
          <cell r="O49">
            <v>0</v>
          </cell>
          <cell r="P49">
            <v>0</v>
          </cell>
          <cell r="Q49" t="str">
            <v>AV DAS NAÇÕES UNIDAS, Nº 14.171, ED. ROCHAVERA, TORRE B, 18º ANDAR</v>
          </cell>
          <cell r="R49" t="str">
            <v>04.794-000</v>
          </cell>
          <cell r="S49" t="str">
            <v>SAO PAULO</v>
          </cell>
          <cell r="T49" t="str">
            <v>SP</v>
          </cell>
          <cell r="U49"/>
          <cell r="V49" t="str">
            <v>ERSP</v>
          </cell>
          <cell r="W49">
            <v>45265.250254629602</v>
          </cell>
        </row>
        <row r="50">
          <cell r="A50" t="str">
            <v>BLS PREV</v>
          </cell>
          <cell r="B50" t="str">
            <v>03.783.882/0001-05</v>
          </cell>
          <cell r="C50" t="str">
            <v>ENCERRADA - POR INICIATIVA DA EFPC</v>
          </cell>
          <cell r="D50" t="str">
            <v>ENCERRADA</v>
          </cell>
          <cell r="E50" t="str">
            <v>LC 109</v>
          </cell>
          <cell r="F50" t="str">
            <v>Privada</v>
          </cell>
          <cell r="G50" t="str">
            <v>Privado</v>
          </cell>
          <cell r="H50" t="str">
            <v>Não</v>
          </cell>
          <cell r="I50">
            <v>4.4000000029200008E+16</v>
          </cell>
          <cell r="J50">
            <v>36536</v>
          </cell>
          <cell r="K50">
            <v>2000</v>
          </cell>
          <cell r="L50" t="str">
            <v>janeiro</v>
          </cell>
          <cell r="M50">
            <v>36628</v>
          </cell>
          <cell r="N50">
            <v>39163</v>
          </cell>
          <cell r="O50">
            <v>0</v>
          </cell>
          <cell r="P50">
            <v>0</v>
          </cell>
          <cell r="Q50"/>
          <cell r="R50"/>
          <cell r="S50" t="str">
            <v>SAO PAULO</v>
          </cell>
          <cell r="T50" t="str">
            <v>SP</v>
          </cell>
          <cell r="U50"/>
          <cell r="V50" t="str">
            <v>ERSP</v>
          </cell>
          <cell r="W50">
            <v>45265.250254629602</v>
          </cell>
        </row>
        <row r="51">
          <cell r="A51" t="str">
            <v>BOAVISTAPREV</v>
          </cell>
          <cell r="B51" t="str">
            <v>30.482.111/0001-42</v>
          </cell>
          <cell r="C51" t="str">
            <v>ENCERRADA - POR INICIATIVA DA EFPC</v>
          </cell>
          <cell r="D51" t="str">
            <v>ENCERRADA</v>
          </cell>
          <cell r="E51" t="str">
            <v>LC 109</v>
          </cell>
          <cell r="F51" t="str">
            <v>Privada</v>
          </cell>
          <cell r="G51" t="str">
            <v>Privado</v>
          </cell>
          <cell r="H51" t="str">
            <v>Não</v>
          </cell>
          <cell r="I51">
            <v>3028181979</v>
          </cell>
          <cell r="J51">
            <v>29389</v>
          </cell>
          <cell r="K51">
            <v>1980</v>
          </cell>
          <cell r="L51" t="str">
            <v>junho</v>
          </cell>
          <cell r="M51">
            <v>29403</v>
          </cell>
          <cell r="N51">
            <v>41026</v>
          </cell>
          <cell r="O51">
            <v>0</v>
          </cell>
          <cell r="P51">
            <v>0</v>
          </cell>
          <cell r="Q51" t="str">
            <v>CIDADE DE DEUS, PREDIO NOVISSIMO, TÉRREO</v>
          </cell>
          <cell r="R51" t="str">
            <v>06.029-900</v>
          </cell>
          <cell r="S51" t="str">
            <v>OSASCO</v>
          </cell>
          <cell r="T51" t="str">
            <v>SP</v>
          </cell>
          <cell r="U51"/>
          <cell r="V51" t="str">
            <v>ERSP</v>
          </cell>
          <cell r="W51">
            <v>45265.250254629602</v>
          </cell>
        </row>
        <row r="52">
          <cell r="A52" t="str">
            <v>BOMPREV</v>
          </cell>
          <cell r="B52" t="str">
            <v>02.670.391/0001-87</v>
          </cell>
          <cell r="C52" t="str">
            <v>SEM ATIVIDADES - POR RETIRADA TOTAL DE PATROCINADORES</v>
          </cell>
          <cell r="D52" t="str">
            <v>SEM ATIVIDADES</v>
          </cell>
          <cell r="E52" t="str">
            <v>LC 109</v>
          </cell>
          <cell r="F52" t="str">
            <v>Privada</v>
          </cell>
          <cell r="G52" t="str">
            <v>Privado</v>
          </cell>
          <cell r="H52" t="str">
            <v>Não</v>
          </cell>
          <cell r="I52">
            <v>4.4000003115199864E+16</v>
          </cell>
          <cell r="J52">
            <v>35996</v>
          </cell>
          <cell r="K52">
            <v>1998</v>
          </cell>
          <cell r="L52" t="str">
            <v>julho</v>
          </cell>
          <cell r="M52">
            <v>36039</v>
          </cell>
          <cell r="N52">
            <v>44434</v>
          </cell>
          <cell r="O52">
            <v>1</v>
          </cell>
          <cell r="P52">
            <v>0</v>
          </cell>
          <cell r="Q52" t="str">
            <v>AV CAXANGA 3841</v>
          </cell>
          <cell r="R52" t="str">
            <v>50.670-902</v>
          </cell>
          <cell r="S52" t="str">
            <v>RECIFE</v>
          </cell>
          <cell r="T52" t="str">
            <v>PE</v>
          </cell>
          <cell r="U52"/>
          <cell r="V52" t="str">
            <v>ERPE</v>
          </cell>
          <cell r="W52">
            <v>45265.250254629602</v>
          </cell>
        </row>
        <row r="53">
          <cell r="A53" t="str">
            <v>BOSCHPREV</v>
          </cell>
          <cell r="B53" t="str">
            <v>33.383.708/0001-28</v>
          </cell>
          <cell r="C53" t="str">
            <v>NORMAL - EM FUNCIONAMENTO</v>
          </cell>
          <cell r="D53" t="str">
            <v>NORMAL</v>
          </cell>
          <cell r="E53" t="str">
            <v>LC 109</v>
          </cell>
          <cell r="F53" t="str">
            <v>Privada</v>
          </cell>
          <cell r="G53" t="str">
            <v>Privado</v>
          </cell>
          <cell r="H53" t="str">
            <v>Não</v>
          </cell>
          <cell r="I53">
            <v>4.4011007297201816E+16</v>
          </cell>
          <cell r="J53">
            <v>43517</v>
          </cell>
          <cell r="K53">
            <v>2019</v>
          </cell>
          <cell r="L53" t="str">
            <v>fevereiro</v>
          </cell>
          <cell r="M53">
            <v>43586</v>
          </cell>
          <cell r="N53"/>
          <cell r="O53">
            <v>1</v>
          </cell>
          <cell r="P53">
            <v>8</v>
          </cell>
          <cell r="Q53" t="str">
            <v>ROD ANHANGUERA KM 98 S/N KM    98                  SALA</v>
          </cell>
          <cell r="R53" t="str">
            <v>13.065-900</v>
          </cell>
          <cell r="S53" t="str">
            <v>CAMPINAS</v>
          </cell>
          <cell r="T53" t="str">
            <v>SP</v>
          </cell>
          <cell r="U53"/>
          <cell r="V53" t="str">
            <v>ERSP</v>
          </cell>
          <cell r="W53">
            <v>45265.250254629602</v>
          </cell>
        </row>
        <row r="54">
          <cell r="A54" t="str">
            <v>BOSTONPREV</v>
          </cell>
          <cell r="B54" t="str">
            <v>00.269.179/0001-87</v>
          </cell>
          <cell r="C54" t="str">
            <v>ENCERRADA - POR CANCELAMENTO</v>
          </cell>
          <cell r="D54" t="str">
            <v>ENCERRADA</v>
          </cell>
          <cell r="E54" t="str">
            <v>LC 109</v>
          </cell>
          <cell r="F54" t="str">
            <v>Privada</v>
          </cell>
          <cell r="G54" t="str">
            <v>Privado</v>
          </cell>
          <cell r="H54" t="str">
            <v>Não</v>
          </cell>
          <cell r="I54">
            <v>440000044031993</v>
          </cell>
          <cell r="J54">
            <v>34316</v>
          </cell>
          <cell r="K54">
            <v>1993</v>
          </cell>
          <cell r="L54" t="str">
            <v>dezembro</v>
          </cell>
          <cell r="M54">
            <v>34684</v>
          </cell>
          <cell r="N54">
            <v>35780</v>
          </cell>
          <cell r="O54">
            <v>0</v>
          </cell>
          <cell r="P54">
            <v>0</v>
          </cell>
          <cell r="Q54"/>
          <cell r="R54"/>
          <cell r="S54" t="str">
            <v>SAO PAULO</v>
          </cell>
          <cell r="T54" t="str">
            <v>SP</v>
          </cell>
          <cell r="U54"/>
          <cell r="V54" t="str">
            <v>ERSP</v>
          </cell>
          <cell r="W54">
            <v>45265.250254629602</v>
          </cell>
        </row>
        <row r="55">
          <cell r="A55" t="str">
            <v>BOTICARIO PREV</v>
          </cell>
          <cell r="B55" t="str">
            <v>00.998.828/0001-80</v>
          </cell>
          <cell r="C55" t="str">
            <v>NORMAL - EM FUNCIONAMENTO</v>
          </cell>
          <cell r="D55" t="str">
            <v>NORMAL</v>
          </cell>
          <cell r="E55" t="str">
            <v>LC 109</v>
          </cell>
          <cell r="F55" t="str">
            <v>Privada</v>
          </cell>
          <cell r="G55" t="str">
            <v>Privado</v>
          </cell>
          <cell r="H55" t="str">
            <v>Não</v>
          </cell>
          <cell r="I55">
            <v>440000047841995</v>
          </cell>
          <cell r="J55">
            <v>35045</v>
          </cell>
          <cell r="K55">
            <v>1995</v>
          </cell>
          <cell r="L55" t="str">
            <v>dezembro</v>
          </cell>
          <cell r="M55">
            <v>35095</v>
          </cell>
          <cell r="N55"/>
          <cell r="O55">
            <v>1</v>
          </cell>
          <cell r="P55">
            <v>30</v>
          </cell>
          <cell r="Q55" t="str">
            <v>AV. RUI BARBOSA, 3450</v>
          </cell>
          <cell r="R55" t="str">
            <v>83.055-900</v>
          </cell>
          <cell r="S55" t="str">
            <v>SAO JOSE DOS PINHAIS</v>
          </cell>
          <cell r="T55" t="str">
            <v>PR</v>
          </cell>
          <cell r="U55" t="str">
            <v>WWW.BOTICARIOPREV.COM.BR</v>
          </cell>
          <cell r="V55" t="str">
            <v>ERRS</v>
          </cell>
          <cell r="W55">
            <v>45265.250254629602</v>
          </cell>
        </row>
        <row r="56">
          <cell r="A56" t="str">
            <v>BP PREV</v>
          </cell>
          <cell r="B56" t="str">
            <v>32.362.667/0001-20</v>
          </cell>
          <cell r="C56" t="str">
            <v>ENCERRADA - POR INICIATIVA DA EFPC</v>
          </cell>
          <cell r="D56" t="str">
            <v>ENCERRADA</v>
          </cell>
          <cell r="E56" t="str">
            <v>LC 109</v>
          </cell>
          <cell r="F56" t="str">
            <v>Privada</v>
          </cell>
          <cell r="G56" t="str">
            <v>Privado</v>
          </cell>
          <cell r="H56" t="str">
            <v>Não</v>
          </cell>
          <cell r="I56">
            <v>3.0000002056198892E+16</v>
          </cell>
          <cell r="J56">
            <v>32525</v>
          </cell>
          <cell r="K56">
            <v>1989</v>
          </cell>
          <cell r="L56" t="str">
            <v>janeiro</v>
          </cell>
          <cell r="M56">
            <v>32689</v>
          </cell>
          <cell r="N56">
            <v>43284</v>
          </cell>
          <cell r="O56">
            <v>0</v>
          </cell>
          <cell r="P56">
            <v>0</v>
          </cell>
          <cell r="Q56" t="str">
            <v>AV ITAOCA, 2400 2 ANDAR SALA 101</v>
          </cell>
          <cell r="R56" t="str">
            <v>21.061-020</v>
          </cell>
          <cell r="S56" t="str">
            <v>RIO DE JANEIRO</v>
          </cell>
          <cell r="T56" t="str">
            <v>RJ</v>
          </cell>
          <cell r="U56"/>
          <cell r="V56" t="str">
            <v>ERRJ</v>
          </cell>
          <cell r="W56">
            <v>45265.250254629602</v>
          </cell>
        </row>
        <row r="57">
          <cell r="A57" t="str">
            <v>BRASILETROS</v>
          </cell>
          <cell r="B57" t="str">
            <v>28.518.991/0001-18</v>
          </cell>
          <cell r="C57" t="str">
            <v>NORMAL - EM FUNCIONAMENTO</v>
          </cell>
          <cell r="D57" t="str">
            <v>NORMAL</v>
          </cell>
          <cell r="E57" t="str">
            <v>LC 109</v>
          </cell>
          <cell r="F57" t="str">
            <v>Privada</v>
          </cell>
          <cell r="G57" t="str">
            <v>Privado</v>
          </cell>
          <cell r="H57" t="str">
            <v>Não</v>
          </cell>
          <cell r="I57">
            <v>3018631979</v>
          </cell>
          <cell r="J57">
            <v>29006</v>
          </cell>
          <cell r="K57">
            <v>1979</v>
          </cell>
          <cell r="L57" t="str">
            <v>maio</v>
          </cell>
          <cell r="M57">
            <v>29006</v>
          </cell>
          <cell r="N57"/>
          <cell r="O57">
            <v>2</v>
          </cell>
          <cell r="P57">
            <v>3</v>
          </cell>
          <cell r="Q57" t="str">
            <v>AVENIDA ROBERTO SILVEIRA, 488 - 13 ANDAR</v>
          </cell>
          <cell r="R57" t="str">
            <v>24.230-163</v>
          </cell>
          <cell r="S57" t="str">
            <v>NITEROI</v>
          </cell>
          <cell r="T57" t="str">
            <v>RJ</v>
          </cell>
          <cell r="U57" t="str">
            <v>WWW.BRASILETROS.COM.BR</v>
          </cell>
          <cell r="V57" t="str">
            <v>ERRJ</v>
          </cell>
          <cell r="W57">
            <v>45265.250254629602</v>
          </cell>
        </row>
        <row r="58">
          <cell r="A58" t="str">
            <v>BRASLIGHT</v>
          </cell>
          <cell r="B58" t="str">
            <v>42.334.144/0001-24</v>
          </cell>
          <cell r="C58" t="str">
            <v>NORMAL - EM FUNCIONAMENTO</v>
          </cell>
          <cell r="D58" t="str">
            <v>NORMAL</v>
          </cell>
          <cell r="E58" t="str">
            <v>LC 109</v>
          </cell>
          <cell r="F58" t="str">
            <v>Privada</v>
          </cell>
          <cell r="G58" t="str">
            <v>Privado</v>
          </cell>
          <cell r="H58" t="str">
            <v>Não</v>
          </cell>
          <cell r="I58">
            <v>3018601979</v>
          </cell>
          <cell r="J58">
            <v>27395</v>
          </cell>
          <cell r="K58">
            <v>1975</v>
          </cell>
          <cell r="L58" t="str">
            <v>janeiro</v>
          </cell>
          <cell r="M58">
            <v>27395</v>
          </cell>
          <cell r="N58"/>
          <cell r="O58">
            <v>3</v>
          </cell>
          <cell r="P58">
            <v>7</v>
          </cell>
          <cell r="Q58" t="str">
            <v>AV MARECHAL FLORIANO N. 19 - 7º ANDAR</v>
          </cell>
          <cell r="R58" t="str">
            <v>20.080-003</v>
          </cell>
          <cell r="S58" t="str">
            <v>RIO DE JANEIRO</v>
          </cell>
          <cell r="T58" t="str">
            <v>RJ</v>
          </cell>
          <cell r="U58" t="str">
            <v>WWW.BRASLIGHT.COM.BR</v>
          </cell>
          <cell r="V58" t="str">
            <v>ERRJ</v>
          </cell>
          <cell r="W58">
            <v>45265.250254629602</v>
          </cell>
        </row>
        <row r="59">
          <cell r="A59" t="str">
            <v>BRASPREV</v>
          </cell>
          <cell r="B59" t="str">
            <v>29.102.464/0001-90</v>
          </cell>
          <cell r="C59" t="str">
            <v>SEM ATIVIDADES - COM PENDÊNCIAS PARA CANCELAMENTO</v>
          </cell>
          <cell r="D59" t="str">
            <v>SEM ATIVIDADES</v>
          </cell>
          <cell r="E59" t="str">
            <v>LC 109</v>
          </cell>
          <cell r="F59" t="str">
            <v>Privada</v>
          </cell>
          <cell r="G59" t="str">
            <v>Privado</v>
          </cell>
          <cell r="H59" t="str">
            <v>Não</v>
          </cell>
          <cell r="I59">
            <v>300000015801984</v>
          </cell>
          <cell r="J59">
            <v>31034</v>
          </cell>
          <cell r="K59">
            <v>1984</v>
          </cell>
          <cell r="L59" t="str">
            <v>dezembro</v>
          </cell>
          <cell r="M59">
            <v>31056</v>
          </cell>
          <cell r="N59"/>
          <cell r="O59">
            <v>1</v>
          </cell>
          <cell r="P59">
            <v>0</v>
          </cell>
          <cell r="Q59" t="str">
            <v>AV. DAS NAÇÕES UNIDAS</v>
          </cell>
          <cell r="R59" t="str">
            <v>04.794-000</v>
          </cell>
          <cell r="S59" t="str">
            <v>SAO PAULO</v>
          </cell>
          <cell r="T59" t="str">
            <v>SP</v>
          </cell>
          <cell r="U59" t="str">
            <v>WWW.BROOKFIELD.COM</v>
          </cell>
          <cell r="V59" t="str">
            <v>ERSP</v>
          </cell>
          <cell r="W59">
            <v>45265.250254629602</v>
          </cell>
        </row>
        <row r="60">
          <cell r="A60" t="str">
            <v>BRF PREVIDÊNCIA</v>
          </cell>
          <cell r="B60" t="str">
            <v>01.689.795/0001-50</v>
          </cell>
          <cell r="C60" t="str">
            <v>NORMAL - EM FUNCIONAMENTO</v>
          </cell>
          <cell r="D60" t="str">
            <v>NORMAL</v>
          </cell>
          <cell r="E60" t="str">
            <v>LC 109</v>
          </cell>
          <cell r="F60" t="str">
            <v>Privada</v>
          </cell>
          <cell r="G60" t="str">
            <v>Privado</v>
          </cell>
          <cell r="H60" t="str">
            <v>Não</v>
          </cell>
          <cell r="I60">
            <v>4.4000010903199608E+16</v>
          </cell>
          <cell r="J60">
            <v>35430</v>
          </cell>
          <cell r="K60">
            <v>1996</v>
          </cell>
          <cell r="L60" t="str">
            <v>dezembro</v>
          </cell>
          <cell r="M60">
            <v>35522</v>
          </cell>
          <cell r="N60"/>
          <cell r="O60">
            <v>4</v>
          </cell>
          <cell r="P60">
            <v>7</v>
          </cell>
          <cell r="Q60" t="str">
            <v>AVENIDA PAULISTA, 10º ANDAR, CJ 101</v>
          </cell>
          <cell r="R60" t="str">
            <v>01.311-936</v>
          </cell>
          <cell r="S60" t="str">
            <v>SAO PAULO</v>
          </cell>
          <cell r="T60" t="str">
            <v>SP</v>
          </cell>
          <cell r="U60" t="str">
            <v>WWW.BRFPREVIDENCIA.COM.BR</v>
          </cell>
          <cell r="V60" t="str">
            <v>ERSP</v>
          </cell>
          <cell r="W60">
            <v>45265.250254629602</v>
          </cell>
        </row>
        <row r="61">
          <cell r="A61" t="str">
            <v>BRISTOL-MYERS</v>
          </cell>
          <cell r="B61" t="str">
            <v>01.189.157/0001-70</v>
          </cell>
          <cell r="C61" t="str">
            <v>ENCERRADA - POR INICIATIVA DA EFPC</v>
          </cell>
          <cell r="D61" t="str">
            <v>ENCERRADA</v>
          </cell>
          <cell r="E61" t="str">
            <v>LC 109</v>
          </cell>
          <cell r="F61" t="str">
            <v>Privada</v>
          </cell>
          <cell r="G61" t="str">
            <v>Privado</v>
          </cell>
          <cell r="H61" t="str">
            <v>Não</v>
          </cell>
          <cell r="I61">
            <v>440000024121996</v>
          </cell>
          <cell r="J61">
            <v>35166</v>
          </cell>
          <cell r="K61">
            <v>1996</v>
          </cell>
          <cell r="L61" t="str">
            <v>abril</v>
          </cell>
          <cell r="M61">
            <v>35208</v>
          </cell>
          <cell r="N61">
            <v>42760</v>
          </cell>
          <cell r="O61">
            <v>0</v>
          </cell>
          <cell r="P61">
            <v>0</v>
          </cell>
          <cell r="Q61" t="str">
            <v>RUA: VERBO DIVINO, 1.  711</v>
          </cell>
          <cell r="R61" t="str">
            <v>04.719-002</v>
          </cell>
          <cell r="S61" t="str">
            <v>SAO PAULO</v>
          </cell>
          <cell r="T61" t="str">
            <v>SP</v>
          </cell>
          <cell r="U61"/>
          <cell r="V61" t="str">
            <v>ERSP</v>
          </cell>
          <cell r="W61">
            <v>45265.250254629602</v>
          </cell>
        </row>
        <row r="62">
          <cell r="A62" t="str">
            <v>BUNGEPREV</v>
          </cell>
          <cell r="B62" t="str">
            <v>02.902.663/0001-27</v>
          </cell>
          <cell r="C62" t="str">
            <v>NORMAL - EM FUNCIONAMENTO</v>
          </cell>
          <cell r="D62" t="str">
            <v>NORMAL</v>
          </cell>
          <cell r="E62" t="str">
            <v>LC 109</v>
          </cell>
          <cell r="F62" t="str">
            <v>Privada</v>
          </cell>
          <cell r="G62" t="str">
            <v>Privado</v>
          </cell>
          <cell r="H62" t="str">
            <v>Não</v>
          </cell>
          <cell r="I62">
            <v>4.40000047981998E+16</v>
          </cell>
          <cell r="J62">
            <v>36091</v>
          </cell>
          <cell r="K62">
            <v>1998</v>
          </cell>
          <cell r="L62" t="str">
            <v>outubro</v>
          </cell>
          <cell r="M62">
            <v>36251</v>
          </cell>
          <cell r="N62"/>
          <cell r="O62">
            <v>1</v>
          </cell>
          <cell r="P62">
            <v>6</v>
          </cell>
          <cell r="Q62" t="str">
            <v>RUA DIOGO MOREIRA</v>
          </cell>
          <cell r="R62" t="str">
            <v>05.423-010</v>
          </cell>
          <cell r="S62" t="str">
            <v>SAO PAULO</v>
          </cell>
          <cell r="T62" t="str">
            <v>SP</v>
          </cell>
          <cell r="U62" t="str">
            <v>WWW.BUNGEPREV.COM.BR</v>
          </cell>
          <cell r="V62" t="str">
            <v>ERSP</v>
          </cell>
          <cell r="W62">
            <v>45265.250254629602</v>
          </cell>
        </row>
        <row r="63">
          <cell r="A63" t="str">
            <v>CABEA</v>
          </cell>
          <cell r="B63" t="str">
            <v>04.473.062/0001-71</v>
          </cell>
          <cell r="C63" t="str">
            <v>ENCERRADA - POR INICIATIVA DA EFPC</v>
          </cell>
          <cell r="D63" t="str">
            <v>ENCERRADA</v>
          </cell>
          <cell r="E63" t="str">
            <v>LC 109</v>
          </cell>
          <cell r="F63" t="str">
            <v>Privada</v>
          </cell>
          <cell r="G63" t="str">
            <v>Privado</v>
          </cell>
          <cell r="H63" t="str">
            <v>Não</v>
          </cell>
          <cell r="I63">
            <v>3018671979</v>
          </cell>
          <cell r="J63">
            <v>29544</v>
          </cell>
          <cell r="K63">
            <v>1980</v>
          </cell>
          <cell r="L63" t="str">
            <v>novembro</v>
          </cell>
          <cell r="M63">
            <v>29588</v>
          </cell>
          <cell r="N63">
            <v>43291</v>
          </cell>
          <cell r="O63">
            <v>0</v>
          </cell>
          <cell r="P63">
            <v>0</v>
          </cell>
          <cell r="Q63" t="str">
            <v>RUA SILVA RAMOS 368</v>
          </cell>
          <cell r="R63" t="str">
            <v>69.025-030</v>
          </cell>
          <cell r="S63" t="str">
            <v>MANAUS</v>
          </cell>
          <cell r="T63" t="str">
            <v>AM</v>
          </cell>
          <cell r="U63" t="str">
            <v>WWW.CABEA.COM.BR</v>
          </cell>
          <cell r="V63" t="str">
            <v>ERMG</v>
          </cell>
          <cell r="W63">
            <v>45265.250254629602</v>
          </cell>
        </row>
        <row r="64">
          <cell r="A64" t="str">
            <v>CABEC</v>
          </cell>
          <cell r="B64" t="str">
            <v>07.083.033/0001-91</v>
          </cell>
          <cell r="C64" t="str">
            <v>NORMAL - EM FUNCIONAMENTO</v>
          </cell>
          <cell r="D64" t="str">
            <v>NORMAL</v>
          </cell>
          <cell r="E64" t="str">
            <v>LC 109</v>
          </cell>
          <cell r="F64" t="str">
            <v>Privada</v>
          </cell>
          <cell r="G64" t="str">
            <v>Privado</v>
          </cell>
          <cell r="H64" t="str">
            <v>Não</v>
          </cell>
          <cell r="I64">
            <v>301631979</v>
          </cell>
          <cell r="J64">
            <v>29042</v>
          </cell>
          <cell r="K64">
            <v>1979</v>
          </cell>
          <cell r="L64" t="str">
            <v>julho</v>
          </cell>
          <cell r="M64">
            <v>26290</v>
          </cell>
          <cell r="N64"/>
          <cell r="O64">
            <v>1</v>
          </cell>
          <cell r="P64">
            <v>2</v>
          </cell>
          <cell r="Q64" t="str">
            <v>AV. SANTOS DUMONT (ED. MANHATTAN SQUARE GARDEN)</v>
          </cell>
          <cell r="R64" t="str">
            <v>60.150-161</v>
          </cell>
          <cell r="S64" t="str">
            <v>FORTALEZA</v>
          </cell>
          <cell r="T64" t="str">
            <v>CE</v>
          </cell>
          <cell r="U64" t="str">
            <v>WWW.CABEC.COM.BR</v>
          </cell>
          <cell r="V64" t="str">
            <v>ERPE</v>
          </cell>
          <cell r="W64">
            <v>45265.250254629602</v>
          </cell>
        </row>
        <row r="65">
          <cell r="A65" t="str">
            <v>CAEMI</v>
          </cell>
          <cell r="B65" t="str">
            <v>42.417.352/0001-97</v>
          </cell>
          <cell r="C65" t="str">
            <v>SEM ATIVIDADES - COM PENDÊNCIAS PARA CANCELAMENTO</v>
          </cell>
          <cell r="D65" t="str">
            <v>SEM ATIVIDADES</v>
          </cell>
          <cell r="E65" t="str">
            <v>LC 109</v>
          </cell>
          <cell r="F65" t="str">
            <v>Privada</v>
          </cell>
          <cell r="G65" t="str">
            <v>Privado</v>
          </cell>
          <cell r="H65" t="str">
            <v>Não</v>
          </cell>
          <cell r="I65">
            <v>301831979</v>
          </cell>
          <cell r="J65">
            <v>29189</v>
          </cell>
          <cell r="K65">
            <v>1979</v>
          </cell>
          <cell r="L65" t="str">
            <v>novembro</v>
          </cell>
          <cell r="M65">
            <v>29189</v>
          </cell>
          <cell r="N65">
            <v>44434</v>
          </cell>
          <cell r="O65">
            <v>0</v>
          </cell>
          <cell r="P65">
            <v>0</v>
          </cell>
          <cell r="Q65" t="str">
            <v>AVENIDA NILO PECANHA, 50  19º ANDAR - SL 1904</v>
          </cell>
          <cell r="R65" t="str">
            <v>20.020-906</v>
          </cell>
          <cell r="S65" t="str">
            <v>RIO DE JANEIRO</v>
          </cell>
          <cell r="T65" t="str">
            <v>RJ</v>
          </cell>
          <cell r="U65"/>
          <cell r="V65" t="str">
            <v>ERRJ</v>
          </cell>
          <cell r="W65">
            <v>45265.250254629602</v>
          </cell>
        </row>
        <row r="66">
          <cell r="A66" t="str">
            <v>CAFBEP</v>
          </cell>
          <cell r="B66" t="str">
            <v>05.054.648/0001-64</v>
          </cell>
          <cell r="C66" t="str">
            <v>ENCERRADA - POR INICIATIVA DA EFPC</v>
          </cell>
          <cell r="D66" t="str">
            <v>ENCERRADA</v>
          </cell>
          <cell r="E66" t="str">
            <v>LC 108 / LC 109</v>
          </cell>
          <cell r="F66" t="str">
            <v>Pública Estadual</v>
          </cell>
          <cell r="G66" t="str">
            <v>Público</v>
          </cell>
          <cell r="H66" t="str">
            <v>Não</v>
          </cell>
          <cell r="I66">
            <v>3018881979</v>
          </cell>
          <cell r="J66">
            <v>30273</v>
          </cell>
          <cell r="K66">
            <v>1982</v>
          </cell>
          <cell r="L66" t="str">
            <v>novembro</v>
          </cell>
          <cell r="M66">
            <v>30273</v>
          </cell>
          <cell r="N66">
            <v>44270</v>
          </cell>
          <cell r="O66">
            <v>0</v>
          </cell>
          <cell r="P66">
            <v>0</v>
          </cell>
          <cell r="Q66" t="str">
            <v>AV. SENADOR LEMOS Nº 2671</v>
          </cell>
          <cell r="R66" t="str">
            <v>66.120-000</v>
          </cell>
          <cell r="S66" t="str">
            <v>BELEM</v>
          </cell>
          <cell r="T66" t="str">
            <v>PA</v>
          </cell>
          <cell r="U66" t="str">
            <v>WWW.CAFBEP.COM.BR</v>
          </cell>
          <cell r="V66" t="str">
            <v>ERMG</v>
          </cell>
          <cell r="W66">
            <v>45265.250254629602</v>
          </cell>
        </row>
        <row r="67">
          <cell r="A67" t="str">
            <v>CAGEPREV</v>
          </cell>
          <cell r="B67" t="str">
            <v>06.025.140/0001-09</v>
          </cell>
          <cell r="C67" t="str">
            <v>NORMAL - EM FUNCIONAMENTO</v>
          </cell>
          <cell r="D67" t="str">
            <v>NORMAL</v>
          </cell>
          <cell r="E67" t="str">
            <v>LC 108 / LC 109</v>
          </cell>
          <cell r="F67" t="str">
            <v>Pública Estadual</v>
          </cell>
          <cell r="G67" t="str">
            <v>Público</v>
          </cell>
          <cell r="H67" t="str">
            <v>Não</v>
          </cell>
          <cell r="I67">
            <v>4.4000002430200392E+16</v>
          </cell>
          <cell r="J67">
            <v>38029</v>
          </cell>
          <cell r="K67">
            <v>2004</v>
          </cell>
          <cell r="L67" t="str">
            <v>fevereiro</v>
          </cell>
          <cell r="M67">
            <v>38107</v>
          </cell>
          <cell r="N67"/>
          <cell r="O67">
            <v>1</v>
          </cell>
          <cell r="P67">
            <v>1</v>
          </cell>
          <cell r="Q67" t="str">
            <v>AV TREZE DE MAIO, Nº 1116 SALA 904  E 905</v>
          </cell>
          <cell r="R67" t="str">
            <v>60.040-531</v>
          </cell>
          <cell r="S67" t="str">
            <v>FORTALEZA</v>
          </cell>
          <cell r="T67" t="str">
            <v>CE</v>
          </cell>
          <cell r="U67" t="str">
            <v>WWW.CAGEPREV.COM.BR</v>
          </cell>
          <cell r="V67" t="str">
            <v>ERPE</v>
          </cell>
          <cell r="W67">
            <v>45265.250254629602</v>
          </cell>
        </row>
        <row r="68">
          <cell r="A68" t="str">
            <v>CANADA LIFE</v>
          </cell>
          <cell r="B68" t="str">
            <v>02.319.933/0001-71</v>
          </cell>
          <cell r="C68" t="str">
            <v>ENCERRADA - POR INCORPORAÇÃO</v>
          </cell>
          <cell r="D68" t="str">
            <v>ENCERRADA</v>
          </cell>
          <cell r="E68" t="str">
            <v>LC 109</v>
          </cell>
          <cell r="F68" t="str">
            <v>Privada</v>
          </cell>
          <cell r="G68" t="str">
            <v>Privado</v>
          </cell>
          <cell r="H68" t="str">
            <v>Não</v>
          </cell>
          <cell r="I68">
            <v>4.4000008084199736E+16</v>
          </cell>
          <cell r="J68">
            <v>35478</v>
          </cell>
          <cell r="K68">
            <v>1997</v>
          </cell>
          <cell r="L68" t="str">
            <v>fevereiro</v>
          </cell>
          <cell r="M68">
            <v>35828</v>
          </cell>
          <cell r="N68">
            <v>40987</v>
          </cell>
          <cell r="O68">
            <v>0</v>
          </cell>
          <cell r="P68">
            <v>0</v>
          </cell>
          <cell r="Q68" t="str">
            <v>PC VINTE E DOIS DE ABRIL 36 PARTE</v>
          </cell>
          <cell r="R68" t="str">
            <v>20.021-370</v>
          </cell>
          <cell r="S68" t="str">
            <v>RIO DE JANEIRO</v>
          </cell>
          <cell r="T68" t="str">
            <v>RJ</v>
          </cell>
          <cell r="U68"/>
          <cell r="V68" t="str">
            <v>ERRJ</v>
          </cell>
          <cell r="W68">
            <v>45265.250254629602</v>
          </cell>
        </row>
        <row r="69">
          <cell r="A69" t="str">
            <v>CAPAF</v>
          </cell>
          <cell r="B69" t="str">
            <v>04.789.749/0001-10</v>
          </cell>
          <cell r="C69" t="str">
            <v>SOB INTERVENÇÃO - EM FUNCIONAMENTO</v>
          </cell>
          <cell r="D69" t="str">
            <v>SOB INTERVENÇÃO</v>
          </cell>
          <cell r="E69" t="str">
            <v>LC 108 / LC 109</v>
          </cell>
          <cell r="F69" t="str">
            <v>Pública Federal</v>
          </cell>
          <cell r="G69" t="str">
            <v>Público</v>
          </cell>
          <cell r="H69" t="str">
            <v>Não</v>
          </cell>
          <cell r="I69">
            <v>3018611979</v>
          </cell>
          <cell r="J69">
            <v>29061</v>
          </cell>
          <cell r="K69">
            <v>1979</v>
          </cell>
          <cell r="L69" t="str">
            <v>julho</v>
          </cell>
          <cell r="M69">
            <v>29061</v>
          </cell>
          <cell r="N69"/>
          <cell r="O69">
            <v>2</v>
          </cell>
          <cell r="P69">
            <v>2</v>
          </cell>
          <cell r="Q69" t="str">
            <v>AV GENERALISSIMO DEODORO</v>
          </cell>
          <cell r="R69" t="str">
            <v>66.055-240</v>
          </cell>
          <cell r="S69" t="str">
            <v>BELEM</v>
          </cell>
          <cell r="T69" t="str">
            <v>PA</v>
          </cell>
          <cell r="U69" t="str">
            <v>WWW.CAPAF.ORG.BR</v>
          </cell>
          <cell r="V69" t="str">
            <v>ERMG</v>
          </cell>
          <cell r="W69">
            <v>45265.250254629602</v>
          </cell>
        </row>
        <row r="70">
          <cell r="A70" t="str">
            <v>CAPEB</v>
          </cell>
          <cell r="B70" t="str">
            <v>07.080.369/0001-09</v>
          </cell>
          <cell r="C70" t="str">
            <v>ENCERRADA - POR CANCELAMENTO</v>
          </cell>
          <cell r="D70" t="str">
            <v>ENCERRADA</v>
          </cell>
          <cell r="E70" t="str">
            <v>LC 108 / LC 109</v>
          </cell>
          <cell r="F70" t="str">
            <v>Pública Estadual</v>
          </cell>
          <cell r="G70" t="str">
            <v>Público</v>
          </cell>
          <cell r="H70" t="str">
            <v>Não</v>
          </cell>
          <cell r="I70">
            <v>3018821979</v>
          </cell>
          <cell r="J70">
            <v>28998</v>
          </cell>
          <cell r="K70">
            <v>1979</v>
          </cell>
          <cell r="L70" t="str">
            <v>maio</v>
          </cell>
          <cell r="M70">
            <v>28998</v>
          </cell>
          <cell r="N70">
            <v>38477</v>
          </cell>
          <cell r="O70">
            <v>0</v>
          </cell>
          <cell r="P70">
            <v>0</v>
          </cell>
          <cell r="Q70"/>
          <cell r="R70"/>
          <cell r="S70" t="str">
            <v>FORTALEZA</v>
          </cell>
          <cell r="T70" t="str">
            <v>CE</v>
          </cell>
          <cell r="U70"/>
          <cell r="V70" t="str">
            <v>ERPE</v>
          </cell>
          <cell r="W70">
            <v>45265.250254629602</v>
          </cell>
        </row>
        <row r="71">
          <cell r="A71" t="str">
            <v>CAPEF</v>
          </cell>
          <cell r="B71" t="str">
            <v>07.273.170/0001-99</v>
          </cell>
          <cell r="C71" t="str">
            <v>NORMAL - EM FUNCIONAMENTO</v>
          </cell>
          <cell r="D71" t="str">
            <v>NORMAL</v>
          </cell>
          <cell r="E71" t="str">
            <v>LC 108 / LC 109</v>
          </cell>
          <cell r="F71" t="str">
            <v>Pública Federal</v>
          </cell>
          <cell r="G71" t="str">
            <v>Público</v>
          </cell>
          <cell r="H71" t="str">
            <v>Não</v>
          </cell>
          <cell r="I71">
            <v>3017951979</v>
          </cell>
          <cell r="J71">
            <v>29311</v>
          </cell>
          <cell r="K71">
            <v>1980</v>
          </cell>
          <cell r="L71" t="str">
            <v>março</v>
          </cell>
          <cell r="M71">
            <v>29311</v>
          </cell>
          <cell r="N71"/>
          <cell r="O71">
            <v>3</v>
          </cell>
          <cell r="P71">
            <v>3</v>
          </cell>
          <cell r="Q71" t="str">
            <v>AV SANTOS DUMONT, 771</v>
          </cell>
          <cell r="R71" t="str">
            <v>60.150-160</v>
          </cell>
          <cell r="S71" t="str">
            <v>FORTALEZA</v>
          </cell>
          <cell r="T71" t="str">
            <v>CE</v>
          </cell>
          <cell r="U71" t="str">
            <v>www.capef.com.br</v>
          </cell>
          <cell r="V71" t="str">
            <v>ERPE</v>
          </cell>
          <cell r="W71">
            <v>45265.250254629602</v>
          </cell>
        </row>
        <row r="72">
          <cell r="A72" t="str">
            <v>CAPESESP</v>
          </cell>
          <cell r="B72" t="str">
            <v>30.036.685/0001-97</v>
          </cell>
          <cell r="C72" t="str">
            <v>NORMAL - EM FUNCIONAMENTO</v>
          </cell>
          <cell r="D72" t="str">
            <v>NORMAL</v>
          </cell>
          <cell r="E72" t="str">
            <v>LC 108 / LC 109</v>
          </cell>
          <cell r="F72" t="str">
            <v>Pública Federal</v>
          </cell>
          <cell r="G72" t="str">
            <v>Público</v>
          </cell>
          <cell r="H72" t="str">
            <v>Não</v>
          </cell>
          <cell r="I72">
            <v>3018321979</v>
          </cell>
          <cell r="J72">
            <v>30685</v>
          </cell>
          <cell r="K72">
            <v>1984</v>
          </cell>
          <cell r="L72" t="str">
            <v>janeiro</v>
          </cell>
          <cell r="M72">
            <v>31048</v>
          </cell>
          <cell r="N72"/>
          <cell r="O72">
            <v>5</v>
          </cell>
          <cell r="P72">
            <v>18</v>
          </cell>
          <cell r="Q72" t="str">
            <v>AV MARECHAL CAMARA 160 S/633A637 E 733 A 737</v>
          </cell>
          <cell r="R72" t="str">
            <v>20.020-080</v>
          </cell>
          <cell r="S72" t="str">
            <v>RIO DE JANEIRO</v>
          </cell>
          <cell r="T72" t="str">
            <v>RJ</v>
          </cell>
          <cell r="U72" t="str">
            <v>WWW.CAPESESP.COM.BR</v>
          </cell>
          <cell r="V72" t="str">
            <v>ERRJ</v>
          </cell>
          <cell r="W72">
            <v>45265.250254629602</v>
          </cell>
        </row>
        <row r="73">
          <cell r="A73" t="str">
            <v>CAPITAL PREV</v>
          </cell>
          <cell r="B73" t="str">
            <v>00.580.481/0001-51</v>
          </cell>
          <cell r="C73" t="str">
            <v>NORMAL - EM FUNCIONAMENTO</v>
          </cell>
          <cell r="D73" t="str">
            <v>NORMAL</v>
          </cell>
          <cell r="E73" t="str">
            <v>LC 108 / LC 109</v>
          </cell>
          <cell r="F73" t="str">
            <v>Pública Municipal</v>
          </cell>
          <cell r="G73" t="str">
            <v>Público</v>
          </cell>
          <cell r="H73" t="str">
            <v>Não</v>
          </cell>
          <cell r="I73">
            <v>440000041581994</v>
          </cell>
          <cell r="J73">
            <v>34698</v>
          </cell>
          <cell r="K73">
            <v>1994</v>
          </cell>
          <cell r="L73" t="str">
            <v>dezembro</v>
          </cell>
          <cell r="M73">
            <v>34696</v>
          </cell>
          <cell r="N73"/>
          <cell r="O73">
            <v>3</v>
          </cell>
          <cell r="P73">
            <v>2</v>
          </cell>
          <cell r="Q73" t="str">
            <v>AV PRINCESA ISABEL,</v>
          </cell>
          <cell r="R73" t="str">
            <v>29.010-930</v>
          </cell>
          <cell r="S73" t="str">
            <v>VITORIA</v>
          </cell>
          <cell r="T73" t="str">
            <v>ES</v>
          </cell>
          <cell r="U73" t="str">
            <v>WWW.FAECES.COM.BR</v>
          </cell>
          <cell r="V73" t="str">
            <v>ERMG</v>
          </cell>
          <cell r="W73">
            <v>45265.250254629602</v>
          </cell>
        </row>
        <row r="74">
          <cell r="A74" t="str">
            <v>CAPITAL PREVIDÊNCIA</v>
          </cell>
          <cell r="B74" t="str">
            <v>41.577.801/0001-00</v>
          </cell>
          <cell r="C74" t="str">
            <v>NORMAL - EM FUNCIONAMENTO</v>
          </cell>
          <cell r="D74" t="str">
            <v>NORMAL</v>
          </cell>
          <cell r="E74" t="str">
            <v>LC 109</v>
          </cell>
          <cell r="F74" t="str">
            <v>Privada</v>
          </cell>
          <cell r="G74" t="str">
            <v>Privado</v>
          </cell>
          <cell r="H74" t="str">
            <v>Não</v>
          </cell>
          <cell r="I74">
            <v>4.4011002697202048E+16</v>
          </cell>
          <cell r="J74">
            <v>44218</v>
          </cell>
          <cell r="K74">
            <v>2021</v>
          </cell>
          <cell r="L74" t="str">
            <v>janeiro</v>
          </cell>
          <cell r="M74">
            <v>44245</v>
          </cell>
          <cell r="N74"/>
          <cell r="O74">
            <v>0</v>
          </cell>
          <cell r="P74">
            <v>0</v>
          </cell>
          <cell r="Q74" t="str">
            <v>R FRANCISCO MARENGO</v>
          </cell>
          <cell r="R74" t="str">
            <v>03.313-000</v>
          </cell>
          <cell r="S74" t="str">
            <v>SAO PAULO</v>
          </cell>
          <cell r="T74" t="str">
            <v>SP</v>
          </cell>
          <cell r="U74"/>
          <cell r="V74" t="str">
            <v>ERSP</v>
          </cell>
          <cell r="W74">
            <v>45265.250254629602</v>
          </cell>
        </row>
        <row r="75">
          <cell r="A75" t="str">
            <v>CAPOF</v>
          </cell>
          <cell r="B75" t="str">
            <v>06.252.746/0001-79</v>
          </cell>
          <cell r="C75" t="str">
            <v>NORMAL - EM FUNCIONAMENTO</v>
          </cell>
          <cell r="D75" t="str">
            <v>NORMAL</v>
          </cell>
          <cell r="E75" t="str">
            <v>LC 109</v>
          </cell>
          <cell r="F75" t="str">
            <v>Privada</v>
          </cell>
          <cell r="G75" t="str">
            <v>Privado</v>
          </cell>
          <cell r="H75" t="str">
            <v>Não</v>
          </cell>
          <cell r="I75">
            <v>244221982</v>
          </cell>
          <cell r="J75">
            <v>30949</v>
          </cell>
          <cell r="K75">
            <v>1984</v>
          </cell>
          <cell r="L75" t="str">
            <v>setembro</v>
          </cell>
          <cell r="M75">
            <v>24654</v>
          </cell>
          <cell r="N75"/>
          <cell r="O75">
            <v>2</v>
          </cell>
          <cell r="P75">
            <v>2</v>
          </cell>
          <cell r="Q75" t="str">
            <v>AV. PROFESSOR CARLOS CUNHA,  Nº 3000, LOJA 24, JARACATY SHOPPING</v>
          </cell>
          <cell r="R75" t="str">
            <v>65.076-820</v>
          </cell>
          <cell r="S75" t="str">
            <v>SAO LUIS</v>
          </cell>
          <cell r="T75" t="str">
            <v>MA</v>
          </cell>
          <cell r="U75" t="str">
            <v>WWW.CAPOF.ORG.BR</v>
          </cell>
          <cell r="V75" t="str">
            <v>ERPE</v>
          </cell>
          <cell r="W75">
            <v>45265.250254629602</v>
          </cell>
        </row>
        <row r="76">
          <cell r="A76" t="str">
            <v>CARBOPREV</v>
          </cell>
          <cell r="B76" t="str">
            <v>01.771.969/0001-29</v>
          </cell>
          <cell r="C76" t="str">
            <v>NORMAL - EM FUNCIONAMENTO</v>
          </cell>
          <cell r="D76" t="str">
            <v>NORMAL</v>
          </cell>
          <cell r="E76" t="str">
            <v>LC 109</v>
          </cell>
          <cell r="F76" t="str">
            <v>Privada</v>
          </cell>
          <cell r="G76" t="str">
            <v>Privado</v>
          </cell>
          <cell r="H76" t="str">
            <v>Não</v>
          </cell>
          <cell r="I76">
            <v>440000103129612</v>
          </cell>
          <cell r="J76">
            <v>35411</v>
          </cell>
          <cell r="K76">
            <v>1996</v>
          </cell>
          <cell r="L76" t="str">
            <v>dezembro</v>
          </cell>
          <cell r="M76">
            <v>35704</v>
          </cell>
          <cell r="N76"/>
          <cell r="O76">
            <v>1</v>
          </cell>
          <cell r="P76">
            <v>2</v>
          </cell>
          <cell r="Q76" t="str">
            <v>ROD CONEGO DOMENICO RANGONI (SP-055) S/N KM 267,7 - LES</v>
          </cell>
          <cell r="R76" t="str">
            <v>11.573-901</v>
          </cell>
          <cell r="S76" t="str">
            <v>CUBATAO</v>
          </cell>
          <cell r="T76" t="str">
            <v>SP</v>
          </cell>
          <cell r="U76" t="str">
            <v>PORTALPREV.COM.BR/CARBOPREV</v>
          </cell>
          <cell r="V76" t="str">
            <v>ERSP</v>
          </cell>
          <cell r="W76">
            <v>45265.250254629602</v>
          </cell>
        </row>
        <row r="77">
          <cell r="A77" t="str">
            <v>CARFEPE</v>
          </cell>
          <cell r="B77" t="str">
            <v>73.911.620/0001-56</v>
          </cell>
          <cell r="C77" t="str">
            <v>ENCERRADA - POR INICIATIVA DA EFPC</v>
          </cell>
          <cell r="D77" t="str">
            <v>ENCERRADA</v>
          </cell>
          <cell r="E77" t="str">
            <v>LC 109</v>
          </cell>
          <cell r="F77" t="str">
            <v>Privada</v>
          </cell>
          <cell r="G77" t="str">
            <v>Privado</v>
          </cell>
          <cell r="H77" t="str">
            <v>Não</v>
          </cell>
          <cell r="I77">
            <v>440000024361992</v>
          </cell>
          <cell r="J77">
            <v>34198</v>
          </cell>
          <cell r="K77">
            <v>1993</v>
          </cell>
          <cell r="L77" t="str">
            <v>agosto</v>
          </cell>
          <cell r="M77">
            <v>34325</v>
          </cell>
          <cell r="N77">
            <v>43672</v>
          </cell>
          <cell r="O77">
            <v>0</v>
          </cell>
          <cell r="P77">
            <v>0</v>
          </cell>
          <cell r="Q77" t="str">
            <v>AVENIDA DO CONTORNO 8289 2 E 3 ANDARES</v>
          </cell>
          <cell r="R77" t="str">
            <v>30.110-059</v>
          </cell>
          <cell r="S77" t="str">
            <v>BELO HORIZONTE</v>
          </cell>
          <cell r="T77" t="str">
            <v>MG</v>
          </cell>
          <cell r="U77"/>
          <cell r="V77" t="str">
            <v>ERMG</v>
          </cell>
          <cell r="W77">
            <v>45265.250254629602</v>
          </cell>
        </row>
        <row r="78">
          <cell r="A78" t="str">
            <v>CARGILLPREV</v>
          </cell>
          <cell r="B78" t="str">
            <v>58.926.825/0001-11</v>
          </cell>
          <cell r="C78" t="str">
            <v>NORMAL - EM FUNCIONAMENTO</v>
          </cell>
          <cell r="D78" t="str">
            <v>NORMAL</v>
          </cell>
          <cell r="E78" t="str">
            <v>LC 109</v>
          </cell>
          <cell r="F78" t="str">
            <v>Privada</v>
          </cell>
          <cell r="G78" t="str">
            <v>Privado</v>
          </cell>
          <cell r="H78" t="str">
            <v>Não</v>
          </cell>
          <cell r="I78">
            <v>3.0000003615191984E+16</v>
          </cell>
          <cell r="J78">
            <v>35877</v>
          </cell>
          <cell r="K78">
            <v>1998</v>
          </cell>
          <cell r="L78" t="str">
            <v>março</v>
          </cell>
          <cell r="M78">
            <v>32321</v>
          </cell>
          <cell r="N78"/>
          <cell r="O78">
            <v>3</v>
          </cell>
          <cell r="P78">
            <v>16</v>
          </cell>
          <cell r="Q78" t="str">
            <v>AV DR. CHUCRI ZAIDAN, 1.240 - 6 º ANDAR - TORRE DIAMOND</v>
          </cell>
          <cell r="R78" t="str">
            <v>04.711-130</v>
          </cell>
          <cell r="S78" t="str">
            <v>SAO PAULO</v>
          </cell>
          <cell r="T78" t="str">
            <v>SP</v>
          </cell>
          <cell r="U78" t="str">
            <v>HTTP://WWW.CARGILLPREV.COM.BR</v>
          </cell>
          <cell r="V78" t="str">
            <v>ERSP</v>
          </cell>
          <cell r="W78">
            <v>45265.250254629602</v>
          </cell>
        </row>
        <row r="79">
          <cell r="A79" t="str">
            <v>CARREFOURPREV</v>
          </cell>
          <cell r="B79" t="str">
            <v>66.513.409/0001-10</v>
          </cell>
          <cell r="C79" t="str">
            <v>NORMAL - EM FUNCIONAMENTO</v>
          </cell>
          <cell r="D79" t="str">
            <v>NORMAL</v>
          </cell>
          <cell r="E79" t="str">
            <v>LC 109</v>
          </cell>
          <cell r="F79" t="str">
            <v>Privada</v>
          </cell>
          <cell r="G79" t="str">
            <v>Privado</v>
          </cell>
          <cell r="H79" t="str">
            <v>Não</v>
          </cell>
          <cell r="I79">
            <v>4.4000003116200248E+16</v>
          </cell>
          <cell r="J79">
            <v>37603</v>
          </cell>
          <cell r="K79">
            <v>2002</v>
          </cell>
          <cell r="L79" t="str">
            <v>dezembro</v>
          </cell>
          <cell r="M79">
            <v>37603</v>
          </cell>
          <cell r="N79"/>
          <cell r="O79">
            <v>1</v>
          </cell>
          <cell r="P79">
            <v>13</v>
          </cell>
          <cell r="Q79" t="str">
            <v>RUA GEORGE EASTMAN, 213 - TÉRREO</v>
          </cell>
          <cell r="R79" t="str">
            <v>05.690-000</v>
          </cell>
          <cell r="S79" t="str">
            <v>SAO PAULO</v>
          </cell>
          <cell r="T79" t="str">
            <v>SP</v>
          </cell>
          <cell r="U79" t="str">
            <v>WWW.CARREFOURPREV.COM.BR</v>
          </cell>
          <cell r="V79" t="str">
            <v>ERSP</v>
          </cell>
          <cell r="W79">
            <v>45265.250254629602</v>
          </cell>
        </row>
        <row r="80">
          <cell r="A80" t="str">
            <v>CARTAPREV</v>
          </cell>
          <cell r="B80" t="str">
            <v>08.966.102/0001-78</v>
          </cell>
          <cell r="C80" t="str">
            <v>NORMAL - EM FUNCIONAMENTO</v>
          </cell>
          <cell r="D80" t="str">
            <v>NORMAL</v>
          </cell>
          <cell r="E80" t="str">
            <v>LC 109</v>
          </cell>
          <cell r="F80" t="str">
            <v>Instituidor</v>
          </cell>
          <cell r="G80" t="str">
            <v>Instituidor</v>
          </cell>
          <cell r="H80" t="str">
            <v>Não</v>
          </cell>
          <cell r="I80">
            <v>4.400000159920076E+16</v>
          </cell>
          <cell r="J80">
            <v>39217</v>
          </cell>
          <cell r="K80">
            <v>2007</v>
          </cell>
          <cell r="L80" t="str">
            <v>maio</v>
          </cell>
          <cell r="M80">
            <v>39814</v>
          </cell>
          <cell r="N80"/>
          <cell r="O80">
            <v>1</v>
          </cell>
          <cell r="P80">
            <v>5</v>
          </cell>
          <cell r="Q80" t="str">
            <v>SHS QD. 06 ED. BRASIL 21 BL E SLS 615/616/617</v>
          </cell>
          <cell r="R80" t="str">
            <v>70.322-915</v>
          </cell>
          <cell r="S80" t="str">
            <v>BRASILIA</v>
          </cell>
          <cell r="T80" t="str">
            <v>DF</v>
          </cell>
          <cell r="U80" t="str">
            <v>WWW.CNBPREV.ORG.BR</v>
          </cell>
          <cell r="V80" t="str">
            <v>ERDF</v>
          </cell>
          <cell r="W80">
            <v>45265.250254629602</v>
          </cell>
        </row>
        <row r="81">
          <cell r="A81" t="str">
            <v>CASANPREV</v>
          </cell>
          <cell r="B81" t="str">
            <v>09.523.635/0001-48</v>
          </cell>
          <cell r="C81" t="str">
            <v>NORMAL - EM FUNCIONAMENTO</v>
          </cell>
          <cell r="D81" t="str">
            <v>NORMAL</v>
          </cell>
          <cell r="E81" t="str">
            <v>LC 108 / LC 109</v>
          </cell>
          <cell r="F81" t="str">
            <v>Pública Estadual</v>
          </cell>
          <cell r="G81" t="str">
            <v>Público</v>
          </cell>
          <cell r="H81" t="str">
            <v>Não</v>
          </cell>
          <cell r="I81">
            <v>4.4000004632200704E+16</v>
          </cell>
          <cell r="J81">
            <v>39527</v>
          </cell>
          <cell r="K81">
            <v>2008</v>
          </cell>
          <cell r="L81" t="str">
            <v>março</v>
          </cell>
          <cell r="M81">
            <v>39661</v>
          </cell>
          <cell r="N81"/>
          <cell r="O81">
            <v>1</v>
          </cell>
          <cell r="P81">
            <v>2</v>
          </cell>
          <cell r="Q81" t="str">
            <v>AVENIDA RIO BRANCO,404 - TORRE I - SALA 103 E 104</v>
          </cell>
          <cell r="R81" t="str">
            <v>88.015-200</v>
          </cell>
          <cell r="S81" t="str">
            <v>FLORIANOPOLIS</v>
          </cell>
          <cell r="T81" t="str">
            <v>SC</v>
          </cell>
          <cell r="U81" t="str">
            <v>WWW.CASANPREV.COM.BR</v>
          </cell>
          <cell r="V81" t="str">
            <v>ERRS</v>
          </cell>
          <cell r="W81">
            <v>45265.250254629602</v>
          </cell>
        </row>
        <row r="82">
          <cell r="A82" t="str">
            <v>CASFAM</v>
          </cell>
          <cell r="B82" t="str">
            <v>18.742.833/0001-93</v>
          </cell>
          <cell r="C82" t="str">
            <v>NORMAL - EM FUNCIONAMENTO</v>
          </cell>
          <cell r="D82" t="str">
            <v>NORMAL</v>
          </cell>
          <cell r="E82" t="str">
            <v>LC 109</v>
          </cell>
          <cell r="F82" t="str">
            <v>Privada</v>
          </cell>
          <cell r="G82" t="str">
            <v>Privado</v>
          </cell>
          <cell r="H82" t="str">
            <v>Não</v>
          </cell>
          <cell r="I82">
            <v>3017941979</v>
          </cell>
          <cell r="J82">
            <v>29005</v>
          </cell>
          <cell r="K82">
            <v>1979</v>
          </cell>
          <cell r="L82" t="str">
            <v>maio</v>
          </cell>
          <cell r="M82">
            <v>29005</v>
          </cell>
          <cell r="N82"/>
          <cell r="O82">
            <v>2</v>
          </cell>
          <cell r="P82">
            <v>6</v>
          </cell>
          <cell r="Q82" t="str">
            <v>BERNARDO GUIMARAES</v>
          </cell>
          <cell r="R82" t="str">
            <v>30.140-080</v>
          </cell>
          <cell r="S82" t="str">
            <v>BELO HORIZONTE</v>
          </cell>
          <cell r="T82" t="str">
            <v>MG</v>
          </cell>
          <cell r="U82" t="str">
            <v>WWW.MAISPREVIDENCIA.COM</v>
          </cell>
          <cell r="V82" t="str">
            <v>ERMG</v>
          </cell>
          <cell r="W82">
            <v>45265.250254629602</v>
          </cell>
        </row>
        <row r="83">
          <cell r="A83" t="str">
            <v>CAVA</v>
          </cell>
          <cell r="B83" t="str">
            <v>17.209.370/0001-36</v>
          </cell>
          <cell r="C83" t="str">
            <v>NORMAL - EM FUNCIONAMENTO</v>
          </cell>
          <cell r="D83" t="str">
            <v>NORMAL</v>
          </cell>
          <cell r="E83" t="str">
            <v>LC 109</v>
          </cell>
          <cell r="F83" t="str">
            <v>Privada</v>
          </cell>
          <cell r="G83" t="str">
            <v>Privado</v>
          </cell>
          <cell r="H83" t="str">
            <v>Não</v>
          </cell>
          <cell r="I83">
            <v>3018591979</v>
          </cell>
          <cell r="J83">
            <v>29397</v>
          </cell>
          <cell r="K83">
            <v>1980</v>
          </cell>
          <cell r="L83" t="str">
            <v>junho</v>
          </cell>
          <cell r="M83">
            <v>21309</v>
          </cell>
          <cell r="N83"/>
          <cell r="O83">
            <v>1</v>
          </cell>
          <cell r="P83">
            <v>0</v>
          </cell>
          <cell r="Q83" t="str">
            <v>AVENIDA AMAZONAS</v>
          </cell>
          <cell r="R83" t="str">
            <v>30.180-907</v>
          </cell>
          <cell r="S83" t="str">
            <v>BELO HORIZONTE</v>
          </cell>
          <cell r="T83" t="str">
            <v>MG</v>
          </cell>
          <cell r="U83" t="str">
            <v>WWW.CAVA.ORG.BR</v>
          </cell>
          <cell r="V83" t="str">
            <v>ERMG</v>
          </cell>
          <cell r="W83">
            <v>45265.250254629602</v>
          </cell>
        </row>
        <row r="84">
          <cell r="A84" t="str">
            <v>CBS</v>
          </cell>
          <cell r="B84" t="str">
            <v>32.500.613/0001-84</v>
          </cell>
          <cell r="C84" t="str">
            <v>NORMAL - EM FUNCIONAMENTO</v>
          </cell>
          <cell r="D84" t="str">
            <v>NORMAL</v>
          </cell>
          <cell r="E84" t="str">
            <v>LC 109</v>
          </cell>
          <cell r="F84" t="str">
            <v>Privada</v>
          </cell>
          <cell r="G84" t="str">
            <v>Privado</v>
          </cell>
          <cell r="H84" t="str">
            <v>Não</v>
          </cell>
          <cell r="I84">
            <v>3018201979</v>
          </cell>
          <cell r="J84">
            <v>29223</v>
          </cell>
          <cell r="K84">
            <v>1980</v>
          </cell>
          <cell r="L84" t="str">
            <v>janeiro</v>
          </cell>
          <cell r="M84">
            <v>29223</v>
          </cell>
          <cell r="N84"/>
          <cell r="O84">
            <v>4</v>
          </cell>
          <cell r="P84">
            <v>14</v>
          </cell>
          <cell r="Q84" t="str">
            <v>AV. DR. CARDOSO DE MELO</v>
          </cell>
          <cell r="R84" t="str">
            <v>04.548-903</v>
          </cell>
          <cell r="S84" t="str">
            <v>SAO PAULO</v>
          </cell>
          <cell r="T84" t="str">
            <v>SP</v>
          </cell>
          <cell r="U84" t="str">
            <v>CBSPREV.COM.BR</v>
          </cell>
          <cell r="V84" t="str">
            <v>ERSP</v>
          </cell>
          <cell r="W84">
            <v>45265.250254629602</v>
          </cell>
        </row>
        <row r="85">
          <cell r="A85" t="str">
            <v>CELOS</v>
          </cell>
          <cell r="B85" t="str">
            <v>82.956.996/0001-78</v>
          </cell>
          <cell r="C85" t="str">
            <v>NORMAL - EM FUNCIONAMENTO</v>
          </cell>
          <cell r="D85" t="str">
            <v>NORMAL</v>
          </cell>
          <cell r="E85" t="str">
            <v>LC 108 / LC 109</v>
          </cell>
          <cell r="F85" t="str">
            <v>Pública Estadual</v>
          </cell>
          <cell r="G85" t="str">
            <v>Público</v>
          </cell>
          <cell r="H85" t="str">
            <v>Não</v>
          </cell>
          <cell r="I85">
            <v>3017831979</v>
          </cell>
          <cell r="J85">
            <v>28993</v>
          </cell>
          <cell r="K85">
            <v>1979</v>
          </cell>
          <cell r="L85" t="str">
            <v>maio</v>
          </cell>
          <cell r="M85">
            <v>27061</v>
          </cell>
          <cell r="N85"/>
          <cell r="O85">
            <v>5</v>
          </cell>
          <cell r="P85">
            <v>3</v>
          </cell>
          <cell r="Q85" t="str">
            <v>AV HERCILIO LUZ 639 ANDAR 06</v>
          </cell>
          <cell r="R85" t="str">
            <v>88.020-000</v>
          </cell>
          <cell r="S85" t="str">
            <v>FLORIANOPOLIS</v>
          </cell>
          <cell r="T85" t="str">
            <v>SC</v>
          </cell>
          <cell r="U85" t="str">
            <v>WWW.CELOS.COM.BR</v>
          </cell>
          <cell r="V85" t="str">
            <v>ERRS</v>
          </cell>
          <cell r="W85">
            <v>45265.250254629602</v>
          </cell>
        </row>
        <row r="86">
          <cell r="A86" t="str">
            <v>CELPOS</v>
          </cell>
          <cell r="B86" t="str">
            <v>11.722.691/0001-53</v>
          </cell>
          <cell r="C86" t="str">
            <v>SEM ATIVIDADES - POR TRANSFERÊNCIA DOS PLANOS</v>
          </cell>
          <cell r="D86" t="str">
            <v>SEM ATIVIDADES</v>
          </cell>
          <cell r="E86" t="str">
            <v>LC 109</v>
          </cell>
          <cell r="F86" t="str">
            <v>Privada</v>
          </cell>
          <cell r="G86" t="str">
            <v>Privado</v>
          </cell>
          <cell r="H86" t="str">
            <v>Não</v>
          </cell>
          <cell r="I86">
            <v>181301980</v>
          </cell>
          <cell r="J86">
            <v>29605</v>
          </cell>
          <cell r="K86">
            <v>1981</v>
          </cell>
          <cell r="L86" t="str">
            <v>janeiro</v>
          </cell>
          <cell r="M86">
            <v>29725</v>
          </cell>
          <cell r="N86">
            <v>44105</v>
          </cell>
          <cell r="O86">
            <v>1</v>
          </cell>
          <cell r="P86">
            <v>0</v>
          </cell>
          <cell r="Q86" t="str">
            <v>RUA JOAO FERNANDES VIEIRA, 190</v>
          </cell>
          <cell r="R86" t="str">
            <v>50.050-200</v>
          </cell>
          <cell r="S86" t="str">
            <v>RECIFE</v>
          </cell>
          <cell r="T86" t="str">
            <v>PE</v>
          </cell>
          <cell r="U86" t="str">
            <v>www.celpos.com.br</v>
          </cell>
          <cell r="V86" t="str">
            <v>ERPE</v>
          </cell>
          <cell r="W86">
            <v>45265.250254629602</v>
          </cell>
        </row>
        <row r="87">
          <cell r="A87" t="str">
            <v>CENTRUS</v>
          </cell>
          <cell r="B87" t="str">
            <v>00.580.571/0001-42</v>
          </cell>
          <cell r="C87" t="str">
            <v>NORMAL - EM FUNCIONAMENTO</v>
          </cell>
          <cell r="D87" t="str">
            <v>NORMAL</v>
          </cell>
          <cell r="E87" t="str">
            <v>LC 108 / LC 109</v>
          </cell>
          <cell r="F87" t="str">
            <v>Pública Federal</v>
          </cell>
          <cell r="G87" t="str">
            <v>Público</v>
          </cell>
          <cell r="H87" t="str">
            <v>Não</v>
          </cell>
          <cell r="I87">
            <v>38291979</v>
          </cell>
          <cell r="J87">
            <v>29311</v>
          </cell>
          <cell r="K87">
            <v>1980</v>
          </cell>
          <cell r="L87" t="str">
            <v>março</v>
          </cell>
          <cell r="M87">
            <v>29509</v>
          </cell>
          <cell r="N87"/>
          <cell r="O87">
            <v>4</v>
          </cell>
          <cell r="P87">
            <v>7</v>
          </cell>
          <cell r="Q87" t="str">
            <v>SCN QUADRA 02 BLOCO A  8º ANDAR  - ED.CORPORATE FINANCIAL CENTER</v>
          </cell>
          <cell r="R87" t="str">
            <v>70.712-900</v>
          </cell>
          <cell r="S87" t="str">
            <v>BRASILIA</v>
          </cell>
          <cell r="T87" t="str">
            <v>DF</v>
          </cell>
          <cell r="U87" t="str">
            <v>WWW.CENTRUS.ORG.BR</v>
          </cell>
          <cell r="V87" t="str">
            <v>ERDF</v>
          </cell>
          <cell r="W87">
            <v>45265.250254629602</v>
          </cell>
        </row>
        <row r="88">
          <cell r="A88" t="str">
            <v>CENTRUS/MT</v>
          </cell>
          <cell r="B88" t="str">
            <v>03.533.957/0001-91</v>
          </cell>
          <cell r="C88" t="str">
            <v>LIQUIDAÇÃO - EM LIQUIDAÇÃO</v>
          </cell>
          <cell r="D88" t="str">
            <v>LIQUIDAÇÃO</v>
          </cell>
          <cell r="E88" t="str">
            <v>LC 108 / LC 109</v>
          </cell>
          <cell r="F88" t="str">
            <v>Pública Estadual</v>
          </cell>
          <cell r="G88" t="str">
            <v>Público</v>
          </cell>
          <cell r="H88" t="str">
            <v>Não</v>
          </cell>
          <cell r="I88">
            <v>308831979</v>
          </cell>
          <cell r="J88">
            <v>29126</v>
          </cell>
          <cell r="K88">
            <v>1979</v>
          </cell>
          <cell r="L88" t="str">
            <v>setembro</v>
          </cell>
          <cell r="M88">
            <v>29126</v>
          </cell>
          <cell r="N88"/>
          <cell r="O88">
            <v>1</v>
          </cell>
          <cell r="P88">
            <v>0</v>
          </cell>
          <cell r="Q88" t="str">
            <v>AV HIST RUBENS DE MENDONCA SALA 1.307 N-1856</v>
          </cell>
          <cell r="R88" t="str">
            <v>78.050-040</v>
          </cell>
          <cell r="S88" t="str">
            <v>CUIABA</v>
          </cell>
          <cell r="T88" t="str">
            <v>MT</v>
          </cell>
          <cell r="U88"/>
          <cell r="V88" t="str">
            <v>ERMG</v>
          </cell>
          <cell r="W88">
            <v>45265.250254629602</v>
          </cell>
        </row>
        <row r="89">
          <cell r="A89" t="str">
            <v>CEPLUS</v>
          </cell>
          <cell r="B89" t="str">
            <v>14.498.901/0001-60</v>
          </cell>
          <cell r="C89" t="str">
            <v>LIQUIDAÇÃO - EM LIQUIDAÇÃO</v>
          </cell>
          <cell r="D89" t="str">
            <v>LIQUIDAÇÃO</v>
          </cell>
          <cell r="E89" t="str">
            <v>LC 108 / LC 109</v>
          </cell>
          <cell r="F89" t="str">
            <v>Pública Federal</v>
          </cell>
          <cell r="G89" t="str">
            <v>Público</v>
          </cell>
          <cell r="H89" t="str">
            <v>Não</v>
          </cell>
          <cell r="I89">
            <v>28801978</v>
          </cell>
          <cell r="J89">
            <v>29305</v>
          </cell>
          <cell r="K89">
            <v>1980</v>
          </cell>
          <cell r="L89" t="str">
            <v>março</v>
          </cell>
          <cell r="M89">
            <v>29305</v>
          </cell>
          <cell r="N89"/>
          <cell r="O89">
            <v>1</v>
          </cell>
          <cell r="P89">
            <v>0</v>
          </cell>
          <cell r="Q89" t="str">
            <v>AV CINQUENTENARIO 1100 1 E 2 ANDARES</v>
          </cell>
          <cell r="R89" t="str">
            <v>45.602-748</v>
          </cell>
          <cell r="S89" t="str">
            <v>ITABUNA</v>
          </cell>
          <cell r="T89" t="str">
            <v>BA</v>
          </cell>
          <cell r="U89"/>
          <cell r="V89" t="str">
            <v>ERMG</v>
          </cell>
          <cell r="W89">
            <v>45265.250254629602</v>
          </cell>
        </row>
        <row r="90">
          <cell r="A90" t="str">
            <v>CE-PREVCOM</v>
          </cell>
          <cell r="B90" t="str">
            <v>39.940.699/0001-05</v>
          </cell>
          <cell r="C90" t="str">
            <v>NORMAL - EM FUNCIONAMENTO</v>
          </cell>
          <cell r="D90" t="str">
            <v>NORMAL</v>
          </cell>
          <cell r="E90" t="str">
            <v>LC 108 / LC 109</v>
          </cell>
          <cell r="F90" t="str">
            <v>Pública Municipal</v>
          </cell>
          <cell r="G90" t="str">
            <v>Público</v>
          </cell>
          <cell r="H90" t="str">
            <v>Não</v>
          </cell>
          <cell r="I90">
            <v>4.4011007240201904E+16</v>
          </cell>
          <cell r="J90">
            <v>43880</v>
          </cell>
          <cell r="K90">
            <v>2020</v>
          </cell>
          <cell r="L90" t="str">
            <v>fevereiro</v>
          </cell>
          <cell r="M90">
            <v>44040</v>
          </cell>
          <cell r="N90"/>
          <cell r="O90">
            <v>2</v>
          </cell>
          <cell r="P90">
            <v>21</v>
          </cell>
          <cell r="Q90" t="str">
            <v>R VINTE E CINCO DE MARCO</v>
          </cell>
          <cell r="R90" t="str">
            <v>60.060-120</v>
          </cell>
          <cell r="S90" t="str">
            <v>FORTALEZA</v>
          </cell>
          <cell r="T90" t="str">
            <v>CE</v>
          </cell>
          <cell r="U90"/>
          <cell r="V90" t="str">
            <v>ERPE</v>
          </cell>
          <cell r="W90">
            <v>45265.250254629602</v>
          </cell>
        </row>
        <row r="91">
          <cell r="A91" t="str">
            <v>CERES</v>
          </cell>
          <cell r="B91" t="str">
            <v>00.532.804/0001-31</v>
          </cell>
          <cell r="C91" t="str">
            <v>NORMAL - EM FUNCIONAMENTO</v>
          </cell>
          <cell r="D91" t="str">
            <v>NORMAL</v>
          </cell>
          <cell r="E91" t="str">
            <v>LC 108 / LC 109</v>
          </cell>
          <cell r="F91" t="str">
            <v>Pública Federal</v>
          </cell>
          <cell r="G91" t="str">
            <v>Público</v>
          </cell>
          <cell r="H91" t="str">
            <v>Não</v>
          </cell>
          <cell r="I91">
            <v>3018891979</v>
          </cell>
          <cell r="J91">
            <v>29055</v>
          </cell>
          <cell r="K91">
            <v>1979</v>
          </cell>
          <cell r="L91" t="str">
            <v>julho</v>
          </cell>
          <cell r="M91">
            <v>29068</v>
          </cell>
          <cell r="N91"/>
          <cell r="O91">
            <v>18</v>
          </cell>
          <cell r="P91">
            <v>10</v>
          </cell>
          <cell r="Q91" t="str">
            <v>SHC/NORTE CL 202 BL C LJ 95 TER LJ 85 SUB N. 15 SB 1PV.</v>
          </cell>
          <cell r="R91" t="str">
            <v>70.001-970</v>
          </cell>
          <cell r="S91" t="str">
            <v>BRASILIA</v>
          </cell>
          <cell r="T91" t="str">
            <v>DF</v>
          </cell>
          <cell r="U91" t="str">
            <v>WWW.CERES.ORG.BR</v>
          </cell>
          <cell r="V91" t="str">
            <v>ERDF</v>
          </cell>
          <cell r="W91">
            <v>45265.250254629602</v>
          </cell>
        </row>
        <row r="92">
          <cell r="A92" t="str">
            <v>CIASPREV</v>
          </cell>
          <cell r="B92" t="str">
            <v>08.071.645/0001-27</v>
          </cell>
          <cell r="C92" t="str">
            <v>NORMAL - EM FUNCIONAMENTO</v>
          </cell>
          <cell r="D92" t="str">
            <v>NORMAL</v>
          </cell>
          <cell r="E92" t="str">
            <v>LC 109</v>
          </cell>
          <cell r="F92" t="str">
            <v>Instituidor</v>
          </cell>
          <cell r="G92" t="str">
            <v>Instituidor</v>
          </cell>
          <cell r="H92" t="str">
            <v>Não</v>
          </cell>
          <cell r="I92">
            <v>4.4011000005200496E+16</v>
          </cell>
          <cell r="J92">
            <v>38664</v>
          </cell>
          <cell r="K92">
            <v>2005</v>
          </cell>
          <cell r="L92" t="str">
            <v>novembro</v>
          </cell>
          <cell r="M92">
            <v>39029</v>
          </cell>
          <cell r="N92"/>
          <cell r="O92">
            <v>1</v>
          </cell>
          <cell r="P92">
            <v>0</v>
          </cell>
          <cell r="Q92" t="str">
            <v>RUA FRANCISCO MARENGO</v>
          </cell>
          <cell r="R92" t="str">
            <v>03.313-001</v>
          </cell>
          <cell r="S92" t="str">
            <v>SAO PAULO</v>
          </cell>
          <cell r="T92" t="str">
            <v>SP</v>
          </cell>
          <cell r="U92" t="str">
            <v>WWW.CIASPREV.COM.BR</v>
          </cell>
          <cell r="V92" t="str">
            <v>ERSP</v>
          </cell>
          <cell r="W92">
            <v>45265.250254629602</v>
          </cell>
        </row>
        <row r="93">
          <cell r="A93" t="str">
            <v>CIBRIUS</v>
          </cell>
          <cell r="B93" t="str">
            <v>00.531.590/0001-89</v>
          </cell>
          <cell r="C93" t="str">
            <v>NORMAL - EM FUNCIONAMENTO</v>
          </cell>
          <cell r="D93" t="str">
            <v>NORMAL</v>
          </cell>
          <cell r="E93" t="str">
            <v>LC 108 / LC 109</v>
          </cell>
          <cell r="F93" t="str">
            <v>Pública Federal</v>
          </cell>
          <cell r="G93" t="str">
            <v>Público</v>
          </cell>
          <cell r="H93" t="str">
            <v>Não</v>
          </cell>
          <cell r="I93">
            <v>3017681979</v>
          </cell>
          <cell r="J93">
            <v>28927</v>
          </cell>
          <cell r="K93">
            <v>1979</v>
          </cell>
          <cell r="L93" t="str">
            <v>março</v>
          </cell>
          <cell r="M93">
            <v>28922</v>
          </cell>
          <cell r="N93"/>
          <cell r="O93">
            <v>3</v>
          </cell>
          <cell r="P93">
            <v>2</v>
          </cell>
          <cell r="Q93" t="str">
            <v>SCRN 706/707, BLOCO D, Nº 42, SALAS 101/301</v>
          </cell>
          <cell r="R93" t="str">
            <v>70.740-640</v>
          </cell>
          <cell r="S93" t="str">
            <v>BRASILIA</v>
          </cell>
          <cell r="T93" t="str">
            <v>DF</v>
          </cell>
          <cell r="U93" t="str">
            <v>www.cibrius.com.br</v>
          </cell>
          <cell r="V93" t="str">
            <v>ERDF</v>
          </cell>
          <cell r="W93">
            <v>45265.250254629602</v>
          </cell>
        </row>
        <row r="94">
          <cell r="A94" t="str">
            <v>CIC-PREV</v>
          </cell>
          <cell r="B94" t="str">
            <v>02.328.630/0001-15</v>
          </cell>
          <cell r="C94" t="str">
            <v>ENCERRADA - POR INICIATIVA DA EFPC</v>
          </cell>
          <cell r="D94" t="str">
            <v>ENCERRADA</v>
          </cell>
          <cell r="E94" t="str">
            <v>LC 109</v>
          </cell>
          <cell r="F94" t="str">
            <v>Privada</v>
          </cell>
          <cell r="G94" t="str">
            <v>Privado</v>
          </cell>
          <cell r="H94" t="str">
            <v>Não</v>
          </cell>
          <cell r="I94">
            <v>440000049051997</v>
          </cell>
          <cell r="J94">
            <v>35657</v>
          </cell>
          <cell r="K94">
            <v>1997</v>
          </cell>
          <cell r="L94" t="str">
            <v>agosto</v>
          </cell>
          <cell r="M94">
            <v>35817</v>
          </cell>
          <cell r="N94">
            <v>40696</v>
          </cell>
          <cell r="O94">
            <v>0</v>
          </cell>
          <cell r="P94">
            <v>0</v>
          </cell>
          <cell r="Q94" t="str">
            <v>ITALO VICTOR BERSANI 1134</v>
          </cell>
          <cell r="R94" t="str">
            <v>95.050-520</v>
          </cell>
          <cell r="S94" t="str">
            <v>CAXIAS DO SUL</v>
          </cell>
          <cell r="T94" t="str">
            <v>RS</v>
          </cell>
          <cell r="U94"/>
          <cell r="V94" t="str">
            <v>ERRS</v>
          </cell>
          <cell r="W94">
            <v>45265.250254629602</v>
          </cell>
        </row>
        <row r="95">
          <cell r="A95" t="str">
            <v>CIFRAO</v>
          </cell>
          <cell r="B95" t="str">
            <v>30.509.566/0001-04</v>
          </cell>
          <cell r="C95" t="str">
            <v>NORMAL - EM FUNCIONAMENTO</v>
          </cell>
          <cell r="D95" t="str">
            <v>NORMAL</v>
          </cell>
          <cell r="E95" t="str">
            <v>LC 108 / LC 109</v>
          </cell>
          <cell r="F95" t="str">
            <v>Pública Federal</v>
          </cell>
          <cell r="G95" t="str">
            <v>Público</v>
          </cell>
          <cell r="H95" t="str">
            <v>Não</v>
          </cell>
          <cell r="I95">
            <v>3025511979</v>
          </cell>
          <cell r="J95">
            <v>29200</v>
          </cell>
          <cell r="K95">
            <v>1979</v>
          </cell>
          <cell r="L95" t="str">
            <v>dezembro</v>
          </cell>
          <cell r="M95">
            <v>29312</v>
          </cell>
          <cell r="N95"/>
          <cell r="O95">
            <v>2</v>
          </cell>
          <cell r="P95">
            <v>2</v>
          </cell>
          <cell r="Q95" t="str">
            <v>RUA RENE BITTENCOURT</v>
          </cell>
          <cell r="R95" t="str">
            <v>23.565-902</v>
          </cell>
          <cell r="S95" t="str">
            <v>RIO DE JANEIRO</v>
          </cell>
          <cell r="T95" t="str">
            <v>RJ</v>
          </cell>
          <cell r="U95" t="str">
            <v>WWW.CIFRAO.COM.BR</v>
          </cell>
          <cell r="V95" t="str">
            <v>ERRJ</v>
          </cell>
          <cell r="W95">
            <v>45265.250254629602</v>
          </cell>
        </row>
        <row r="96">
          <cell r="A96" t="str">
            <v>CISPER PP</v>
          </cell>
          <cell r="B96" t="str">
            <v>73.780.306/0001-81</v>
          </cell>
          <cell r="C96" t="str">
            <v>ENCERRADA - POR INICIATIVA DA EFPC</v>
          </cell>
          <cell r="D96" t="str">
            <v>ENCERRADA</v>
          </cell>
          <cell r="E96" t="str">
            <v>LC 109</v>
          </cell>
          <cell r="F96" t="str">
            <v>Privada</v>
          </cell>
          <cell r="G96" t="str">
            <v>Privado</v>
          </cell>
          <cell r="H96" t="str">
            <v>Não</v>
          </cell>
          <cell r="I96">
            <v>440000028771993</v>
          </cell>
          <cell r="J96">
            <v>34242</v>
          </cell>
          <cell r="K96">
            <v>1993</v>
          </cell>
          <cell r="L96" t="str">
            <v>setembro</v>
          </cell>
          <cell r="M96">
            <v>34304</v>
          </cell>
          <cell r="N96">
            <v>40732</v>
          </cell>
          <cell r="O96">
            <v>0</v>
          </cell>
          <cell r="P96">
            <v>0</v>
          </cell>
          <cell r="Q96" t="str">
            <v>AV. OLAVO EGIDIO DE SOUZA ARANHA S/N</v>
          </cell>
          <cell r="R96" t="str">
            <v>03.822-900</v>
          </cell>
          <cell r="S96" t="str">
            <v>SAO PAULO</v>
          </cell>
          <cell r="T96" t="str">
            <v>SP</v>
          </cell>
          <cell r="U96"/>
          <cell r="V96" t="str">
            <v>ERSP</v>
          </cell>
          <cell r="W96">
            <v>45265.250254629602</v>
          </cell>
        </row>
        <row r="97">
          <cell r="A97" t="str">
            <v>CITIPREVI</v>
          </cell>
          <cell r="B97" t="str">
            <v>29.415.858/0001-07</v>
          </cell>
          <cell r="C97" t="str">
            <v>NORMAL - EM FUNCIONAMENTO</v>
          </cell>
          <cell r="D97" t="str">
            <v>NORMAL</v>
          </cell>
          <cell r="E97" t="str">
            <v>LC 109</v>
          </cell>
          <cell r="F97" t="str">
            <v>Privada</v>
          </cell>
          <cell r="G97" t="str">
            <v>Privado</v>
          </cell>
          <cell r="H97" t="str">
            <v>Não</v>
          </cell>
          <cell r="I97">
            <v>300000015941984</v>
          </cell>
          <cell r="J97">
            <v>31401</v>
          </cell>
          <cell r="K97">
            <v>1985</v>
          </cell>
          <cell r="L97" t="str">
            <v>dezembro</v>
          </cell>
          <cell r="M97">
            <v>32356</v>
          </cell>
          <cell r="N97"/>
          <cell r="O97">
            <v>4</v>
          </cell>
          <cell r="P97">
            <v>16</v>
          </cell>
          <cell r="Q97" t="str">
            <v>AV PAULISTA 1111 15 ANDAR PARTE</v>
          </cell>
          <cell r="R97" t="str">
            <v>01.311-920</v>
          </cell>
          <cell r="S97" t="str">
            <v>SAO PAULO</v>
          </cell>
          <cell r="T97" t="str">
            <v>SP</v>
          </cell>
          <cell r="U97"/>
          <cell r="V97" t="str">
            <v>ERSP</v>
          </cell>
          <cell r="W97">
            <v>45265.250254629602</v>
          </cell>
        </row>
        <row r="98">
          <cell r="A98" t="str">
            <v>COHAPREV</v>
          </cell>
          <cell r="B98" t="str">
            <v>04.388.199/0001-28</v>
          </cell>
          <cell r="C98" t="str">
            <v>ENCERRADA - POR INICIATIVA DA EFPC</v>
          </cell>
          <cell r="D98" t="str">
            <v>ENCERRADA</v>
          </cell>
          <cell r="E98" t="str">
            <v>LC 108 / LC 109</v>
          </cell>
          <cell r="F98" t="str">
            <v>Pública Estadual</v>
          </cell>
          <cell r="G98" t="str">
            <v>Público</v>
          </cell>
          <cell r="H98" t="str">
            <v>Não</v>
          </cell>
          <cell r="I98">
            <v>4.400000255720004E+16</v>
          </cell>
          <cell r="J98">
            <v>36891</v>
          </cell>
          <cell r="K98">
            <v>2000</v>
          </cell>
          <cell r="L98" t="str">
            <v>dezembro</v>
          </cell>
          <cell r="M98">
            <v>37015</v>
          </cell>
          <cell r="N98">
            <v>42354</v>
          </cell>
          <cell r="O98">
            <v>0</v>
          </cell>
          <cell r="P98">
            <v>0</v>
          </cell>
          <cell r="Q98" t="str">
            <v>R MARECHAL DEODORO,1133  -  1º ANDAR</v>
          </cell>
          <cell r="R98" t="str">
            <v>80.060-010</v>
          </cell>
          <cell r="S98" t="str">
            <v>CURITIBA</v>
          </cell>
          <cell r="T98" t="str">
            <v>PR</v>
          </cell>
          <cell r="U98" t="str">
            <v>www.cohaprev.com.br</v>
          </cell>
          <cell r="V98" t="str">
            <v>ERRS</v>
          </cell>
          <cell r="W98">
            <v>45265.250254629602</v>
          </cell>
        </row>
        <row r="99">
          <cell r="A99" t="str">
            <v>COMPESAPREV</v>
          </cell>
          <cell r="B99" t="str">
            <v>12.585.261/0001-08</v>
          </cell>
          <cell r="C99" t="str">
            <v>NORMAL - EM FUNCIONAMENTO</v>
          </cell>
          <cell r="D99" t="str">
            <v>NORMAL</v>
          </cell>
          <cell r="E99" t="str">
            <v>LC 108 / LC 109</v>
          </cell>
          <cell r="F99" t="str">
            <v>Pública Estadual</v>
          </cell>
          <cell r="G99" t="str">
            <v>Público</v>
          </cell>
          <cell r="H99" t="str">
            <v>Não</v>
          </cell>
          <cell r="I99">
            <v>300000055851986</v>
          </cell>
          <cell r="J99">
            <v>31835</v>
          </cell>
          <cell r="K99">
            <v>1987</v>
          </cell>
          <cell r="L99" t="str">
            <v>fevereiro</v>
          </cell>
          <cell r="M99">
            <v>31959</v>
          </cell>
          <cell r="N99"/>
          <cell r="O99">
            <v>3</v>
          </cell>
          <cell r="P99">
            <v>1</v>
          </cell>
          <cell r="Q99" t="str">
            <v>R AUGUSTO RODRIGUES</v>
          </cell>
          <cell r="R99" t="str">
            <v>52.030-215</v>
          </cell>
          <cell r="S99" t="str">
            <v>RECIFE</v>
          </cell>
          <cell r="T99" t="str">
            <v>PE</v>
          </cell>
          <cell r="U99" t="str">
            <v>WWW.COMPESAPREV.COM.BR</v>
          </cell>
          <cell r="V99" t="str">
            <v>ERPE</v>
          </cell>
          <cell r="W99">
            <v>45265.250254629602</v>
          </cell>
        </row>
        <row r="100">
          <cell r="A100" t="str">
            <v>COMSHELL</v>
          </cell>
          <cell r="B100" t="str">
            <v>30.495.634/0001-23</v>
          </cell>
          <cell r="C100" t="str">
            <v>NORMAL - EM FUNCIONAMENTO</v>
          </cell>
          <cell r="D100" t="str">
            <v>NORMAL</v>
          </cell>
          <cell r="E100" t="str">
            <v>LC 109</v>
          </cell>
          <cell r="F100" t="str">
            <v>Privada</v>
          </cell>
          <cell r="G100" t="str">
            <v>Privado</v>
          </cell>
          <cell r="H100" t="str">
            <v>Não</v>
          </cell>
          <cell r="I100">
            <v>118401979</v>
          </cell>
          <cell r="J100">
            <v>29313</v>
          </cell>
          <cell r="K100">
            <v>1980</v>
          </cell>
          <cell r="L100" t="str">
            <v>abril</v>
          </cell>
          <cell r="M100">
            <v>29382</v>
          </cell>
          <cell r="N100"/>
          <cell r="O100">
            <v>2</v>
          </cell>
          <cell r="P100">
            <v>1</v>
          </cell>
          <cell r="Q100" t="str">
            <v>AV REPUBLICA DO CHILE</v>
          </cell>
          <cell r="R100" t="str">
            <v>20.031-170</v>
          </cell>
          <cell r="S100" t="str">
            <v>RIO DE JANEIRO</v>
          </cell>
          <cell r="T100" t="str">
            <v>RJ</v>
          </cell>
          <cell r="U100" t="str">
            <v>WWW.PORTALPREV.COM.BR/COMSHELL</v>
          </cell>
          <cell r="V100" t="str">
            <v>ERRJ</v>
          </cell>
          <cell r="W100">
            <v>45265.250254629602</v>
          </cell>
        </row>
        <row r="101">
          <cell r="A101" t="str">
            <v>CORRENTE</v>
          </cell>
          <cell r="B101" t="str">
            <v>55.292.833/0001-65</v>
          </cell>
          <cell r="C101" t="str">
            <v>ENCERRADA - POR INICIATIVA DA EFPC</v>
          </cell>
          <cell r="D101" t="str">
            <v>ENCERRADA</v>
          </cell>
          <cell r="E101" t="str">
            <v>LC 109</v>
          </cell>
          <cell r="F101" t="str">
            <v>Privada</v>
          </cell>
          <cell r="G101" t="str">
            <v>Privado</v>
          </cell>
          <cell r="H101" t="str">
            <v>Não</v>
          </cell>
          <cell r="I101">
            <v>35741985</v>
          </cell>
          <cell r="J101">
            <v>31863</v>
          </cell>
          <cell r="K101">
            <v>1987</v>
          </cell>
          <cell r="L101" t="str">
            <v>março</v>
          </cell>
          <cell r="M101">
            <v>31898</v>
          </cell>
          <cell r="N101">
            <v>42275</v>
          </cell>
          <cell r="O101">
            <v>0</v>
          </cell>
          <cell r="P101">
            <v>0</v>
          </cell>
          <cell r="Q101" t="str">
            <v>RUA DO MANIFESTO, 705, SL 16 J</v>
          </cell>
          <cell r="R101" t="str">
            <v>04.209-000</v>
          </cell>
          <cell r="S101" t="str">
            <v>SAO PAULO</v>
          </cell>
          <cell r="T101" t="str">
            <v>SP</v>
          </cell>
          <cell r="U101"/>
          <cell r="V101" t="str">
            <v>ERSP</v>
          </cell>
          <cell r="W101">
            <v>45265.250254629602</v>
          </cell>
        </row>
        <row r="102">
          <cell r="A102" t="str">
            <v>CP PREV</v>
          </cell>
          <cell r="B102" t="str">
            <v>74.162.934/0001-66</v>
          </cell>
          <cell r="C102" t="str">
            <v>NORMAL - EM FUNCIONAMENTO</v>
          </cell>
          <cell r="D102" t="str">
            <v>NORMAL</v>
          </cell>
          <cell r="E102" t="str">
            <v>LC 109</v>
          </cell>
          <cell r="F102" t="str">
            <v>Privada</v>
          </cell>
          <cell r="G102" t="str">
            <v>Privado</v>
          </cell>
          <cell r="H102" t="str">
            <v>Não</v>
          </cell>
          <cell r="I102">
            <v>3400000287693</v>
          </cell>
          <cell r="J102">
            <v>34262</v>
          </cell>
          <cell r="K102">
            <v>1993</v>
          </cell>
          <cell r="L102" t="str">
            <v>outubro</v>
          </cell>
          <cell r="M102">
            <v>34335</v>
          </cell>
          <cell r="N102"/>
          <cell r="O102">
            <v>1</v>
          </cell>
          <cell r="P102">
            <v>2</v>
          </cell>
          <cell r="Q102" t="str">
            <v>R RIO GRANDE 752</v>
          </cell>
          <cell r="R102" t="str">
            <v>04.018-002</v>
          </cell>
          <cell r="S102" t="str">
            <v>SAO PAULO</v>
          </cell>
          <cell r="T102" t="str">
            <v>SP</v>
          </cell>
          <cell r="U102" t="str">
            <v>WWW.CPPREV.COM.BR</v>
          </cell>
          <cell r="V102" t="str">
            <v>ERSP</v>
          </cell>
          <cell r="W102">
            <v>45265.250254629602</v>
          </cell>
        </row>
        <row r="103">
          <cell r="A103" t="str">
            <v>CREDIPREV</v>
          </cell>
          <cell r="B103" t="str">
            <v>21.125.802/0001-06</v>
          </cell>
          <cell r="C103" t="str">
            <v>SEM ATIVIDADES - COM PENDÊNCIAS PARA CANCELAMENTO</v>
          </cell>
          <cell r="D103" t="str">
            <v>SEM ATIVIDADES</v>
          </cell>
          <cell r="E103" t="str">
            <v>LC 109</v>
          </cell>
          <cell r="F103" t="str">
            <v>Privada</v>
          </cell>
          <cell r="G103" t="str">
            <v>Privado</v>
          </cell>
          <cell r="H103" t="str">
            <v>Não</v>
          </cell>
          <cell r="I103">
            <v>3018471979</v>
          </cell>
          <cell r="J103">
            <v>29048</v>
          </cell>
          <cell r="K103">
            <v>1979</v>
          </cell>
          <cell r="L103" t="str">
            <v>julho</v>
          </cell>
          <cell r="M103">
            <v>29123</v>
          </cell>
          <cell r="N103"/>
          <cell r="O103">
            <v>0</v>
          </cell>
          <cell r="P103">
            <v>0</v>
          </cell>
          <cell r="Q103" t="str">
            <v>RUA DA BAHIA, 951 - 8 ANDAR</v>
          </cell>
          <cell r="R103" t="str">
            <v>30.160-011</v>
          </cell>
          <cell r="S103" t="str">
            <v>BELO HORIZONTE</v>
          </cell>
          <cell r="T103" t="str">
            <v>MG</v>
          </cell>
          <cell r="U103" t="str">
            <v>WWW.CREDIPREV.COM.BR</v>
          </cell>
          <cell r="V103" t="str">
            <v>ERMG</v>
          </cell>
          <cell r="W103">
            <v>45265.250254629602</v>
          </cell>
        </row>
        <row r="104">
          <cell r="A104" t="str">
            <v>CREMERPREV</v>
          </cell>
          <cell r="B104" t="str">
            <v>00.531.896/0001-35</v>
          </cell>
          <cell r="C104" t="str">
            <v>ENCERRADA - POR INICIATIVA DA EFPC</v>
          </cell>
          <cell r="D104" t="str">
            <v>ENCERRADA</v>
          </cell>
          <cell r="E104" t="str">
            <v>LC 109</v>
          </cell>
          <cell r="F104" t="str">
            <v>Privada</v>
          </cell>
          <cell r="G104" t="str">
            <v>Privado</v>
          </cell>
          <cell r="H104" t="str">
            <v>Não</v>
          </cell>
          <cell r="I104">
            <v>440000042251994</v>
          </cell>
          <cell r="J104">
            <v>34697</v>
          </cell>
          <cell r="K104">
            <v>1994</v>
          </cell>
          <cell r="L104" t="str">
            <v>dezembro</v>
          </cell>
          <cell r="M104">
            <v>34701</v>
          </cell>
          <cell r="N104">
            <v>41283</v>
          </cell>
          <cell r="O104">
            <v>0</v>
          </cell>
          <cell r="P104">
            <v>0</v>
          </cell>
          <cell r="Q104" t="str">
            <v>R IGUACU 291</v>
          </cell>
          <cell r="R104" t="str">
            <v>89.030-030</v>
          </cell>
          <cell r="S104" t="str">
            <v>BLUMENAU</v>
          </cell>
          <cell r="T104" t="str">
            <v>SC</v>
          </cell>
          <cell r="U104"/>
          <cell r="V104" t="str">
            <v>ERRS</v>
          </cell>
          <cell r="W104">
            <v>45265.250254629602</v>
          </cell>
        </row>
        <row r="105">
          <cell r="A105" t="str">
            <v>CRYOVAC</v>
          </cell>
          <cell r="B105" t="str">
            <v>02.704.733/0001-32</v>
          </cell>
          <cell r="C105" t="str">
            <v>SEM ATIVIDADES - COM PENDÊNCIAS PARA CANCELAMENTO</v>
          </cell>
          <cell r="D105" t="str">
            <v>SEM ATIVIDADES</v>
          </cell>
          <cell r="E105" t="str">
            <v>LC 109</v>
          </cell>
          <cell r="F105" t="str">
            <v>Privada</v>
          </cell>
          <cell r="G105" t="str">
            <v>Privado</v>
          </cell>
          <cell r="H105" t="str">
            <v>Não</v>
          </cell>
          <cell r="I105">
            <v>440000027931998</v>
          </cell>
          <cell r="J105">
            <v>35977</v>
          </cell>
          <cell r="K105">
            <v>1998</v>
          </cell>
          <cell r="L105" t="str">
            <v>julho</v>
          </cell>
          <cell r="M105">
            <v>36634</v>
          </cell>
          <cell r="N105">
            <v>44434</v>
          </cell>
          <cell r="O105">
            <v>0</v>
          </cell>
          <cell r="P105">
            <v>0</v>
          </cell>
          <cell r="Q105" t="str">
            <v>R MERGENTHALER 836</v>
          </cell>
          <cell r="R105" t="str">
            <v>05.311-030</v>
          </cell>
          <cell r="S105" t="str">
            <v>SAO PAULO</v>
          </cell>
          <cell r="T105" t="str">
            <v>SP</v>
          </cell>
          <cell r="U105"/>
          <cell r="V105" t="str">
            <v>ERSP</v>
          </cell>
          <cell r="W105">
            <v>45265.250254629602</v>
          </cell>
        </row>
        <row r="106">
          <cell r="A106" t="str">
            <v>CURITIBAPREV</v>
          </cell>
          <cell r="B106" t="str">
            <v>31.508.921/0001-93</v>
          </cell>
          <cell r="C106" t="str">
            <v>NORMAL - EM FUNCIONAMENTO</v>
          </cell>
          <cell r="D106" t="str">
            <v>NORMAL</v>
          </cell>
          <cell r="E106" t="str">
            <v>LC 108 / LC 109</v>
          </cell>
          <cell r="F106" t="str">
            <v>Pública Municipal</v>
          </cell>
          <cell r="G106" t="str">
            <v>Público</v>
          </cell>
          <cell r="H106" t="str">
            <v>Não</v>
          </cell>
          <cell r="I106">
            <v>4.4011000427201888E+16</v>
          </cell>
          <cell r="J106">
            <v>43172</v>
          </cell>
          <cell r="K106">
            <v>2018</v>
          </cell>
          <cell r="L106" t="str">
            <v>março</v>
          </cell>
          <cell r="M106">
            <v>43374</v>
          </cell>
          <cell r="N106"/>
          <cell r="O106">
            <v>4</v>
          </cell>
          <cell r="P106">
            <v>16</v>
          </cell>
          <cell r="Q106" t="str">
            <v>AV. JOÃO GUALBERTO, 623, 8º ANDAR, CJ 802, TORRE B</v>
          </cell>
          <cell r="R106" t="str">
            <v>80.030-000</v>
          </cell>
          <cell r="S106" t="str">
            <v>CURITIBA</v>
          </cell>
          <cell r="T106" t="str">
            <v>PR</v>
          </cell>
          <cell r="U106" t="str">
            <v>HTTP://WWW.CURITIBAPREV.COM.BR/</v>
          </cell>
          <cell r="V106" t="str">
            <v>ERRS</v>
          </cell>
          <cell r="W106">
            <v>45265.250254629602</v>
          </cell>
        </row>
        <row r="107">
          <cell r="A107" t="str">
            <v>CYAMPREV</v>
          </cell>
          <cell r="B107" t="str">
            <v>65.696.932/0001-66</v>
          </cell>
          <cell r="C107" t="str">
            <v>NORMAL - EM FUNCIONAMENTO</v>
          </cell>
          <cell r="D107" t="str">
            <v>NORMAL</v>
          </cell>
          <cell r="E107" t="str">
            <v>LC 109</v>
          </cell>
          <cell r="F107" t="str">
            <v>Privada</v>
          </cell>
          <cell r="G107" t="str">
            <v>Privado</v>
          </cell>
          <cell r="H107" t="str">
            <v>Não</v>
          </cell>
          <cell r="I107">
            <v>240000001391992</v>
          </cell>
          <cell r="J107">
            <v>33837</v>
          </cell>
          <cell r="K107">
            <v>1992</v>
          </cell>
          <cell r="L107" t="str">
            <v>agosto</v>
          </cell>
          <cell r="M107">
            <v>34029</v>
          </cell>
          <cell r="N107"/>
          <cell r="O107">
            <v>2</v>
          </cell>
          <cell r="P107">
            <v>8</v>
          </cell>
          <cell r="Q107" t="str">
            <v>ALAMEDA ARAGUAIA</v>
          </cell>
          <cell r="R107" t="str">
            <v>06.455-000</v>
          </cell>
          <cell r="S107" t="str">
            <v>BARUERI</v>
          </cell>
          <cell r="T107" t="str">
            <v>SP</v>
          </cell>
          <cell r="U107" t="str">
            <v>WWW.CYAMPREV.COM.BR</v>
          </cell>
          <cell r="V107" t="str">
            <v>ERSP</v>
          </cell>
          <cell r="W107">
            <v>45265.250254629602</v>
          </cell>
        </row>
        <row r="108">
          <cell r="A108" t="str">
            <v>DANAPREV</v>
          </cell>
          <cell r="B108" t="str">
            <v>93.859.569/0001-98</v>
          </cell>
          <cell r="C108" t="str">
            <v>NORMAL - EM FUNCIONAMENTO</v>
          </cell>
          <cell r="D108" t="str">
            <v>NORMAL</v>
          </cell>
          <cell r="E108" t="str">
            <v>LC 109</v>
          </cell>
          <cell r="F108" t="str">
            <v>Privada</v>
          </cell>
          <cell r="G108" t="str">
            <v>Privado</v>
          </cell>
          <cell r="H108" t="str">
            <v>Não</v>
          </cell>
          <cell r="I108">
            <v>300000022201989</v>
          </cell>
          <cell r="J108">
            <v>32945</v>
          </cell>
          <cell r="K108">
            <v>1990</v>
          </cell>
          <cell r="L108" t="str">
            <v>março</v>
          </cell>
          <cell r="M108">
            <v>32946</v>
          </cell>
          <cell r="N108"/>
          <cell r="O108">
            <v>1</v>
          </cell>
          <cell r="P108">
            <v>2</v>
          </cell>
          <cell r="Q108" t="str">
            <v>RICARDO BRUNO ALBARUS 201 PAVILHAO A, SALA I</v>
          </cell>
          <cell r="R108" t="str">
            <v>94.045-400</v>
          </cell>
          <cell r="S108" t="str">
            <v>GRAVATAI</v>
          </cell>
          <cell r="T108" t="str">
            <v>RS</v>
          </cell>
          <cell r="U108" t="str">
            <v>HTTP://WWW.PORTALPREV.COM.BR/DANAPREV</v>
          </cell>
          <cell r="V108" t="str">
            <v>ERRS</v>
          </cell>
          <cell r="W108">
            <v>45265.250254629602</v>
          </cell>
        </row>
        <row r="109">
          <cell r="A109" t="str">
            <v>DAREXPREV</v>
          </cell>
          <cell r="B109" t="str">
            <v>59.946.038/0001-02</v>
          </cell>
          <cell r="C109" t="str">
            <v>ENCERRADA - POR INICIATIVA DA EFPC</v>
          </cell>
          <cell r="D109" t="str">
            <v>ENCERRADA</v>
          </cell>
          <cell r="E109" t="str">
            <v>LC 109</v>
          </cell>
          <cell r="F109" t="str">
            <v>Privada</v>
          </cell>
          <cell r="G109" t="str">
            <v>Privado</v>
          </cell>
          <cell r="H109" t="str">
            <v>Não</v>
          </cell>
          <cell r="I109">
            <v>3.000000001719886E+16</v>
          </cell>
          <cell r="J109">
            <v>32499</v>
          </cell>
          <cell r="K109">
            <v>1988</v>
          </cell>
          <cell r="L109" t="str">
            <v>dezembro</v>
          </cell>
          <cell r="M109">
            <v>32518</v>
          </cell>
          <cell r="N109">
            <v>43255</v>
          </cell>
          <cell r="O109">
            <v>0</v>
          </cell>
          <cell r="P109">
            <v>0</v>
          </cell>
          <cell r="Q109" t="str">
            <v>AV MOFARREJ 619</v>
          </cell>
          <cell r="R109" t="str">
            <v>05.311-902</v>
          </cell>
          <cell r="S109" t="str">
            <v>SAO PAULO</v>
          </cell>
          <cell r="T109" t="str">
            <v>SP</v>
          </cell>
          <cell r="U109"/>
          <cell r="V109" t="str">
            <v>ERSP</v>
          </cell>
          <cell r="W109">
            <v>45265.250254629602</v>
          </cell>
        </row>
        <row r="110">
          <cell r="A110" t="str">
            <v>DATUSPREV</v>
          </cell>
          <cell r="B110" t="str">
            <v>10.605.283/0001-59</v>
          </cell>
          <cell r="C110" t="str">
            <v>NORMAL - EM FUNCIONAMENTO</v>
          </cell>
          <cell r="D110" t="str">
            <v>NORMAL</v>
          </cell>
          <cell r="E110" t="str">
            <v>LC 108 / LC 109</v>
          </cell>
          <cell r="F110" t="str">
            <v>Pública Municipal</v>
          </cell>
          <cell r="G110" t="str">
            <v>Público</v>
          </cell>
          <cell r="H110" t="str">
            <v>Não</v>
          </cell>
          <cell r="I110">
            <v>4.4000001462200888E+16</v>
          </cell>
          <cell r="J110">
            <v>39751</v>
          </cell>
          <cell r="K110">
            <v>2008</v>
          </cell>
          <cell r="L110" t="str">
            <v>outubro</v>
          </cell>
          <cell r="M110">
            <v>40193</v>
          </cell>
          <cell r="N110"/>
          <cell r="O110">
            <v>1</v>
          </cell>
          <cell r="P110">
            <v>1</v>
          </cell>
          <cell r="Q110" t="str">
            <v>RODOVIA SC 404, KM 4</v>
          </cell>
          <cell r="R110" t="str">
            <v>88.034-000</v>
          </cell>
          <cell r="S110" t="str">
            <v>FLORIANOPOLIS</v>
          </cell>
          <cell r="T110" t="str">
            <v>SC</v>
          </cell>
          <cell r="U110" t="str">
            <v>www.datusprev.com.br</v>
          </cell>
          <cell r="V110" t="str">
            <v>ERRS</v>
          </cell>
          <cell r="W110">
            <v>45265.250254629602</v>
          </cell>
        </row>
        <row r="111">
          <cell r="A111" t="str">
            <v>DCPREV</v>
          </cell>
          <cell r="B111" t="str">
            <v>74.194.853/0001-48</v>
          </cell>
          <cell r="C111" t="str">
            <v>ENCERRADA - POR INICIATIVA DA EFPC</v>
          </cell>
          <cell r="D111" t="str">
            <v>ENCERRADA</v>
          </cell>
          <cell r="E111" t="str">
            <v>LC 109</v>
          </cell>
          <cell r="F111" t="str">
            <v>Privada</v>
          </cell>
          <cell r="G111" t="str">
            <v>Privado</v>
          </cell>
          <cell r="H111" t="str">
            <v>Não</v>
          </cell>
          <cell r="I111">
            <v>440000044021993</v>
          </cell>
          <cell r="J111">
            <v>34316</v>
          </cell>
          <cell r="K111">
            <v>1993</v>
          </cell>
          <cell r="L111" t="str">
            <v>dezembro</v>
          </cell>
          <cell r="M111">
            <v>34418</v>
          </cell>
          <cell r="N111">
            <v>41551</v>
          </cell>
          <cell r="O111">
            <v>0</v>
          </cell>
          <cell r="P111">
            <v>0</v>
          </cell>
          <cell r="Q111" t="str">
            <v>ROD. JORNALISTA FRANCISCO AGUIRRA PROENÇA, S/Nº - KM 8.5</v>
          </cell>
          <cell r="R111" t="str">
            <v>13.186-903</v>
          </cell>
          <cell r="S111" t="str">
            <v>HORTOLANDIA</v>
          </cell>
          <cell r="T111" t="str">
            <v>SP</v>
          </cell>
          <cell r="U111" t="str">
            <v>www.previtec.com.br/itau/dcprev</v>
          </cell>
          <cell r="V111" t="str">
            <v>ERSP</v>
          </cell>
          <cell r="W111">
            <v>45265.250254629602</v>
          </cell>
        </row>
        <row r="112">
          <cell r="A112" t="str">
            <v>DERMINAS</v>
          </cell>
          <cell r="B112" t="str">
            <v>21.855.622/0001-71</v>
          </cell>
          <cell r="C112" t="str">
            <v>NORMAL - EM FUNCIONAMENTO</v>
          </cell>
          <cell r="D112" t="str">
            <v>NORMAL</v>
          </cell>
          <cell r="E112" t="str">
            <v>LC 108 / LC 109</v>
          </cell>
          <cell r="F112" t="str">
            <v>Pública Municipal</v>
          </cell>
          <cell r="G112" t="str">
            <v>Público</v>
          </cell>
          <cell r="H112" t="str">
            <v>Não</v>
          </cell>
          <cell r="I112">
            <v>165271980</v>
          </cell>
          <cell r="J112">
            <v>29613</v>
          </cell>
          <cell r="K112">
            <v>1981</v>
          </cell>
          <cell r="L112" t="str">
            <v>janeiro</v>
          </cell>
          <cell r="M112">
            <v>29629</v>
          </cell>
          <cell r="N112"/>
          <cell r="O112">
            <v>1</v>
          </cell>
          <cell r="P112">
            <v>1</v>
          </cell>
          <cell r="Q112" t="str">
            <v>AVENIDA DO CONTORNO</v>
          </cell>
          <cell r="R112" t="str">
            <v>30.110-926</v>
          </cell>
          <cell r="S112" t="str">
            <v>BELO HORIZONTE</v>
          </cell>
          <cell r="T112" t="str">
            <v>MG</v>
          </cell>
          <cell r="U112" t="str">
            <v>WWW.DERMINAS.ORG.BR</v>
          </cell>
          <cell r="V112" t="str">
            <v>ERMG</v>
          </cell>
          <cell r="W112">
            <v>45265.250254629602</v>
          </cell>
        </row>
        <row r="113">
          <cell r="A113" t="str">
            <v>DESBAN</v>
          </cell>
          <cell r="B113" t="str">
            <v>19.969.500/0001-64</v>
          </cell>
          <cell r="C113" t="str">
            <v>NORMAL - EM FUNCIONAMENTO</v>
          </cell>
          <cell r="D113" t="str">
            <v>NORMAL</v>
          </cell>
          <cell r="E113" t="str">
            <v>LC 108 / LC 109</v>
          </cell>
          <cell r="F113" t="str">
            <v>Pública Estadual</v>
          </cell>
          <cell r="G113" t="str">
            <v>Público</v>
          </cell>
          <cell r="H113" t="str">
            <v>Não</v>
          </cell>
          <cell r="I113">
            <v>3018451979</v>
          </cell>
          <cell r="J113">
            <v>29158</v>
          </cell>
          <cell r="K113">
            <v>1979</v>
          </cell>
          <cell r="L113" t="str">
            <v>outubro</v>
          </cell>
          <cell r="M113">
            <v>28446</v>
          </cell>
          <cell r="N113"/>
          <cell r="O113">
            <v>5</v>
          </cell>
          <cell r="P113">
            <v>4</v>
          </cell>
          <cell r="Q113" t="str">
            <v>RUA BERNARDO GUIMARÃES</v>
          </cell>
          <cell r="R113" t="str">
            <v>30.140-082</v>
          </cell>
          <cell r="S113" t="str">
            <v>BELO HORIZONTE</v>
          </cell>
          <cell r="T113" t="str">
            <v>MG</v>
          </cell>
          <cell r="U113" t="str">
            <v>HTTP://WWW.DESBAN.ORG.BR</v>
          </cell>
          <cell r="V113" t="str">
            <v>ERMG</v>
          </cell>
          <cell r="W113">
            <v>45265.250254629602</v>
          </cell>
        </row>
        <row r="114">
          <cell r="A114" t="str">
            <v>DF-PREVICOM</v>
          </cell>
          <cell r="B114" t="str">
            <v>32.169.883/0001-54</v>
          </cell>
          <cell r="C114" t="str">
            <v>NORMAL - EM FUNCIONAMENTO</v>
          </cell>
          <cell r="D114" t="str">
            <v>NORMAL</v>
          </cell>
          <cell r="E114" t="str">
            <v>LC 108 / LC 109</v>
          </cell>
          <cell r="F114" t="str">
            <v>Pública Estadual</v>
          </cell>
          <cell r="G114" t="str">
            <v>Público</v>
          </cell>
          <cell r="H114" t="str">
            <v>Não</v>
          </cell>
          <cell r="I114">
            <v>4.4011004673201808E+16</v>
          </cell>
          <cell r="J114">
            <v>43369</v>
          </cell>
          <cell r="K114">
            <v>2018</v>
          </cell>
          <cell r="L114" t="str">
            <v>setembro</v>
          </cell>
          <cell r="M114">
            <v>43395</v>
          </cell>
          <cell r="N114"/>
          <cell r="O114">
            <v>1</v>
          </cell>
          <cell r="P114">
            <v>4</v>
          </cell>
          <cell r="Q114" t="str">
            <v>PC PRACA DO BURITI ANEXO DO PALACIO DO BURITI S/N ANDAR</v>
          </cell>
          <cell r="R114" t="str">
            <v>70.075-900</v>
          </cell>
          <cell r="S114" t="str">
            <v>BRASILIA</v>
          </cell>
          <cell r="T114" t="str">
            <v>DF</v>
          </cell>
          <cell r="U114"/>
          <cell r="V114" t="str">
            <v>ERDF</v>
          </cell>
          <cell r="W114">
            <v>45265.250254629602</v>
          </cell>
        </row>
        <row r="115">
          <cell r="A115" t="str">
            <v>DIVERPREV</v>
          </cell>
          <cell r="B115" t="str">
            <v>65.700.031/0001-09</v>
          </cell>
          <cell r="C115" t="str">
            <v>ENCERRADA - POR CANCELAMENTO</v>
          </cell>
          <cell r="D115" t="str">
            <v>ENCERRADA</v>
          </cell>
          <cell r="E115" t="str">
            <v>LC 109</v>
          </cell>
          <cell r="F115" t="str">
            <v>Privada</v>
          </cell>
          <cell r="G115" t="str">
            <v>Privado</v>
          </cell>
          <cell r="H115" t="str">
            <v>Não</v>
          </cell>
          <cell r="I115">
            <v>4400000287993</v>
          </cell>
          <cell r="J115">
            <v>34246</v>
          </cell>
          <cell r="K115">
            <v>1993</v>
          </cell>
          <cell r="L115" t="str">
            <v>outubro</v>
          </cell>
          <cell r="M115">
            <v>36238</v>
          </cell>
          <cell r="N115">
            <v>36238</v>
          </cell>
          <cell r="O115">
            <v>0</v>
          </cell>
          <cell r="P115">
            <v>0</v>
          </cell>
          <cell r="Q115"/>
          <cell r="R115"/>
          <cell r="S115" t="str">
            <v>BARUERI</v>
          </cell>
          <cell r="T115" t="str">
            <v>SP</v>
          </cell>
          <cell r="U115"/>
          <cell r="V115" t="str">
            <v>ERSP</v>
          </cell>
          <cell r="W115">
            <v>45265.250254629602</v>
          </cell>
        </row>
        <row r="116">
          <cell r="A116" t="str">
            <v>DURATEX</v>
          </cell>
          <cell r="B116" t="str">
            <v>49.326.374/0001-90</v>
          </cell>
          <cell r="C116" t="str">
            <v>ENCERRADA - POR CANCELAMENTO</v>
          </cell>
          <cell r="D116" t="str">
            <v>ENCERRADA</v>
          </cell>
          <cell r="E116" t="str">
            <v>LC 109</v>
          </cell>
          <cell r="F116" t="str">
            <v>Privada</v>
          </cell>
          <cell r="G116" t="str">
            <v>Privado</v>
          </cell>
          <cell r="H116" t="str">
            <v>Não</v>
          </cell>
          <cell r="I116">
            <v>3018131979</v>
          </cell>
          <cell r="J116">
            <v>29187</v>
          </cell>
          <cell r="K116">
            <v>1979</v>
          </cell>
          <cell r="L116" t="str">
            <v>novembro</v>
          </cell>
          <cell r="M116">
            <v>28367</v>
          </cell>
          <cell r="N116">
            <v>38670</v>
          </cell>
          <cell r="O116">
            <v>0</v>
          </cell>
          <cell r="P116">
            <v>0</v>
          </cell>
          <cell r="Q116"/>
          <cell r="R116"/>
          <cell r="S116" t="str">
            <v>SAO PAULO</v>
          </cell>
          <cell r="T116" t="str">
            <v>SP</v>
          </cell>
          <cell r="U116"/>
          <cell r="V116" t="str">
            <v>ERSP</v>
          </cell>
          <cell r="W116">
            <v>45265.250254629602</v>
          </cell>
        </row>
        <row r="117">
          <cell r="A117" t="str">
            <v>EATONPREV</v>
          </cell>
          <cell r="B117" t="str">
            <v>62.035.209/0001-48</v>
          </cell>
          <cell r="C117" t="str">
            <v>ENCERRADA - POR INICIATIVA DA EFPC</v>
          </cell>
          <cell r="D117" t="str">
            <v>ENCERRADA</v>
          </cell>
          <cell r="E117" t="str">
            <v>LC 109</v>
          </cell>
          <cell r="F117" t="str">
            <v>Privada</v>
          </cell>
          <cell r="G117" t="str">
            <v>Privado</v>
          </cell>
          <cell r="H117" t="str">
            <v>Não</v>
          </cell>
          <cell r="I117">
            <v>3.0000002002198944E+16</v>
          </cell>
          <cell r="J117">
            <v>32898</v>
          </cell>
          <cell r="K117">
            <v>1990</v>
          </cell>
          <cell r="L117" t="str">
            <v>janeiro</v>
          </cell>
          <cell r="M117">
            <v>33077</v>
          </cell>
          <cell r="N117">
            <v>44736</v>
          </cell>
          <cell r="O117">
            <v>0</v>
          </cell>
          <cell r="P117">
            <v>0</v>
          </cell>
          <cell r="Q117" t="str">
            <v>R CLARK 2061 PREDIO 54</v>
          </cell>
          <cell r="R117" t="str">
            <v>13.279-400</v>
          </cell>
          <cell r="S117" t="str">
            <v>VALINHOS</v>
          </cell>
          <cell r="T117" t="str">
            <v>SP</v>
          </cell>
          <cell r="U117" t="str">
            <v>WWW.EATONPREV.COM.BR</v>
          </cell>
          <cell r="V117" t="str">
            <v>ERSP</v>
          </cell>
          <cell r="W117">
            <v>45265.250254629602</v>
          </cell>
        </row>
        <row r="118">
          <cell r="A118" t="str">
            <v>ECONOMUS</v>
          </cell>
          <cell r="B118" t="str">
            <v>49.320.799/0001-92</v>
          </cell>
          <cell r="C118" t="str">
            <v>NORMAL - EM FUNCIONAMENTO</v>
          </cell>
          <cell r="D118" t="str">
            <v>NORMAL</v>
          </cell>
          <cell r="E118" t="str">
            <v>LC 108 / LC 109</v>
          </cell>
          <cell r="F118" t="str">
            <v>Pública Estadual</v>
          </cell>
          <cell r="G118" t="str">
            <v>Público</v>
          </cell>
          <cell r="H118" t="str">
            <v>Não</v>
          </cell>
          <cell r="I118">
            <v>3018391979</v>
          </cell>
          <cell r="J118">
            <v>28369</v>
          </cell>
          <cell r="K118">
            <v>1977</v>
          </cell>
          <cell r="L118" t="str">
            <v>setembro</v>
          </cell>
          <cell r="M118">
            <v>28369</v>
          </cell>
          <cell r="N118"/>
          <cell r="O118">
            <v>5</v>
          </cell>
          <cell r="P118">
            <v>3</v>
          </cell>
          <cell r="Q118" t="str">
            <v>RUA QUIRINO DE ANDRADE   185  -  11O. ANDAR</v>
          </cell>
          <cell r="R118" t="str">
            <v>01.049-902</v>
          </cell>
          <cell r="S118" t="str">
            <v>SAO PAULO</v>
          </cell>
          <cell r="T118" t="str">
            <v>SP</v>
          </cell>
          <cell r="U118" t="str">
            <v>WWW.ECONOMUS.COM.BR</v>
          </cell>
          <cell r="V118" t="str">
            <v>ERSP</v>
          </cell>
          <cell r="W118">
            <v>45265.250254629602</v>
          </cell>
        </row>
        <row r="119">
          <cell r="A119" t="str">
            <v>ECOS</v>
          </cell>
          <cell r="B119" t="str">
            <v>13.220.488/0001-04</v>
          </cell>
          <cell r="C119" t="str">
            <v>NORMAL - EM FUNCIONAMENTO</v>
          </cell>
          <cell r="D119" t="str">
            <v>NORMAL</v>
          </cell>
          <cell r="E119" t="str">
            <v>LC 109</v>
          </cell>
          <cell r="F119" t="str">
            <v>Privada</v>
          </cell>
          <cell r="G119" t="str">
            <v>Privado</v>
          </cell>
          <cell r="H119" t="str">
            <v>Não</v>
          </cell>
          <cell r="I119">
            <v>331831983</v>
          </cell>
          <cell r="J119">
            <v>30396</v>
          </cell>
          <cell r="K119">
            <v>1983</v>
          </cell>
          <cell r="L119" t="str">
            <v>março</v>
          </cell>
          <cell r="M119">
            <v>30312</v>
          </cell>
          <cell r="N119"/>
          <cell r="O119">
            <v>2</v>
          </cell>
          <cell r="P119">
            <v>15</v>
          </cell>
          <cell r="Q119" t="str">
            <v>R. TORQUATO BAHIA EDF.QUIRINO JOSE GOMES3     2 ANDA</v>
          </cell>
          <cell r="R119" t="str">
            <v>40.015-110</v>
          </cell>
          <cell r="S119" t="str">
            <v>SALVADOR</v>
          </cell>
          <cell r="T119" t="str">
            <v>BA</v>
          </cell>
          <cell r="U119" t="str">
            <v>www.fundacaoecos.org.br</v>
          </cell>
          <cell r="V119" t="str">
            <v>ERMG</v>
          </cell>
          <cell r="W119">
            <v>45265.250254629602</v>
          </cell>
        </row>
        <row r="120">
          <cell r="A120" t="str">
            <v>EDS PREV</v>
          </cell>
          <cell r="B120" t="str">
            <v>00.478.709/0001-05</v>
          </cell>
          <cell r="C120" t="str">
            <v>SEM ATIVIDADES - POR RETIRADA TOTAL DE PATROCINADORES</v>
          </cell>
          <cell r="D120" t="str">
            <v>SEM ATIVIDADES</v>
          </cell>
          <cell r="E120" t="str">
            <v>LC 109</v>
          </cell>
          <cell r="F120" t="str">
            <v>Privada</v>
          </cell>
          <cell r="G120" t="str">
            <v>Privado</v>
          </cell>
          <cell r="H120" t="str">
            <v>Não</v>
          </cell>
          <cell r="I120">
            <v>440000025591994</v>
          </cell>
          <cell r="J120">
            <v>34632</v>
          </cell>
          <cell r="K120">
            <v>1994</v>
          </cell>
          <cell r="L120" t="str">
            <v>outubro</v>
          </cell>
          <cell r="M120">
            <v>34759</v>
          </cell>
          <cell r="N120">
            <v>44434</v>
          </cell>
          <cell r="O120">
            <v>0</v>
          </cell>
          <cell r="P120">
            <v>0</v>
          </cell>
          <cell r="Q120" t="str">
            <v>ESTRADA SAMUEL AIZEMBERG 1.707 BLOCO D PISO 01</v>
          </cell>
          <cell r="R120" t="str">
            <v>09.851-550</v>
          </cell>
          <cell r="S120" t="str">
            <v>SAO BERNARDO DO CAMPO</v>
          </cell>
          <cell r="T120" t="str">
            <v>SP</v>
          </cell>
          <cell r="U120" t="str">
            <v>www.portal-hro.com.br/edsprev</v>
          </cell>
          <cell r="V120" t="str">
            <v>ERSP</v>
          </cell>
          <cell r="W120">
            <v>45265.250254629602</v>
          </cell>
        </row>
        <row r="121">
          <cell r="A121" t="str">
            <v>ELANCO PREV</v>
          </cell>
          <cell r="B121" t="str">
            <v>35.761.364/0001-79</v>
          </cell>
          <cell r="C121" t="str">
            <v>NORMAL - EM FUNCIONAMENTO</v>
          </cell>
          <cell r="D121" t="str">
            <v>NORMAL</v>
          </cell>
          <cell r="E121" t="str">
            <v>LC 109</v>
          </cell>
          <cell r="F121" t="str">
            <v>Privada</v>
          </cell>
          <cell r="G121" t="str">
            <v>Privado</v>
          </cell>
          <cell r="H121" t="str">
            <v>Não</v>
          </cell>
          <cell r="I121">
            <v>4.4011007709201808E+16</v>
          </cell>
          <cell r="J121">
            <v>43560</v>
          </cell>
          <cell r="K121">
            <v>2019</v>
          </cell>
          <cell r="L121" t="str">
            <v>abril</v>
          </cell>
          <cell r="M121">
            <v>44074</v>
          </cell>
          <cell r="N121"/>
          <cell r="O121">
            <v>3</v>
          </cell>
          <cell r="P121">
            <v>1</v>
          </cell>
          <cell r="Q121" t="str">
            <v>AV MORUMBI</v>
          </cell>
          <cell r="R121" t="str">
            <v>04.703-900</v>
          </cell>
          <cell r="S121" t="str">
            <v>SAO PAULO</v>
          </cell>
          <cell r="T121" t="str">
            <v>SP</v>
          </cell>
          <cell r="U121"/>
          <cell r="V121" t="str">
            <v>ERSP</v>
          </cell>
          <cell r="W121">
            <v>45265.250254629602</v>
          </cell>
        </row>
        <row r="122">
          <cell r="A122" t="str">
            <v>ELBA</v>
          </cell>
          <cell r="B122" t="str">
            <v>02.023.767/0001-61</v>
          </cell>
          <cell r="C122" t="str">
            <v>ENCERRADA - POR INICIATIVA DA EFPC</v>
          </cell>
          <cell r="D122" t="str">
            <v>ENCERRADA</v>
          </cell>
          <cell r="E122" t="str">
            <v>LC 109</v>
          </cell>
          <cell r="F122" t="str">
            <v>Privada</v>
          </cell>
          <cell r="G122" t="str">
            <v>Privado</v>
          </cell>
          <cell r="H122" t="str">
            <v>Não</v>
          </cell>
          <cell r="I122">
            <v>440000033861997</v>
          </cell>
          <cell r="J122">
            <v>35590</v>
          </cell>
          <cell r="K122">
            <v>1997</v>
          </cell>
          <cell r="L122" t="str">
            <v>junho</v>
          </cell>
          <cell r="M122">
            <v>35704</v>
          </cell>
          <cell r="N122">
            <v>40295</v>
          </cell>
          <cell r="O122">
            <v>0</v>
          </cell>
          <cell r="P122">
            <v>0</v>
          </cell>
          <cell r="Q122" t="str">
            <v>AV. OLINTO MEIRELES, Nº 45</v>
          </cell>
          <cell r="R122" t="str">
            <v>30.640-010</v>
          </cell>
          <cell r="S122" t="str">
            <v>BELO HORIZONTE</v>
          </cell>
          <cell r="T122" t="str">
            <v>MG</v>
          </cell>
          <cell r="U122"/>
          <cell r="V122" t="str">
            <v>ERMG</v>
          </cell>
          <cell r="W122">
            <v>45265.250254629602</v>
          </cell>
        </row>
        <row r="123">
          <cell r="A123" t="str">
            <v>ELETRA</v>
          </cell>
          <cell r="B123" t="str">
            <v>02.884.385/0001-22</v>
          </cell>
          <cell r="C123" t="str">
            <v>NORMAL - EM FUNCIONAMENTO</v>
          </cell>
          <cell r="D123" t="str">
            <v>NORMAL</v>
          </cell>
          <cell r="E123" t="str">
            <v>LC 109</v>
          </cell>
          <cell r="F123" t="str">
            <v>Privada</v>
          </cell>
          <cell r="G123" t="str">
            <v>Privado</v>
          </cell>
          <cell r="H123" t="str">
            <v>Não</v>
          </cell>
          <cell r="I123">
            <v>175231980</v>
          </cell>
          <cell r="J123">
            <v>29556</v>
          </cell>
          <cell r="K123">
            <v>1980</v>
          </cell>
          <cell r="L123" t="str">
            <v>dezembro</v>
          </cell>
          <cell r="M123">
            <v>29556</v>
          </cell>
          <cell r="N123"/>
          <cell r="O123">
            <v>2</v>
          </cell>
          <cell r="P123">
            <v>4</v>
          </cell>
          <cell r="Q123" t="str">
            <v>RUA 02</v>
          </cell>
          <cell r="R123" t="str">
            <v>74.805-180</v>
          </cell>
          <cell r="S123" t="str">
            <v>GOIANIA</v>
          </cell>
          <cell r="T123" t="str">
            <v>GO</v>
          </cell>
          <cell r="U123" t="str">
            <v>WWW.ELETRA.ORG.BR</v>
          </cell>
          <cell r="V123" t="str">
            <v>ERMG</v>
          </cell>
          <cell r="W123">
            <v>45265.250254629602</v>
          </cell>
        </row>
        <row r="124">
          <cell r="A124" t="str">
            <v>ELETROS</v>
          </cell>
          <cell r="B124" t="str">
            <v>34.268.789/0001-88</v>
          </cell>
          <cell r="C124" t="str">
            <v>NORMAL - EM FUNCIONAMENTO</v>
          </cell>
          <cell r="D124" t="str">
            <v>NORMAL</v>
          </cell>
          <cell r="E124" t="str">
            <v>LC 108 / LC 109</v>
          </cell>
          <cell r="F124" t="str">
            <v>Pública Federal</v>
          </cell>
          <cell r="G124" t="str">
            <v>Público</v>
          </cell>
          <cell r="H124" t="str">
            <v>Não</v>
          </cell>
          <cell r="I124">
            <v>3018651979</v>
          </cell>
          <cell r="J124">
            <v>29069</v>
          </cell>
          <cell r="K124">
            <v>1979</v>
          </cell>
          <cell r="L124" t="str">
            <v>agosto</v>
          </cell>
          <cell r="M124">
            <v>29069</v>
          </cell>
          <cell r="N124"/>
          <cell r="O124">
            <v>6</v>
          </cell>
          <cell r="P124">
            <v>8</v>
          </cell>
          <cell r="Q124" t="str">
            <v>RUA URUGUAIANA  174  5, 6 E 7 ANDARES</v>
          </cell>
          <cell r="R124" t="str">
            <v>20.050-092</v>
          </cell>
          <cell r="S124" t="str">
            <v>RIO DE JANEIRO</v>
          </cell>
          <cell r="T124" t="str">
            <v>RJ</v>
          </cell>
          <cell r="U124" t="str">
            <v>HTTP://WWW.ELETROS.COM.BR</v>
          </cell>
          <cell r="V124" t="str">
            <v>ERRJ</v>
          </cell>
          <cell r="W124">
            <v>45265.250254629602</v>
          </cell>
        </row>
        <row r="125">
          <cell r="A125" t="str">
            <v>ELOS</v>
          </cell>
          <cell r="B125" t="str">
            <v>42.286.245/0001-77</v>
          </cell>
          <cell r="C125" t="str">
            <v>NORMAL - EM FUNCIONAMENTO</v>
          </cell>
          <cell r="D125" t="str">
            <v>NORMAL</v>
          </cell>
          <cell r="E125" t="str">
            <v>LC 109</v>
          </cell>
          <cell r="F125" t="str">
            <v>Privada</v>
          </cell>
          <cell r="G125" t="str">
            <v>Privado</v>
          </cell>
          <cell r="H125" t="str">
            <v>Não</v>
          </cell>
          <cell r="I125">
            <v>3018721979</v>
          </cell>
          <cell r="J125">
            <v>29089</v>
          </cell>
          <cell r="K125">
            <v>1979</v>
          </cell>
          <cell r="L125" t="str">
            <v>agosto</v>
          </cell>
          <cell r="M125">
            <v>29089</v>
          </cell>
          <cell r="N125"/>
          <cell r="O125">
            <v>6</v>
          </cell>
          <cell r="P125">
            <v>4</v>
          </cell>
          <cell r="Q125" t="str">
            <v>PCA. PEREIRA OLIVEIRA, 64 - SOBRELOJA</v>
          </cell>
          <cell r="R125" t="str">
            <v>88.010-540</v>
          </cell>
          <cell r="S125" t="str">
            <v>FLORIANOPOLIS</v>
          </cell>
          <cell r="T125" t="str">
            <v>SC</v>
          </cell>
          <cell r="U125" t="str">
            <v>www.elos.org.br</v>
          </cell>
          <cell r="V125" t="str">
            <v>ERRS</v>
          </cell>
          <cell r="W125">
            <v>45265.250254629602</v>
          </cell>
        </row>
        <row r="126">
          <cell r="A126" t="str">
            <v>EMBRAER PREV</v>
          </cell>
          <cell r="B126" t="str">
            <v>10.679.245/0001-40</v>
          </cell>
          <cell r="C126" t="str">
            <v>NORMAL - EM FUNCIONAMENTO</v>
          </cell>
          <cell r="D126" t="str">
            <v>NORMAL</v>
          </cell>
          <cell r="E126" t="str">
            <v>LC 109</v>
          </cell>
          <cell r="F126" t="str">
            <v>Privada</v>
          </cell>
          <cell r="G126" t="str">
            <v>Privado</v>
          </cell>
          <cell r="H126" t="str">
            <v>Não</v>
          </cell>
          <cell r="I126">
            <v>4.400000314920088E+16</v>
          </cell>
          <cell r="J126">
            <v>39784</v>
          </cell>
          <cell r="K126">
            <v>2008</v>
          </cell>
          <cell r="L126" t="str">
            <v>dezembro</v>
          </cell>
          <cell r="M126">
            <v>39856</v>
          </cell>
          <cell r="N126"/>
          <cell r="O126">
            <v>1</v>
          </cell>
          <cell r="P126">
            <v>8</v>
          </cell>
          <cell r="Q126" t="str">
            <v>AV. BRIGADEIRO FARIA LIMA, 2.170 - POSTO DE CORREIO 435/4</v>
          </cell>
          <cell r="R126" t="str">
            <v>12.227-901</v>
          </cell>
          <cell r="S126" t="str">
            <v>SAO JOSE DOS CAMPOS</v>
          </cell>
          <cell r="T126" t="str">
            <v>SP</v>
          </cell>
          <cell r="U126" t="str">
            <v>WWW.EMBRAERPREV.COM.BR</v>
          </cell>
          <cell r="V126" t="str">
            <v>ERSP</v>
          </cell>
          <cell r="W126">
            <v>45265.250254629602</v>
          </cell>
        </row>
        <row r="127">
          <cell r="A127" t="str">
            <v>ENERGISAPREV</v>
          </cell>
          <cell r="B127" t="str">
            <v>06.056.449/0001-58</v>
          </cell>
          <cell r="C127" t="str">
            <v>NORMAL - EM FUNCIONAMENTO</v>
          </cell>
          <cell r="D127" t="str">
            <v>NORMAL</v>
          </cell>
          <cell r="E127" t="str">
            <v>LC 109</v>
          </cell>
          <cell r="F127" t="str">
            <v>Privada</v>
          </cell>
          <cell r="G127" t="str">
            <v>Privado</v>
          </cell>
          <cell r="H127" t="str">
            <v>Não</v>
          </cell>
          <cell r="I127">
            <v>4.4000000731200384E+16</v>
          </cell>
          <cell r="J127">
            <v>37918</v>
          </cell>
          <cell r="K127">
            <v>2003</v>
          </cell>
          <cell r="L127" t="str">
            <v>outubro</v>
          </cell>
          <cell r="M127">
            <v>38019</v>
          </cell>
          <cell r="N127"/>
          <cell r="O127">
            <v>17</v>
          </cell>
          <cell r="P127">
            <v>32</v>
          </cell>
          <cell r="Q127" t="str">
            <v>TEIXEIRA 467</v>
          </cell>
          <cell r="R127" t="str">
            <v>12.916-360</v>
          </cell>
          <cell r="S127" t="str">
            <v>BRAGANCA PAULISTA</v>
          </cell>
          <cell r="T127" t="str">
            <v>SP</v>
          </cell>
          <cell r="U127" t="str">
            <v>WWW.ENERGISAPREV.COM.BR</v>
          </cell>
          <cell r="V127" t="str">
            <v>ERSP</v>
          </cell>
          <cell r="W127">
            <v>45265.250254629602</v>
          </cell>
        </row>
        <row r="128">
          <cell r="A128" t="str">
            <v>ENERPREV</v>
          </cell>
          <cell r="B128" t="str">
            <v>08.710.526/0001-77</v>
          </cell>
          <cell r="C128" t="str">
            <v>NORMAL - EM FUNCIONAMENTO</v>
          </cell>
          <cell r="D128" t="str">
            <v>NORMAL</v>
          </cell>
          <cell r="E128" t="str">
            <v>LC 109</v>
          </cell>
          <cell r="F128" t="str">
            <v>Privada</v>
          </cell>
          <cell r="G128" t="str">
            <v>Privado</v>
          </cell>
          <cell r="H128" t="str">
            <v>Não</v>
          </cell>
          <cell r="I128">
            <v>4.4000002292200696E+16</v>
          </cell>
          <cell r="J128">
            <v>38950</v>
          </cell>
          <cell r="K128">
            <v>2006</v>
          </cell>
          <cell r="L128" t="str">
            <v>agosto</v>
          </cell>
          <cell r="M128">
            <v>39258</v>
          </cell>
          <cell r="N128"/>
          <cell r="O128">
            <v>3</v>
          </cell>
          <cell r="P128">
            <v>26</v>
          </cell>
          <cell r="Q128" t="str">
            <v>RUA WERNER VON SIEMENS</v>
          </cell>
          <cell r="R128" t="str">
            <v>05.569-900</v>
          </cell>
          <cell r="S128" t="str">
            <v>SAO PAULO</v>
          </cell>
          <cell r="T128" t="str">
            <v>SP</v>
          </cell>
          <cell r="U128" t="str">
            <v>WWW.ENERPREV.COM.BR</v>
          </cell>
          <cell r="V128" t="str">
            <v>ERSP</v>
          </cell>
          <cell r="W128">
            <v>45265.250254629602</v>
          </cell>
        </row>
        <row r="129">
          <cell r="A129" t="str">
            <v>ENERSUL</v>
          </cell>
          <cell r="B129" t="str">
            <v>33.122.029/0001-03</v>
          </cell>
          <cell r="C129" t="str">
            <v>ENCERRADA - POR INCORPORAÇÃO</v>
          </cell>
          <cell r="D129" t="str">
            <v>ENCERRADA</v>
          </cell>
          <cell r="E129" t="str">
            <v>LC 109</v>
          </cell>
          <cell r="F129" t="str">
            <v>Privada</v>
          </cell>
          <cell r="G129" t="str">
            <v>Privado</v>
          </cell>
          <cell r="H129" t="str">
            <v>Não</v>
          </cell>
          <cell r="I129">
            <v>3.0000001503198816E+16</v>
          </cell>
          <cell r="J129">
            <v>32612</v>
          </cell>
          <cell r="K129">
            <v>1989</v>
          </cell>
          <cell r="L129" t="str">
            <v>abril</v>
          </cell>
          <cell r="M129">
            <v>32776</v>
          </cell>
          <cell r="N129">
            <v>43654</v>
          </cell>
          <cell r="O129">
            <v>0</v>
          </cell>
          <cell r="P129">
            <v>0</v>
          </cell>
          <cell r="Q129" t="str">
            <v>RUA BRILHANTE 1544</v>
          </cell>
          <cell r="R129" t="str">
            <v>79.005-250</v>
          </cell>
          <cell r="S129" t="str">
            <v>CAMPO GRANDE</v>
          </cell>
          <cell r="T129" t="str">
            <v>MS</v>
          </cell>
          <cell r="U129" t="str">
            <v>www.fundacaoenersul.com.br</v>
          </cell>
          <cell r="V129" t="str">
            <v>ERMG</v>
          </cell>
          <cell r="W129">
            <v>45265.250254629602</v>
          </cell>
        </row>
        <row r="130">
          <cell r="A130" t="str">
            <v>EQTPREV</v>
          </cell>
          <cell r="B130" t="str">
            <v>07.009.152/0001-02</v>
          </cell>
          <cell r="C130" t="str">
            <v>NORMAL - EM FUNCIONAMENTO</v>
          </cell>
          <cell r="D130" t="str">
            <v>NORMAL</v>
          </cell>
          <cell r="E130" t="str">
            <v>LC 109</v>
          </cell>
          <cell r="F130" t="str">
            <v>Privada</v>
          </cell>
          <cell r="G130" t="str">
            <v>Privado</v>
          </cell>
          <cell r="H130" t="str">
            <v>Não</v>
          </cell>
          <cell r="I130">
            <v>300000033441985</v>
          </cell>
          <cell r="J130">
            <v>31450</v>
          </cell>
          <cell r="K130">
            <v>1986</v>
          </cell>
          <cell r="L130" t="str">
            <v>fevereiro</v>
          </cell>
          <cell r="M130">
            <v>31450</v>
          </cell>
          <cell r="N130"/>
          <cell r="O130">
            <v>9</v>
          </cell>
          <cell r="P130">
            <v>16</v>
          </cell>
          <cell r="Q130" t="str">
            <v>AV. COLARES MOREIRA, QUADRA 01, LOTE 02, GLEBA B, SALA 1102, ED. PLANTA TOWER</v>
          </cell>
          <cell r="R130" t="str">
            <v>65.075-441</v>
          </cell>
          <cell r="S130" t="str">
            <v>SAO LUIS</v>
          </cell>
          <cell r="T130" t="str">
            <v>MA</v>
          </cell>
          <cell r="U130" t="str">
            <v>WWW.EQTPREV.COM.BR</v>
          </cell>
          <cell r="V130" t="str">
            <v>ERPE</v>
          </cell>
          <cell r="W130">
            <v>45265.250254629602</v>
          </cell>
        </row>
        <row r="131">
          <cell r="A131" t="str">
            <v>ESCELSOS</v>
          </cell>
          <cell r="B131" t="str">
            <v>31.738.040/0001-69</v>
          </cell>
          <cell r="C131" t="str">
            <v>ENCERRADA - POR INCORPORAÇÃO</v>
          </cell>
          <cell r="D131" t="str">
            <v>ENCERRADA</v>
          </cell>
          <cell r="E131" t="str">
            <v>LC 109</v>
          </cell>
          <cell r="F131" t="str">
            <v>Privada</v>
          </cell>
          <cell r="G131" t="str">
            <v>Privado</v>
          </cell>
          <cell r="H131" t="str">
            <v>Não</v>
          </cell>
          <cell r="I131">
            <v>300000064111987</v>
          </cell>
          <cell r="J131">
            <v>32223</v>
          </cell>
          <cell r="K131">
            <v>1988</v>
          </cell>
          <cell r="L131" t="str">
            <v>março</v>
          </cell>
          <cell r="M131">
            <v>32223</v>
          </cell>
          <cell r="N131">
            <v>41149</v>
          </cell>
          <cell r="O131">
            <v>0</v>
          </cell>
          <cell r="P131">
            <v>0</v>
          </cell>
          <cell r="Q131" t="str">
            <v>AV JERONIMO MONTEIRO 1000 SALA 713 A 724</v>
          </cell>
          <cell r="R131" t="str">
            <v>29.010-935</v>
          </cell>
          <cell r="S131" t="str">
            <v>VITORIA</v>
          </cell>
          <cell r="T131" t="str">
            <v>ES</v>
          </cell>
          <cell r="U131"/>
          <cell r="V131" t="str">
            <v>ERMG</v>
          </cell>
          <cell r="W131">
            <v>45265.250254629602</v>
          </cell>
        </row>
        <row r="132">
          <cell r="A132" t="str">
            <v>F.GUIMARAES</v>
          </cell>
          <cell r="B132" t="str">
            <v>31.609.555/0001-69</v>
          </cell>
          <cell r="C132" t="str">
            <v>ENCERRADA - POR LIQUIDAÇÃO</v>
          </cell>
          <cell r="D132" t="str">
            <v>ENCERRADA</v>
          </cell>
          <cell r="E132" t="str">
            <v>LC 109</v>
          </cell>
          <cell r="F132" t="str">
            <v>Privada</v>
          </cell>
          <cell r="G132" t="str">
            <v>Privado</v>
          </cell>
          <cell r="H132" t="str">
            <v>Não</v>
          </cell>
          <cell r="I132">
            <v>3000005407</v>
          </cell>
          <cell r="J132">
            <v>32013</v>
          </cell>
          <cell r="K132">
            <v>1987</v>
          </cell>
          <cell r="L132" t="str">
            <v>agosto</v>
          </cell>
          <cell r="M132">
            <v>32143</v>
          </cell>
          <cell r="N132">
            <v>40752</v>
          </cell>
          <cell r="O132">
            <v>0</v>
          </cell>
          <cell r="P132">
            <v>0</v>
          </cell>
          <cell r="Q132" t="str">
            <v>RUA BUENOS AIRES 48 / 7º ANDAR / SALA 708</v>
          </cell>
          <cell r="R132" t="str">
            <v>20.070-022</v>
          </cell>
          <cell r="S132" t="str">
            <v>RIO DE JANEIRO</v>
          </cell>
          <cell r="T132" t="str">
            <v>RJ</v>
          </cell>
          <cell r="U132"/>
          <cell r="V132" t="str">
            <v>ERRJ</v>
          </cell>
          <cell r="W132">
            <v>45265.250254629602</v>
          </cell>
        </row>
        <row r="133">
          <cell r="A133" t="str">
            <v>FABASA</v>
          </cell>
          <cell r="B133" t="str">
            <v>00.947.763/0001-44</v>
          </cell>
          <cell r="C133" t="str">
            <v>NORMAL - EM FUNCIONAMENTO</v>
          </cell>
          <cell r="D133" t="str">
            <v>NORMAL</v>
          </cell>
          <cell r="E133" t="str">
            <v>LC 108 / LC 109</v>
          </cell>
          <cell r="F133" t="str">
            <v>Pública Estadual</v>
          </cell>
          <cell r="G133" t="str">
            <v>Público</v>
          </cell>
          <cell r="H133" t="str">
            <v>Não</v>
          </cell>
          <cell r="I133">
            <v>440001688199546</v>
          </cell>
          <cell r="J133">
            <v>34849</v>
          </cell>
          <cell r="K133">
            <v>1995</v>
          </cell>
          <cell r="L133" t="str">
            <v>maio</v>
          </cell>
          <cell r="M133">
            <v>35212</v>
          </cell>
          <cell r="N133"/>
          <cell r="O133">
            <v>2</v>
          </cell>
          <cell r="P133">
            <v>2</v>
          </cell>
          <cell r="Q133" t="str">
            <v>ALCEU AMOROSO LIMA 668</v>
          </cell>
          <cell r="R133" t="str">
            <v>41.820-770</v>
          </cell>
          <cell r="S133" t="str">
            <v>SALVADOR</v>
          </cell>
          <cell r="T133" t="str">
            <v>BA</v>
          </cell>
          <cell r="U133" t="str">
            <v>www.fabasa.com.br</v>
          </cell>
          <cell r="V133" t="str">
            <v>ERMG</v>
          </cell>
          <cell r="W133">
            <v>45265.250254629602</v>
          </cell>
        </row>
        <row r="134">
          <cell r="A134" t="str">
            <v>FABRI</v>
          </cell>
          <cell r="B134" t="str">
            <v>01.310.976/0001-23</v>
          </cell>
          <cell r="C134" t="str">
            <v>ENCERRADA - POR CANCELAMENTO</v>
          </cell>
          <cell r="D134" t="str">
            <v>ENCERRADA</v>
          </cell>
          <cell r="E134" t="str">
            <v>LC 109</v>
          </cell>
          <cell r="F134" t="str">
            <v>Privada</v>
          </cell>
          <cell r="G134" t="str">
            <v>Privado</v>
          </cell>
          <cell r="H134" t="str">
            <v>Não</v>
          </cell>
          <cell r="I134">
            <v>940000009561995</v>
          </cell>
          <cell r="J134">
            <v>35034</v>
          </cell>
          <cell r="K134">
            <v>1995</v>
          </cell>
          <cell r="L134" t="str">
            <v>dezembro</v>
          </cell>
          <cell r="M134">
            <v>35475</v>
          </cell>
          <cell r="N134">
            <v>35475</v>
          </cell>
          <cell r="O134">
            <v>0</v>
          </cell>
          <cell r="P134">
            <v>0</v>
          </cell>
          <cell r="Q134"/>
          <cell r="R134"/>
          <cell r="S134" t="str">
            <v>RIO DE JANEIRO</v>
          </cell>
          <cell r="T134" t="str">
            <v>RJ</v>
          </cell>
          <cell r="U134"/>
          <cell r="V134" t="str">
            <v>ERRJ</v>
          </cell>
          <cell r="W134">
            <v>45265.250254629602</v>
          </cell>
        </row>
        <row r="135">
          <cell r="A135" t="str">
            <v>FACEAL</v>
          </cell>
          <cell r="B135" t="str">
            <v>12.403.903/0001-00</v>
          </cell>
          <cell r="C135" t="str">
            <v>ENCERRADA - POR INCORPORAÇÃO</v>
          </cell>
          <cell r="D135" t="str">
            <v>ENCERRADA</v>
          </cell>
          <cell r="E135" t="str">
            <v>LC 109</v>
          </cell>
          <cell r="F135" t="str">
            <v>Privada</v>
          </cell>
          <cell r="G135" t="str">
            <v>Privado</v>
          </cell>
          <cell r="H135" t="str">
            <v>Não</v>
          </cell>
          <cell r="I135">
            <v>440000000281993</v>
          </cell>
          <cell r="J135">
            <v>27677</v>
          </cell>
          <cell r="K135">
            <v>1975</v>
          </cell>
          <cell r="L135" t="str">
            <v>outubro</v>
          </cell>
          <cell r="M135">
            <v>28218</v>
          </cell>
          <cell r="N135">
            <v>44328</v>
          </cell>
          <cell r="O135">
            <v>0</v>
          </cell>
          <cell r="P135">
            <v>0</v>
          </cell>
          <cell r="Q135" t="str">
            <v>AV. FERNANDES LIMA, 3565</v>
          </cell>
          <cell r="R135" t="str">
            <v>57.005-700</v>
          </cell>
          <cell r="S135" t="str">
            <v>MACEIO</v>
          </cell>
          <cell r="T135" t="str">
            <v>AL</v>
          </cell>
          <cell r="U135" t="str">
            <v>www.faceal.com.br</v>
          </cell>
          <cell r="V135" t="str">
            <v>ERPE</v>
          </cell>
          <cell r="W135">
            <v>45265.250254629602</v>
          </cell>
        </row>
        <row r="136">
          <cell r="A136" t="str">
            <v>FACEB</v>
          </cell>
          <cell r="B136" t="str">
            <v>00.469.585/0001-93</v>
          </cell>
          <cell r="C136" t="str">
            <v>NORMAL - EM FUNCIONAMENTO</v>
          </cell>
          <cell r="D136" t="str">
            <v>NORMAL</v>
          </cell>
          <cell r="E136" t="str">
            <v>LC 108 / LC 109</v>
          </cell>
          <cell r="F136" t="str">
            <v>Pública Estadual</v>
          </cell>
          <cell r="G136" t="str">
            <v>Público</v>
          </cell>
          <cell r="H136" t="str">
            <v>Não</v>
          </cell>
          <cell r="I136">
            <v>131578</v>
          </cell>
          <cell r="J136">
            <v>28844</v>
          </cell>
          <cell r="K136">
            <v>1978</v>
          </cell>
          <cell r="L136" t="str">
            <v>dezembro</v>
          </cell>
          <cell r="M136">
            <v>28992</v>
          </cell>
          <cell r="N136"/>
          <cell r="O136">
            <v>4</v>
          </cell>
          <cell r="P136">
            <v>2</v>
          </cell>
          <cell r="Q136" t="str">
            <v>SCS  QUADRA 04 BL.A LTS 141/153</v>
          </cell>
          <cell r="R136" t="str">
            <v>70.304-905</v>
          </cell>
          <cell r="S136" t="str">
            <v>BRASILIA</v>
          </cell>
          <cell r="T136" t="str">
            <v>DF</v>
          </cell>
          <cell r="U136" t="str">
            <v>WWW.FACEB.COM.BR</v>
          </cell>
          <cell r="V136" t="str">
            <v>ERDF</v>
          </cell>
          <cell r="W136">
            <v>45265.250254629602</v>
          </cell>
        </row>
        <row r="137">
          <cell r="A137" t="str">
            <v>FACEPI</v>
          </cell>
          <cell r="B137" t="str">
            <v>07.689.813/0001-80</v>
          </cell>
          <cell r="C137" t="str">
            <v>ENCERRADA - POR INCORPORAÇÃO</v>
          </cell>
          <cell r="D137" t="str">
            <v>ENCERRADA</v>
          </cell>
          <cell r="E137" t="str">
            <v>LC 108 / LC 109</v>
          </cell>
          <cell r="F137" t="str">
            <v>Pública Federal</v>
          </cell>
          <cell r="G137" t="str">
            <v>Público</v>
          </cell>
          <cell r="H137" t="str">
            <v>Não</v>
          </cell>
          <cell r="I137">
            <v>300000016501984</v>
          </cell>
          <cell r="J137">
            <v>31090</v>
          </cell>
          <cell r="K137">
            <v>1985</v>
          </cell>
          <cell r="L137" t="str">
            <v>fevereiro</v>
          </cell>
          <cell r="M137">
            <v>31091</v>
          </cell>
          <cell r="N137">
            <v>44328</v>
          </cell>
          <cell r="O137">
            <v>0</v>
          </cell>
          <cell r="P137">
            <v>0</v>
          </cell>
          <cell r="Q137" t="str">
            <v>RUA SANTA LUZIA, 910</v>
          </cell>
          <cell r="R137" t="str">
            <v>64.001-400</v>
          </cell>
          <cell r="S137" t="str">
            <v>TERESINA</v>
          </cell>
          <cell r="T137" t="str">
            <v>PI</v>
          </cell>
          <cell r="U137" t="str">
            <v>www.facepi.com.br</v>
          </cell>
          <cell r="V137" t="str">
            <v>ERPE</v>
          </cell>
          <cell r="W137">
            <v>45265.250254629602</v>
          </cell>
        </row>
        <row r="138">
          <cell r="A138" t="str">
            <v>FACHESF</v>
          </cell>
          <cell r="B138" t="str">
            <v>42.160.192/0001-43</v>
          </cell>
          <cell r="C138" t="str">
            <v>NORMAL - EM FUNCIONAMENTO</v>
          </cell>
          <cell r="D138" t="str">
            <v>NORMAL</v>
          </cell>
          <cell r="E138" t="str">
            <v>LC 108 / LC 109</v>
          </cell>
          <cell r="F138" t="str">
            <v>Pública Federal</v>
          </cell>
          <cell r="G138" t="str">
            <v>Público</v>
          </cell>
          <cell r="H138" t="str">
            <v>Sim</v>
          </cell>
          <cell r="I138">
            <v>3018221979</v>
          </cell>
          <cell r="J138">
            <v>26323</v>
          </cell>
          <cell r="K138">
            <v>1972</v>
          </cell>
          <cell r="L138" t="str">
            <v>janeiro</v>
          </cell>
          <cell r="M138">
            <v>26323</v>
          </cell>
          <cell r="N138"/>
          <cell r="O138">
            <v>6</v>
          </cell>
          <cell r="P138">
            <v>3</v>
          </cell>
          <cell r="Q138" t="str">
            <v>PRAÇA CHORA MENINO, Nº 58</v>
          </cell>
          <cell r="R138" t="str">
            <v>50.070-210</v>
          </cell>
          <cell r="S138" t="str">
            <v>RECIFE</v>
          </cell>
          <cell r="T138" t="str">
            <v>PE</v>
          </cell>
          <cell r="U138" t="str">
            <v>www.fachesf.com.br</v>
          </cell>
          <cell r="V138" t="str">
            <v>ERPE</v>
          </cell>
          <cell r="W138">
            <v>45265.250254629602</v>
          </cell>
        </row>
        <row r="139">
          <cell r="A139" t="str">
            <v>FACOPAC</v>
          </cell>
          <cell r="B139" t="str">
            <v>71.562.656/0001-46</v>
          </cell>
          <cell r="C139" t="str">
            <v>ENCERRADA - POR INICIATIVA DA EFPC</v>
          </cell>
          <cell r="D139" t="str">
            <v>ENCERRADA</v>
          </cell>
          <cell r="E139" t="str">
            <v>LC 109</v>
          </cell>
          <cell r="F139" t="str">
            <v>Privada</v>
          </cell>
          <cell r="G139" t="str">
            <v>Privado</v>
          </cell>
          <cell r="H139" t="str">
            <v>Não</v>
          </cell>
          <cell r="I139">
            <v>440000006271994</v>
          </cell>
          <cell r="J139">
            <v>34586</v>
          </cell>
          <cell r="K139">
            <v>1994</v>
          </cell>
          <cell r="L139" t="str">
            <v>setembro</v>
          </cell>
          <cell r="M139">
            <v>34722</v>
          </cell>
          <cell r="N139">
            <v>44544</v>
          </cell>
          <cell r="O139">
            <v>0</v>
          </cell>
          <cell r="P139">
            <v>0</v>
          </cell>
          <cell r="Q139" t="str">
            <v>AV INDEPENDENCIA 2500</v>
          </cell>
          <cell r="R139" t="str">
            <v>18.087-050</v>
          </cell>
          <cell r="S139" t="str">
            <v>SOROCABA</v>
          </cell>
          <cell r="T139" t="str">
            <v>SP</v>
          </cell>
          <cell r="U139" t="str">
            <v>WWW.FACOPAC.COM.BR</v>
          </cell>
          <cell r="V139" t="str">
            <v>ERSP</v>
          </cell>
          <cell r="W139">
            <v>45265.250254629602</v>
          </cell>
        </row>
        <row r="140">
          <cell r="A140" t="str">
            <v>FAELBA</v>
          </cell>
          <cell r="B140" t="str">
            <v>13.605.605/0001-58</v>
          </cell>
          <cell r="C140" t="str">
            <v>ENCERRADA - POR INCORPORAÇÃO</v>
          </cell>
          <cell r="D140" t="str">
            <v>ENCERRADA</v>
          </cell>
          <cell r="E140" t="str">
            <v>LC 109</v>
          </cell>
          <cell r="F140" t="str">
            <v>Privada</v>
          </cell>
          <cell r="G140" t="str">
            <v>Privado</v>
          </cell>
          <cell r="H140" t="str">
            <v>Não</v>
          </cell>
          <cell r="I140">
            <v>3018551979</v>
          </cell>
          <cell r="J140">
            <v>29042</v>
          </cell>
          <cell r="K140">
            <v>1979</v>
          </cell>
          <cell r="L140" t="str">
            <v>julho</v>
          </cell>
          <cell r="M140">
            <v>27333</v>
          </cell>
          <cell r="N140">
            <v>44347</v>
          </cell>
          <cell r="O140">
            <v>0</v>
          </cell>
          <cell r="P140">
            <v>0</v>
          </cell>
          <cell r="Q140" t="str">
            <v>AV. TANCREDO NEVES, Nº 450, ED. SUAREZ TRADE, 33º ANDAR, SALA 3302</v>
          </cell>
          <cell r="R140" t="str">
            <v>41.820-020</v>
          </cell>
          <cell r="S140" t="str">
            <v>SALVADOR</v>
          </cell>
          <cell r="T140" t="str">
            <v>BA</v>
          </cell>
          <cell r="U140" t="str">
            <v>www.faelba.com.br</v>
          </cell>
          <cell r="V140" t="str">
            <v>ERMG</v>
          </cell>
          <cell r="W140">
            <v>45265.250254629602</v>
          </cell>
        </row>
        <row r="141">
          <cell r="A141" t="str">
            <v>FAELCE</v>
          </cell>
          <cell r="B141" t="str">
            <v>06.622.591/0001-15</v>
          </cell>
          <cell r="C141" t="str">
            <v>NORMAL - EM FUNCIONAMENTO</v>
          </cell>
          <cell r="D141" t="str">
            <v>NORMAL</v>
          </cell>
          <cell r="E141" t="str">
            <v>LC 109</v>
          </cell>
          <cell r="F141" t="str">
            <v>Privada</v>
          </cell>
          <cell r="G141" t="str">
            <v>Privado</v>
          </cell>
          <cell r="H141" t="str">
            <v>Não</v>
          </cell>
          <cell r="I141">
            <v>181741980</v>
          </cell>
          <cell r="J141">
            <v>29574</v>
          </cell>
          <cell r="K141">
            <v>1980</v>
          </cell>
          <cell r="L141" t="str">
            <v>dezembro</v>
          </cell>
          <cell r="M141">
            <v>29683</v>
          </cell>
          <cell r="N141"/>
          <cell r="O141">
            <v>2</v>
          </cell>
          <cell r="P141">
            <v>2</v>
          </cell>
          <cell r="Q141" t="str">
            <v>AV BARAO DE STUDART</v>
          </cell>
          <cell r="R141" t="str">
            <v>60.120-002</v>
          </cell>
          <cell r="S141" t="str">
            <v>FORTALEZA</v>
          </cell>
          <cell r="T141" t="str">
            <v>CE</v>
          </cell>
          <cell r="U141" t="str">
            <v>WWW.FAELCE.COM.BR</v>
          </cell>
          <cell r="V141" t="str">
            <v>ERPE</v>
          </cell>
          <cell r="W141">
            <v>45265.250254629602</v>
          </cell>
        </row>
        <row r="142">
          <cell r="A142" t="str">
            <v>FAIRPLAN</v>
          </cell>
          <cell r="B142" t="str">
            <v>01.630.659/0001-94</v>
          </cell>
          <cell r="C142" t="str">
            <v>ENCERRADA - POR CANCELAMENTO</v>
          </cell>
          <cell r="D142" t="str">
            <v>ENCERRADA</v>
          </cell>
          <cell r="E142" t="str">
            <v>LC 109</v>
          </cell>
          <cell r="F142" t="str">
            <v>Privada</v>
          </cell>
          <cell r="G142" t="str">
            <v>Privado</v>
          </cell>
          <cell r="H142" t="str">
            <v>Não</v>
          </cell>
          <cell r="I142">
            <v>440000099551996</v>
          </cell>
          <cell r="J142">
            <v>35409</v>
          </cell>
          <cell r="K142">
            <v>1996</v>
          </cell>
          <cell r="L142" t="str">
            <v>dezembro</v>
          </cell>
          <cell r="M142">
            <v>35431</v>
          </cell>
          <cell r="N142">
            <v>39114</v>
          </cell>
          <cell r="O142">
            <v>0</v>
          </cell>
          <cell r="P142">
            <v>0</v>
          </cell>
          <cell r="Q142"/>
          <cell r="R142"/>
          <cell r="S142" t="str">
            <v>SAO PAULO</v>
          </cell>
          <cell r="T142" t="str">
            <v>SP</v>
          </cell>
          <cell r="U142"/>
          <cell r="V142" t="str">
            <v>ERSP</v>
          </cell>
          <cell r="W142">
            <v>45265.250254629602</v>
          </cell>
        </row>
        <row r="143">
          <cell r="A143" t="str">
            <v>FAMILIA PREVIDENCIA</v>
          </cell>
          <cell r="B143" t="str">
            <v>90.884.412/0001-24</v>
          </cell>
          <cell r="C143" t="str">
            <v>NORMAL - EM FUNCIONAMENTO</v>
          </cell>
          <cell r="D143" t="str">
            <v>NORMAL</v>
          </cell>
          <cell r="E143" t="str">
            <v>LC 109</v>
          </cell>
          <cell r="F143" t="str">
            <v>Privada</v>
          </cell>
          <cell r="G143" t="str">
            <v>Privado</v>
          </cell>
          <cell r="H143" t="str">
            <v>Não</v>
          </cell>
          <cell r="I143">
            <v>300000116271979</v>
          </cell>
          <cell r="J143">
            <v>29210</v>
          </cell>
          <cell r="K143">
            <v>1979</v>
          </cell>
          <cell r="L143" t="str">
            <v>dezembro</v>
          </cell>
          <cell r="M143">
            <v>29258</v>
          </cell>
          <cell r="N143"/>
          <cell r="O143">
            <v>11</v>
          </cell>
          <cell r="P143">
            <v>134</v>
          </cell>
          <cell r="Q143" t="str">
            <v>R DOS ANDRADAS 702</v>
          </cell>
          <cell r="R143" t="str">
            <v>90.020-004</v>
          </cell>
          <cell r="S143" t="str">
            <v>PORTO ALEGRE</v>
          </cell>
          <cell r="T143" t="str">
            <v>RS</v>
          </cell>
          <cell r="U143" t="str">
            <v>WWW.FUNDACAOCEEE.COM.BR</v>
          </cell>
          <cell r="V143" t="str">
            <v>ERRS</v>
          </cell>
          <cell r="W143">
            <v>45265.250254629602</v>
          </cell>
        </row>
        <row r="144">
          <cell r="A144" t="str">
            <v>FAPA</v>
          </cell>
          <cell r="B144" t="str">
            <v>77.794.311/0001-02</v>
          </cell>
          <cell r="C144" t="str">
            <v>ENCERRADA - POR INCORPORAÇÃO</v>
          </cell>
          <cell r="D144" t="str">
            <v>ENCERRADA</v>
          </cell>
          <cell r="E144" t="str">
            <v>LC 108 / LC 109</v>
          </cell>
          <cell r="F144" t="str">
            <v>Pública Municipal</v>
          </cell>
          <cell r="G144" t="str">
            <v>Público</v>
          </cell>
          <cell r="H144" t="str">
            <v>Não</v>
          </cell>
          <cell r="I144">
            <v>167931980</v>
          </cell>
          <cell r="J144">
            <v>29546</v>
          </cell>
          <cell r="K144">
            <v>1980</v>
          </cell>
          <cell r="L144" t="str">
            <v>novembro</v>
          </cell>
          <cell r="M144">
            <v>29646</v>
          </cell>
          <cell r="N144">
            <v>45225</v>
          </cell>
          <cell r="O144">
            <v>0</v>
          </cell>
          <cell r="P144">
            <v>0</v>
          </cell>
          <cell r="Q144" t="str">
            <v>RUA DA BANDEIRA, 500 - 3 ANDAR</v>
          </cell>
          <cell r="R144" t="str">
            <v>80.035-270</v>
          </cell>
          <cell r="S144" t="str">
            <v>CURITIBA</v>
          </cell>
          <cell r="T144" t="str">
            <v>PR</v>
          </cell>
          <cell r="U144" t="str">
            <v>WWW.FUNDACAOSANEPAR.COM.BR</v>
          </cell>
          <cell r="V144" t="str">
            <v>ERRS</v>
          </cell>
          <cell r="W144">
            <v>45265.250254629602</v>
          </cell>
        </row>
        <row r="145">
          <cell r="A145" t="str">
            <v>FAPECE</v>
          </cell>
          <cell r="B145" t="str">
            <v>10.393.460/0001-80</v>
          </cell>
          <cell r="C145" t="str">
            <v>NORMAL - EM FUNCIONAMENTO</v>
          </cell>
          <cell r="D145" t="str">
            <v>NORMAL</v>
          </cell>
          <cell r="E145" t="str">
            <v>LC 108 / LC 109</v>
          </cell>
          <cell r="F145" t="str">
            <v>Pública Estadual</v>
          </cell>
          <cell r="G145" t="str">
            <v>Público</v>
          </cell>
          <cell r="H145" t="str">
            <v>Não</v>
          </cell>
          <cell r="I145">
            <v>337885</v>
          </cell>
          <cell r="J145">
            <v>31401</v>
          </cell>
          <cell r="K145">
            <v>1985</v>
          </cell>
          <cell r="L145" t="str">
            <v>dezembro</v>
          </cell>
          <cell r="M145">
            <v>31414</v>
          </cell>
          <cell r="N145"/>
          <cell r="O145">
            <v>1</v>
          </cell>
          <cell r="P145">
            <v>2</v>
          </cell>
          <cell r="Q145" t="str">
            <v>RUA VICENTE LINHARES 360</v>
          </cell>
          <cell r="R145" t="str">
            <v>60.135-270</v>
          </cell>
          <cell r="S145" t="str">
            <v>FORTALEZA</v>
          </cell>
          <cell r="T145" t="str">
            <v>CE</v>
          </cell>
          <cell r="U145" t="str">
            <v>WWW.FAPECE.COM.BR</v>
          </cell>
          <cell r="V145" t="str">
            <v>ERPE</v>
          </cell>
          <cell r="W145">
            <v>45265.250254629602</v>
          </cell>
        </row>
        <row r="146">
          <cell r="A146" t="str">
            <v>FAPERS</v>
          </cell>
          <cell r="B146" t="str">
            <v>87.752.200/0001-89</v>
          </cell>
          <cell r="C146" t="str">
            <v>NORMAL - EM FUNCIONAMENTO</v>
          </cell>
          <cell r="D146" t="str">
            <v>NORMAL</v>
          </cell>
          <cell r="E146" t="str">
            <v>LC 109</v>
          </cell>
          <cell r="F146" t="str">
            <v>Privada</v>
          </cell>
          <cell r="G146" t="str">
            <v>Privado</v>
          </cell>
          <cell r="H146" t="str">
            <v>Não</v>
          </cell>
          <cell r="I146">
            <v>182261980</v>
          </cell>
          <cell r="J146">
            <v>29651</v>
          </cell>
          <cell r="K146">
            <v>1981</v>
          </cell>
          <cell r="L146" t="str">
            <v>março</v>
          </cell>
          <cell r="M146">
            <v>29741</v>
          </cell>
          <cell r="N146"/>
          <cell r="O146">
            <v>4</v>
          </cell>
          <cell r="P146">
            <v>2</v>
          </cell>
          <cell r="Q146" t="str">
            <v>MARCILIO DIAS 1073</v>
          </cell>
          <cell r="R146" t="str">
            <v>90.130-001</v>
          </cell>
          <cell r="S146" t="str">
            <v>PORTO ALEGRE</v>
          </cell>
          <cell r="T146" t="str">
            <v>RS</v>
          </cell>
          <cell r="U146" t="str">
            <v>www.fapers.org.br</v>
          </cell>
          <cell r="V146" t="str">
            <v>ERRS</v>
          </cell>
          <cell r="W146">
            <v>45265.250254629602</v>
          </cell>
        </row>
        <row r="147">
          <cell r="A147" t="str">
            <v>FAPES</v>
          </cell>
          <cell r="B147" t="str">
            <v>00.397.695/0001-97</v>
          </cell>
          <cell r="C147" t="str">
            <v>NORMAL - EM FUNCIONAMENTO</v>
          </cell>
          <cell r="D147" t="str">
            <v>NORMAL</v>
          </cell>
          <cell r="E147" t="str">
            <v>LC 108 / LC 109</v>
          </cell>
          <cell r="F147" t="str">
            <v>Pública Federal</v>
          </cell>
          <cell r="G147" t="str">
            <v>Público</v>
          </cell>
          <cell r="H147" t="str">
            <v>Sim</v>
          </cell>
          <cell r="I147">
            <v>3018241979</v>
          </cell>
          <cell r="J147">
            <v>28992</v>
          </cell>
          <cell r="K147">
            <v>1979</v>
          </cell>
          <cell r="L147" t="str">
            <v>maio</v>
          </cell>
          <cell r="M147">
            <v>28998</v>
          </cell>
          <cell r="N147"/>
          <cell r="O147">
            <v>5</v>
          </cell>
          <cell r="P147">
            <v>4</v>
          </cell>
          <cell r="Q147" t="str">
            <v>AV. REPUBLICA DO CHILE   230 - 8 ANDAR</v>
          </cell>
          <cell r="R147" t="str">
            <v>20.031-170</v>
          </cell>
          <cell r="S147" t="str">
            <v>RIO DE JANEIRO</v>
          </cell>
          <cell r="T147" t="str">
            <v>RJ</v>
          </cell>
          <cell r="U147" t="str">
            <v>WWW.FAPES.COM.BR</v>
          </cell>
          <cell r="V147" t="str">
            <v>ERRJ</v>
          </cell>
          <cell r="W147">
            <v>45265.250254629602</v>
          </cell>
        </row>
        <row r="148">
          <cell r="A148" t="str">
            <v>FAPIEB</v>
          </cell>
          <cell r="B148" t="str">
            <v>92.822.949/0001-95</v>
          </cell>
          <cell r="C148" t="str">
            <v>NORMAL - EM FUNCIONAMENTO</v>
          </cell>
          <cell r="D148" t="str">
            <v>NORMAL</v>
          </cell>
          <cell r="E148" t="str">
            <v>LC 109</v>
          </cell>
          <cell r="F148" t="str">
            <v>Privada</v>
          </cell>
          <cell r="G148" t="str">
            <v>Privado</v>
          </cell>
          <cell r="H148" t="str">
            <v>Não</v>
          </cell>
          <cell r="I148">
            <v>3018251979</v>
          </cell>
          <cell r="J148">
            <v>28852</v>
          </cell>
          <cell r="K148">
            <v>1978</v>
          </cell>
          <cell r="L148" t="str">
            <v>dezembro</v>
          </cell>
          <cell r="M148">
            <v>23854</v>
          </cell>
          <cell r="N148"/>
          <cell r="O148">
            <v>1</v>
          </cell>
          <cell r="P148">
            <v>11</v>
          </cell>
          <cell r="Q148" t="str">
            <v>AV.  ENGENHEIRO LUDOLFO BOEHL, 256</v>
          </cell>
          <cell r="R148" t="str">
            <v>91.720-150</v>
          </cell>
          <cell r="S148" t="str">
            <v>PORTO ALEGRE</v>
          </cell>
          <cell r="T148" t="str">
            <v>RS</v>
          </cell>
          <cell r="U148" t="str">
            <v>www.fapieb.org.br</v>
          </cell>
          <cell r="V148" t="str">
            <v>ERRS</v>
          </cell>
          <cell r="W148">
            <v>45265.250254629602</v>
          </cell>
        </row>
        <row r="149">
          <cell r="A149" t="str">
            <v>FASASS</v>
          </cell>
          <cell r="B149" t="str">
            <v>48.087.993/0001-07</v>
          </cell>
          <cell r="C149" t="str">
            <v>ENCERRADA - POR INICIATIVA DA EFPC</v>
          </cell>
          <cell r="D149" t="str">
            <v>ENCERRADA</v>
          </cell>
          <cell r="E149" t="str">
            <v>LC 109</v>
          </cell>
          <cell r="F149" t="str">
            <v>Privada</v>
          </cell>
          <cell r="G149" t="str">
            <v>Privado</v>
          </cell>
          <cell r="H149" t="str">
            <v>Não</v>
          </cell>
          <cell r="I149">
            <v>3018541979</v>
          </cell>
          <cell r="J149">
            <v>29045</v>
          </cell>
          <cell r="K149">
            <v>1979</v>
          </cell>
          <cell r="L149" t="str">
            <v>julho</v>
          </cell>
          <cell r="M149">
            <v>29038</v>
          </cell>
          <cell r="N149">
            <v>42164</v>
          </cell>
          <cell r="O149">
            <v>0</v>
          </cell>
          <cell r="P149">
            <v>0</v>
          </cell>
          <cell r="Q149" t="str">
            <v>AV. PRES. JUSCELINO KUBITSCHEK, 2041/2235 - 9º ANDAR</v>
          </cell>
          <cell r="R149" t="str">
            <v>04.543-011</v>
          </cell>
          <cell r="S149" t="str">
            <v>SAO PAULO</v>
          </cell>
          <cell r="T149" t="str">
            <v>SP</v>
          </cell>
          <cell r="U149"/>
          <cell r="V149" t="str">
            <v>ERSP</v>
          </cell>
          <cell r="W149">
            <v>45265.250254629602</v>
          </cell>
        </row>
        <row r="150">
          <cell r="A150" t="str">
            <v>FASBEMGE</v>
          </cell>
          <cell r="B150" t="str">
            <v>17.350.067/0001-59</v>
          </cell>
          <cell r="C150" t="str">
            <v>ENCERRADA - POR CANCELAMENTO</v>
          </cell>
          <cell r="D150" t="str">
            <v>ENCERRADA</v>
          </cell>
          <cell r="E150" t="str">
            <v>LC 109</v>
          </cell>
          <cell r="F150" t="str">
            <v>Privada</v>
          </cell>
          <cell r="G150" t="str">
            <v>Privado</v>
          </cell>
          <cell r="H150" t="str">
            <v>Não</v>
          </cell>
          <cell r="I150">
            <v>3018281979</v>
          </cell>
          <cell r="J150">
            <v>28941</v>
          </cell>
          <cell r="K150">
            <v>1979</v>
          </cell>
          <cell r="L150" t="str">
            <v>março</v>
          </cell>
          <cell r="M150">
            <v>28976</v>
          </cell>
          <cell r="N150">
            <v>37524</v>
          </cell>
          <cell r="O150">
            <v>0</v>
          </cell>
          <cell r="P150">
            <v>0</v>
          </cell>
          <cell r="Q150"/>
          <cell r="R150"/>
          <cell r="S150" t="str">
            <v>BELO HORIZONTE</v>
          </cell>
          <cell r="T150" t="str">
            <v>MG</v>
          </cell>
          <cell r="U150"/>
          <cell r="V150" t="str">
            <v>ERMG</v>
          </cell>
          <cell r="W150">
            <v>45265.250254629602</v>
          </cell>
        </row>
        <row r="151">
          <cell r="A151" t="str">
            <v>FASC</v>
          </cell>
          <cell r="B151" t="str">
            <v>31.933.799/0001-00</v>
          </cell>
          <cell r="C151" t="str">
            <v>NORMAL - EM FUNCIONAMENTO</v>
          </cell>
          <cell r="D151" t="str">
            <v>NORMAL</v>
          </cell>
          <cell r="E151" t="str">
            <v>LC 109</v>
          </cell>
          <cell r="F151" t="str">
            <v>Privada</v>
          </cell>
          <cell r="G151" t="str">
            <v>Privado</v>
          </cell>
          <cell r="H151" t="str">
            <v>Não</v>
          </cell>
          <cell r="I151">
            <v>300000037921986</v>
          </cell>
          <cell r="J151">
            <v>32212</v>
          </cell>
          <cell r="K151">
            <v>1988</v>
          </cell>
          <cell r="L151" t="str">
            <v>março</v>
          </cell>
          <cell r="M151">
            <v>32212</v>
          </cell>
          <cell r="N151"/>
          <cell r="O151">
            <v>2</v>
          </cell>
          <cell r="P151">
            <v>3</v>
          </cell>
          <cell r="Q151" t="str">
            <v>AV CONDESSA ELIZABETH ROBIANO 1880</v>
          </cell>
          <cell r="R151" t="str">
            <v>03.074-900</v>
          </cell>
          <cell r="S151" t="str">
            <v>SAO PAULO</v>
          </cell>
          <cell r="T151" t="str">
            <v>SP</v>
          </cell>
          <cell r="U151" t="str">
            <v>WWW.FASCPREV.COM.BR</v>
          </cell>
          <cell r="V151" t="str">
            <v>ERSP</v>
          </cell>
          <cell r="W151">
            <v>45265.250254629602</v>
          </cell>
        </row>
        <row r="152">
          <cell r="A152" t="str">
            <v>FASERN</v>
          </cell>
          <cell r="B152" t="str">
            <v>12.745.139/0001-43</v>
          </cell>
          <cell r="C152" t="str">
            <v>ENCERRADA - POR INCORPORAÇÃO</v>
          </cell>
          <cell r="D152" t="str">
            <v>ENCERRADA</v>
          </cell>
          <cell r="E152" t="str">
            <v>LC 109</v>
          </cell>
          <cell r="F152" t="str">
            <v>Privada</v>
          </cell>
          <cell r="G152" t="str">
            <v>Privado</v>
          </cell>
          <cell r="H152" t="str">
            <v>Não</v>
          </cell>
          <cell r="I152">
            <v>300000074701987</v>
          </cell>
          <cell r="J152">
            <v>32408</v>
          </cell>
          <cell r="K152">
            <v>1988</v>
          </cell>
          <cell r="L152" t="str">
            <v>setembro</v>
          </cell>
          <cell r="M152">
            <v>32599</v>
          </cell>
          <cell r="N152">
            <v>44347</v>
          </cell>
          <cell r="O152">
            <v>0</v>
          </cell>
          <cell r="P152">
            <v>0</v>
          </cell>
          <cell r="Q152" t="str">
            <v>RUA OLINTO MEIRA</v>
          </cell>
          <cell r="R152" t="str">
            <v>59.030-180</v>
          </cell>
          <cell r="S152" t="str">
            <v>NATAL</v>
          </cell>
          <cell r="T152" t="str">
            <v>RN</v>
          </cell>
          <cell r="U152" t="str">
            <v>WWW.FASERN.COM.BR</v>
          </cell>
          <cell r="V152" t="str">
            <v>ERPE</v>
          </cell>
          <cell r="W152">
            <v>45265.250254629602</v>
          </cell>
        </row>
        <row r="153">
          <cell r="A153" t="str">
            <v>FATL</v>
          </cell>
          <cell r="B153" t="str">
            <v>07.110.214/0001-60</v>
          </cell>
          <cell r="C153" t="str">
            <v>NORMAL - EM FUNCIONAMENTO</v>
          </cell>
          <cell r="D153" t="str">
            <v>NORMAL</v>
          </cell>
          <cell r="E153" t="str">
            <v>LC 109</v>
          </cell>
          <cell r="F153" t="str">
            <v>Privada</v>
          </cell>
          <cell r="G153" t="str">
            <v>Privado</v>
          </cell>
          <cell r="H153" t="str">
            <v>Sim</v>
          </cell>
          <cell r="I153">
            <v>4.4000001608200472E+16</v>
          </cell>
          <cell r="J153">
            <v>38215</v>
          </cell>
          <cell r="K153">
            <v>2004</v>
          </cell>
          <cell r="L153" t="str">
            <v>agosto</v>
          </cell>
          <cell r="M153">
            <v>38412</v>
          </cell>
          <cell r="N153"/>
          <cell r="O153">
            <v>6</v>
          </cell>
          <cell r="P153">
            <v>11</v>
          </cell>
          <cell r="Q153" t="str">
            <v>LAURO MULLER</v>
          </cell>
          <cell r="R153" t="str">
            <v>22.290-160</v>
          </cell>
          <cell r="S153" t="str">
            <v>RIO DE JANEIRO</v>
          </cell>
          <cell r="T153" t="str">
            <v>RJ</v>
          </cell>
          <cell r="U153" t="str">
            <v>WWW.FUNDACAOATLANTICO.COM.BR</v>
          </cell>
          <cell r="V153" t="str">
            <v>ERRJ</v>
          </cell>
          <cell r="W153">
            <v>45265.250254629602</v>
          </cell>
        </row>
        <row r="154">
          <cell r="A154" t="str">
            <v>FBEMGEPREV</v>
          </cell>
          <cell r="B154" t="str">
            <v>07.436.012/0001-02</v>
          </cell>
          <cell r="C154" t="str">
            <v>ENCERRADA - POR INCORPORAÇÃO</v>
          </cell>
          <cell r="D154" t="str">
            <v>ENCERRADA</v>
          </cell>
          <cell r="E154" t="str">
            <v>LC 109</v>
          </cell>
          <cell r="F154" t="str">
            <v>Privada</v>
          </cell>
          <cell r="G154" t="str">
            <v>Privado</v>
          </cell>
          <cell r="H154" t="str">
            <v>Não</v>
          </cell>
          <cell r="I154">
            <v>4.4000000420200232E+16</v>
          </cell>
          <cell r="J154">
            <v>38281</v>
          </cell>
          <cell r="K154">
            <v>2004</v>
          </cell>
          <cell r="L154" t="str">
            <v>outubro</v>
          </cell>
          <cell r="M154">
            <v>39083</v>
          </cell>
          <cell r="N154">
            <v>42401</v>
          </cell>
          <cell r="O154">
            <v>0</v>
          </cell>
          <cell r="P154">
            <v>0</v>
          </cell>
          <cell r="Q154" t="str">
            <v>RUA ALBITA, 131 - 4º ANDAR</v>
          </cell>
          <cell r="R154" t="str">
            <v>30.310-160</v>
          </cell>
          <cell r="S154" t="str">
            <v>BELO HORIZONTE</v>
          </cell>
          <cell r="T154" t="str">
            <v>MG</v>
          </cell>
          <cell r="U154" t="str">
            <v>WWW.BEMGEPREV.COM.BR</v>
          </cell>
          <cell r="V154" t="str">
            <v>ERMG</v>
          </cell>
          <cell r="W154">
            <v>45265.250254629602</v>
          </cell>
        </row>
        <row r="155">
          <cell r="A155" t="str">
            <v>FBRTPREV</v>
          </cell>
          <cell r="B155" t="str">
            <v>87.058.921/0003-55</v>
          </cell>
          <cell r="C155" t="str">
            <v>ENCERRADA - POR INICIATIVA DA EFPC</v>
          </cell>
          <cell r="D155" t="str">
            <v>ENCERRADA</v>
          </cell>
          <cell r="E155" t="str">
            <v>LC 109</v>
          </cell>
          <cell r="F155" t="str">
            <v>Privada</v>
          </cell>
          <cell r="G155" t="str">
            <v>Privado</v>
          </cell>
          <cell r="H155" t="str">
            <v>Não</v>
          </cell>
          <cell r="I155">
            <v>3018411979</v>
          </cell>
          <cell r="J155">
            <v>29369</v>
          </cell>
          <cell r="K155">
            <v>1980</v>
          </cell>
          <cell r="L155" t="str">
            <v>maio</v>
          </cell>
          <cell r="M155">
            <v>29375</v>
          </cell>
          <cell r="N155">
            <v>40274</v>
          </cell>
          <cell r="O155">
            <v>0</v>
          </cell>
          <cell r="P155">
            <v>0</v>
          </cell>
          <cell r="Q155" t="str">
            <v xml:space="preserve">SCN QUADRA 03 BLOCO A S/N, SOBRLELOJA </v>
          </cell>
          <cell r="R155" t="str">
            <v>70.713-000</v>
          </cell>
          <cell r="S155" t="str">
            <v>BRASILIA</v>
          </cell>
          <cell r="T155" t="str">
            <v>DF</v>
          </cell>
          <cell r="U155"/>
          <cell r="V155" t="str">
            <v>ERDF</v>
          </cell>
          <cell r="W155">
            <v>45265.250254629602</v>
          </cell>
        </row>
        <row r="156">
          <cell r="A156" t="str">
            <v>FEMCO</v>
          </cell>
          <cell r="B156" t="str">
            <v>46.481.917/0001-56</v>
          </cell>
          <cell r="C156" t="str">
            <v>ENCERRADA - POR INCORPORAÇÃO</v>
          </cell>
          <cell r="D156" t="str">
            <v>ENCERRADA</v>
          </cell>
          <cell r="E156" t="str">
            <v>LC 109</v>
          </cell>
          <cell r="F156" t="str">
            <v>Privada</v>
          </cell>
          <cell r="G156" t="str">
            <v>Privado</v>
          </cell>
          <cell r="H156" t="str">
            <v>Não</v>
          </cell>
          <cell r="I156">
            <v>3018561979</v>
          </cell>
          <cell r="J156">
            <v>27467</v>
          </cell>
          <cell r="K156">
            <v>1975</v>
          </cell>
          <cell r="L156" t="str">
            <v>março</v>
          </cell>
          <cell r="M156">
            <v>29005</v>
          </cell>
          <cell r="N156">
            <v>41457</v>
          </cell>
          <cell r="O156">
            <v>0</v>
          </cell>
          <cell r="P156">
            <v>0</v>
          </cell>
          <cell r="Q156" t="str">
            <v>AV CONSELHEIRO NEBIAS 368 A 5, 6, 7 ANDARES</v>
          </cell>
          <cell r="R156" t="str">
            <v>11.015-002</v>
          </cell>
          <cell r="S156" t="str">
            <v>SANTOS</v>
          </cell>
          <cell r="T156" t="str">
            <v>SP</v>
          </cell>
          <cell r="U156" t="str">
            <v>www.previdenciausiminas.com</v>
          </cell>
          <cell r="V156" t="str">
            <v>ERSP</v>
          </cell>
          <cell r="W156">
            <v>45265.250254629602</v>
          </cell>
        </row>
        <row r="157">
          <cell r="A157" t="str">
            <v>FENIPREV</v>
          </cell>
          <cell r="B157" t="str">
            <v>61.183.513/0001-70</v>
          </cell>
          <cell r="C157" t="str">
            <v>ENCERRADA - POR INICIATIVA DA EFPC</v>
          </cell>
          <cell r="D157" t="str">
            <v>ENCERRADA</v>
          </cell>
          <cell r="E157" t="str">
            <v>LC 109</v>
          </cell>
          <cell r="F157" t="str">
            <v>Privada</v>
          </cell>
          <cell r="G157" t="str">
            <v>Privado</v>
          </cell>
          <cell r="H157" t="str">
            <v>Não</v>
          </cell>
          <cell r="I157">
            <v>300000000551988</v>
          </cell>
          <cell r="J157">
            <v>32521</v>
          </cell>
          <cell r="K157">
            <v>1989</v>
          </cell>
          <cell r="L157" t="str">
            <v>janeiro</v>
          </cell>
          <cell r="M157">
            <v>32699</v>
          </cell>
          <cell r="N157">
            <v>41199</v>
          </cell>
          <cell r="O157">
            <v>0</v>
          </cell>
          <cell r="P157">
            <v>0</v>
          </cell>
          <cell r="Q157" t="str">
            <v>RUA SERGIPE 475 12 ANDAR</v>
          </cell>
          <cell r="R157" t="str">
            <v>01.243-001</v>
          </cell>
          <cell r="S157" t="str">
            <v>SAO PAULO</v>
          </cell>
          <cell r="T157" t="str">
            <v>SP</v>
          </cell>
          <cell r="U157"/>
          <cell r="V157" t="str">
            <v>ERSP</v>
          </cell>
          <cell r="W157">
            <v>45265.250254629602</v>
          </cell>
        </row>
        <row r="158">
          <cell r="A158" t="str">
            <v>FFMB</v>
          </cell>
          <cell r="B158" t="str">
            <v>95.247.235/0001-99</v>
          </cell>
          <cell r="C158" t="str">
            <v>SEM ATIVIDADES - COM PENDÊNCIAS PARA CANCELAMENTO</v>
          </cell>
          <cell r="D158" t="str">
            <v>SEM ATIVIDADES</v>
          </cell>
          <cell r="E158" t="str">
            <v>LC 109</v>
          </cell>
          <cell r="F158" t="str">
            <v>Privada</v>
          </cell>
          <cell r="G158" t="str">
            <v>Privado</v>
          </cell>
          <cell r="H158" t="str">
            <v>Não</v>
          </cell>
          <cell r="I158">
            <v>440000023151992</v>
          </cell>
          <cell r="J158">
            <v>34071</v>
          </cell>
          <cell r="K158">
            <v>1993</v>
          </cell>
          <cell r="L158" t="str">
            <v>abril</v>
          </cell>
          <cell r="M158">
            <v>34211</v>
          </cell>
          <cell r="N158"/>
          <cell r="O158">
            <v>1</v>
          </cell>
          <cell r="P158">
            <v>0</v>
          </cell>
          <cell r="Q158" t="str">
            <v>AV DOLORES ALCARAZ CALDAS, 90, 13 AND</v>
          </cell>
          <cell r="R158" t="str">
            <v>90.110-180</v>
          </cell>
          <cell r="S158" t="str">
            <v>PORTO ALEGRE</v>
          </cell>
          <cell r="T158" t="str">
            <v>RS</v>
          </cell>
          <cell r="U158"/>
          <cell r="V158" t="str">
            <v>ERRS</v>
          </cell>
          <cell r="W158">
            <v>45265.250254629602</v>
          </cell>
        </row>
        <row r="159">
          <cell r="A159" t="str">
            <v>FGV-PREVI</v>
          </cell>
          <cell r="B159" t="str">
            <v>01.522.104/0001-29</v>
          </cell>
          <cell r="C159" t="str">
            <v>NORMAL - EM FUNCIONAMENTO</v>
          </cell>
          <cell r="D159" t="str">
            <v>NORMAL</v>
          </cell>
          <cell r="E159" t="str">
            <v>LC 109</v>
          </cell>
          <cell r="F159" t="str">
            <v>Privada</v>
          </cell>
          <cell r="G159" t="str">
            <v>Privado</v>
          </cell>
          <cell r="H159" t="str">
            <v>Não</v>
          </cell>
          <cell r="I159">
            <v>4.4000004488199648E+16</v>
          </cell>
          <cell r="J159">
            <v>35226</v>
          </cell>
          <cell r="K159">
            <v>1996</v>
          </cell>
          <cell r="L159" t="str">
            <v>junho</v>
          </cell>
          <cell r="M159">
            <v>35278</v>
          </cell>
          <cell r="N159"/>
          <cell r="O159">
            <v>1</v>
          </cell>
          <cell r="P159">
            <v>1</v>
          </cell>
          <cell r="Q159" t="str">
            <v>PR DE BOTOFAGO S/N 184 A 192 PARTE</v>
          </cell>
          <cell r="R159" t="str">
            <v>21.853-480</v>
          </cell>
          <cell r="S159" t="str">
            <v>RIO DE JANEIRO</v>
          </cell>
          <cell r="T159" t="str">
            <v>RJ</v>
          </cell>
          <cell r="U159" t="str">
            <v>FGVPREVI.FGV.BR</v>
          </cell>
          <cell r="V159" t="str">
            <v>ERRJ</v>
          </cell>
          <cell r="W159">
            <v>45265.250254629602</v>
          </cell>
        </row>
        <row r="160">
          <cell r="A160" t="str">
            <v>FIBERGLAS</v>
          </cell>
          <cell r="B160" t="str">
            <v>65.526.832/0001-91</v>
          </cell>
          <cell r="C160" t="str">
            <v>ENCERRADA - POR INICIATIVA DA EFPC</v>
          </cell>
          <cell r="D160" t="str">
            <v>ENCERRADA</v>
          </cell>
          <cell r="E160" t="str">
            <v>LC 109</v>
          </cell>
          <cell r="F160" t="str">
            <v>Privada</v>
          </cell>
          <cell r="G160" t="str">
            <v>Privado</v>
          </cell>
          <cell r="H160" t="str">
            <v>Não</v>
          </cell>
          <cell r="I160">
            <v>3.0000002221198988E+16</v>
          </cell>
          <cell r="J160">
            <v>33183</v>
          </cell>
          <cell r="K160">
            <v>1990</v>
          </cell>
          <cell r="L160" t="str">
            <v>novembro</v>
          </cell>
          <cell r="M160">
            <v>33360</v>
          </cell>
          <cell r="N160">
            <v>40784</v>
          </cell>
          <cell r="O160">
            <v>0</v>
          </cell>
          <cell r="P160">
            <v>0</v>
          </cell>
          <cell r="Q160"/>
          <cell r="R160"/>
          <cell r="S160" t="str">
            <v>SAO PAULO</v>
          </cell>
          <cell r="T160" t="str">
            <v>SP</v>
          </cell>
          <cell r="U160"/>
          <cell r="V160" t="str">
            <v>ERSP</v>
          </cell>
          <cell r="W160">
            <v>45265.250254629602</v>
          </cell>
        </row>
        <row r="161">
          <cell r="A161" t="str">
            <v>FIBRA</v>
          </cell>
          <cell r="B161" t="str">
            <v>80.564.578/0001-00</v>
          </cell>
          <cell r="C161" t="str">
            <v>NORMAL - EM FUNCIONAMENTO</v>
          </cell>
          <cell r="D161" t="str">
            <v>NORMAL</v>
          </cell>
          <cell r="E161" t="str">
            <v>LC 109</v>
          </cell>
          <cell r="F161" t="str">
            <v>Privada</v>
          </cell>
          <cell r="G161" t="str">
            <v>Privado</v>
          </cell>
          <cell r="H161" t="str">
            <v>Não</v>
          </cell>
          <cell r="I161">
            <v>300000017521988</v>
          </cell>
          <cell r="J161">
            <v>32477</v>
          </cell>
          <cell r="K161">
            <v>1988</v>
          </cell>
          <cell r="L161" t="str">
            <v>novembro</v>
          </cell>
          <cell r="M161">
            <v>32234</v>
          </cell>
          <cell r="N161"/>
          <cell r="O161">
            <v>2</v>
          </cell>
          <cell r="P161">
            <v>4</v>
          </cell>
          <cell r="Q161" t="str">
            <v>AVENIDA GRAMADO</v>
          </cell>
          <cell r="R161" t="str">
            <v>85.860-460</v>
          </cell>
          <cell r="S161" t="str">
            <v>FOZ DO IGUACU</v>
          </cell>
          <cell r="T161" t="str">
            <v>PR</v>
          </cell>
          <cell r="U161" t="str">
            <v>WWW.FUNDACAOITAIPU.COM.BR</v>
          </cell>
          <cell r="V161" t="str">
            <v>ERRS</v>
          </cell>
          <cell r="W161">
            <v>45265.250254629602</v>
          </cell>
        </row>
        <row r="162">
          <cell r="A162" t="str">
            <v>FIOPREV</v>
          </cell>
          <cell r="B162" t="str">
            <v>28.954.717/0001-91</v>
          </cell>
          <cell r="C162" t="str">
            <v>NORMAL - EM FUNCIONAMENTO</v>
          </cell>
          <cell r="D162" t="str">
            <v>NORMAL</v>
          </cell>
          <cell r="E162" t="str">
            <v>LC 108 / LC 109</v>
          </cell>
          <cell r="F162" t="str">
            <v>Pública Federal</v>
          </cell>
          <cell r="G162" t="str">
            <v>Público</v>
          </cell>
          <cell r="H162" t="str">
            <v>Não</v>
          </cell>
          <cell r="I162">
            <v>300000016681984</v>
          </cell>
          <cell r="J162">
            <v>31079</v>
          </cell>
          <cell r="K162">
            <v>1985</v>
          </cell>
          <cell r="L162" t="str">
            <v>fevereiro</v>
          </cell>
          <cell r="M162">
            <v>31079</v>
          </cell>
          <cell r="N162"/>
          <cell r="O162">
            <v>2</v>
          </cell>
          <cell r="P162">
            <v>0</v>
          </cell>
          <cell r="Q162" t="str">
            <v>AV BRASIL</v>
          </cell>
          <cell r="R162" t="str">
            <v>21.040-361</v>
          </cell>
          <cell r="S162" t="str">
            <v>RIO DE JANEIRO</v>
          </cell>
          <cell r="T162" t="str">
            <v>RJ</v>
          </cell>
          <cell r="U162" t="str">
            <v>WWW.FIOPREV.ORG.BR</v>
          </cell>
          <cell r="V162" t="str">
            <v>ERRJ</v>
          </cell>
          <cell r="W162">
            <v>45265.250254629602</v>
          </cell>
        </row>
        <row r="163">
          <cell r="A163" t="str">
            <v>FIPECQ</v>
          </cell>
          <cell r="B163" t="str">
            <v>00.529.958/0001-74</v>
          </cell>
          <cell r="C163" t="str">
            <v>NORMAL - EM FUNCIONAMENTO</v>
          </cell>
          <cell r="D163" t="str">
            <v>NORMAL</v>
          </cell>
          <cell r="E163" t="str">
            <v>LC 108 / LC 109</v>
          </cell>
          <cell r="F163" t="str">
            <v>Pública Federal</v>
          </cell>
          <cell r="G163" t="str">
            <v>Público</v>
          </cell>
          <cell r="H163" t="str">
            <v>Não</v>
          </cell>
          <cell r="I163">
            <v>3015921978</v>
          </cell>
          <cell r="J163">
            <v>28837</v>
          </cell>
          <cell r="K163">
            <v>1978</v>
          </cell>
          <cell r="L163" t="str">
            <v>dezembro</v>
          </cell>
          <cell r="M163">
            <v>28993</v>
          </cell>
          <cell r="N163"/>
          <cell r="O163">
            <v>3</v>
          </cell>
          <cell r="P163">
            <v>33</v>
          </cell>
          <cell r="Q163" t="str">
            <v>SETOR COMERCIAL NORTE. QUADRA 05. CENTRO EMPRESARIAL BRASÍLIA SHOPPING TORRE NORTE</v>
          </cell>
          <cell r="R163" t="str">
            <v>70.715-900</v>
          </cell>
          <cell r="S163" t="str">
            <v>BRASILIA</v>
          </cell>
          <cell r="T163" t="str">
            <v>DF</v>
          </cell>
          <cell r="U163" t="str">
            <v>WWW.FIPECQ.ORG.BR</v>
          </cell>
          <cell r="V163" t="str">
            <v>ERDF</v>
          </cell>
          <cell r="W163">
            <v>45265.250254629602</v>
          </cell>
        </row>
        <row r="164">
          <cell r="A164" t="str">
            <v>FMCPREV</v>
          </cell>
          <cell r="B164" t="str">
            <v>59.955.351/0001-07</v>
          </cell>
          <cell r="C164" t="str">
            <v>ENCERRADA - POR INICIATIVA DA EFPC</v>
          </cell>
          <cell r="D164" t="str">
            <v>ENCERRADA</v>
          </cell>
          <cell r="E164" t="str">
            <v>LC 109</v>
          </cell>
          <cell r="F164" t="str">
            <v>Privada</v>
          </cell>
          <cell r="G164" t="str">
            <v>Privado</v>
          </cell>
          <cell r="H164" t="str">
            <v>Não</v>
          </cell>
          <cell r="I164">
            <v>3.0000000054198896E+16</v>
          </cell>
          <cell r="J164">
            <v>32525</v>
          </cell>
          <cell r="K164">
            <v>1989</v>
          </cell>
          <cell r="L164" t="str">
            <v>janeiro</v>
          </cell>
          <cell r="M164">
            <v>32567</v>
          </cell>
          <cell r="N164">
            <v>42027</v>
          </cell>
          <cell r="O164">
            <v>0</v>
          </cell>
          <cell r="P164">
            <v>0</v>
          </cell>
          <cell r="Q164" t="str">
            <v>ROD PRESIDENTE DUTRA 2660</v>
          </cell>
          <cell r="R164" t="str">
            <v>21.535-900</v>
          </cell>
          <cell r="S164" t="str">
            <v>RIO DE JANEIRO</v>
          </cell>
          <cell r="T164" t="str">
            <v>RJ</v>
          </cell>
          <cell r="U164" t="str">
            <v>WWW.FMCPREV.COM.BR</v>
          </cell>
          <cell r="V164" t="str">
            <v>ERRJ</v>
          </cell>
          <cell r="W164">
            <v>45265.250254629602</v>
          </cell>
        </row>
        <row r="165">
          <cell r="A165" t="str">
            <v>FOLHAPREV</v>
          </cell>
          <cell r="B165" t="str">
            <v>01.713.129/0001-00</v>
          </cell>
          <cell r="C165" t="str">
            <v>ENCERRADA - POR CANCELAMENTO</v>
          </cell>
          <cell r="D165" t="str">
            <v>ENCERRADA</v>
          </cell>
          <cell r="E165" t="str">
            <v>LC 109</v>
          </cell>
          <cell r="F165" t="str">
            <v>Privada</v>
          </cell>
          <cell r="G165" t="str">
            <v>Privado</v>
          </cell>
          <cell r="H165" t="str">
            <v>Não</v>
          </cell>
          <cell r="I165">
            <v>440000000031997</v>
          </cell>
          <cell r="J165">
            <v>35436</v>
          </cell>
          <cell r="K165">
            <v>1997</v>
          </cell>
          <cell r="L165" t="str">
            <v>janeiro</v>
          </cell>
          <cell r="M165">
            <v>35490</v>
          </cell>
          <cell r="N165">
            <v>39419</v>
          </cell>
          <cell r="O165">
            <v>0</v>
          </cell>
          <cell r="P165">
            <v>0</v>
          </cell>
          <cell r="Q165"/>
          <cell r="R165"/>
          <cell r="S165" t="str">
            <v>SAO PAULO</v>
          </cell>
          <cell r="T165" t="str">
            <v>SP</v>
          </cell>
          <cell r="U165"/>
          <cell r="V165" t="str">
            <v>ERSP</v>
          </cell>
          <cell r="W165">
            <v>45265.250254629602</v>
          </cell>
        </row>
        <row r="166">
          <cell r="A166" t="str">
            <v>FORLUZ</v>
          </cell>
          <cell r="B166" t="str">
            <v>16.539.926/0001-90</v>
          </cell>
          <cell r="C166" t="str">
            <v>NORMAL - EM FUNCIONAMENTO</v>
          </cell>
          <cell r="D166" t="str">
            <v>NORMAL</v>
          </cell>
          <cell r="E166" t="str">
            <v>LC 108 / LC 109</v>
          </cell>
          <cell r="F166" t="str">
            <v>Pública Estadual</v>
          </cell>
          <cell r="G166" t="str">
            <v>Público</v>
          </cell>
          <cell r="H166" t="str">
            <v>Sim</v>
          </cell>
          <cell r="I166">
            <v>3017211979</v>
          </cell>
          <cell r="J166">
            <v>28943</v>
          </cell>
          <cell r="K166">
            <v>1979</v>
          </cell>
          <cell r="L166" t="str">
            <v>março</v>
          </cell>
          <cell r="M166">
            <v>26451</v>
          </cell>
          <cell r="N166"/>
          <cell r="O166">
            <v>3</v>
          </cell>
          <cell r="P166">
            <v>27</v>
          </cell>
          <cell r="Q166" t="str">
            <v>AVENIDA DO CONTORNO 6500 - 3º ANDAR</v>
          </cell>
          <cell r="R166" t="str">
            <v>30.110-044</v>
          </cell>
          <cell r="S166" t="str">
            <v>BELO HORIZONTE</v>
          </cell>
          <cell r="T166" t="str">
            <v>MG</v>
          </cell>
          <cell r="U166" t="str">
            <v>WWW.FORLUZ.ORG.BR</v>
          </cell>
          <cell r="V166" t="str">
            <v>ERMG</v>
          </cell>
          <cell r="W166">
            <v>45265.250254629602</v>
          </cell>
        </row>
        <row r="167">
          <cell r="A167" t="str">
            <v>FPMN</v>
          </cell>
          <cell r="B167" t="str">
            <v>68.316.199/0001-03</v>
          </cell>
          <cell r="C167" t="str">
            <v>ENCERRADA - POR INICIATIVA DA EFPC</v>
          </cell>
          <cell r="D167" t="str">
            <v>ENCERRADA</v>
          </cell>
          <cell r="E167" t="str">
            <v>LC 109</v>
          </cell>
          <cell r="F167" t="str">
            <v>Privada</v>
          </cell>
          <cell r="G167" t="str">
            <v>Privado</v>
          </cell>
          <cell r="H167" t="str">
            <v>Não</v>
          </cell>
          <cell r="I167">
            <v>240000000101992</v>
          </cell>
          <cell r="J167">
            <v>33801</v>
          </cell>
          <cell r="K167">
            <v>1992</v>
          </cell>
          <cell r="L167" t="str">
            <v>julho</v>
          </cell>
          <cell r="M167">
            <v>33939</v>
          </cell>
          <cell r="N167">
            <v>41390</v>
          </cell>
          <cell r="O167">
            <v>0</v>
          </cell>
          <cell r="P167">
            <v>0</v>
          </cell>
          <cell r="Q167" t="str">
            <v>AVENIDA BRIGADEIRO FARIA LIMA Nº 3729, 14º ANDAR - PARTE</v>
          </cell>
          <cell r="R167" t="str">
            <v>04.538-905</v>
          </cell>
          <cell r="S167" t="str">
            <v>SAO PAULO</v>
          </cell>
          <cell r="T167" t="str">
            <v>SP</v>
          </cell>
          <cell r="U167"/>
          <cell r="V167" t="str">
            <v>ERSP</v>
          </cell>
          <cell r="W167">
            <v>45265.250254629602</v>
          </cell>
        </row>
        <row r="168">
          <cell r="A168" t="str">
            <v>FPP</v>
          </cell>
          <cell r="B168" t="str">
            <v>01.089.043/0001-58</v>
          </cell>
          <cell r="C168" t="str">
            <v>NORMAL - EM FUNCIONAMENTO</v>
          </cell>
          <cell r="D168" t="str">
            <v>NORMAL</v>
          </cell>
          <cell r="E168" t="str">
            <v>LC 109</v>
          </cell>
          <cell r="F168" t="str">
            <v>Privada</v>
          </cell>
          <cell r="G168" t="str">
            <v>Privado</v>
          </cell>
          <cell r="H168" t="str">
            <v>Não</v>
          </cell>
          <cell r="I168">
            <v>4.4000003540199712E+16</v>
          </cell>
          <cell r="J168">
            <v>35598</v>
          </cell>
          <cell r="K168">
            <v>1997</v>
          </cell>
          <cell r="L168" t="str">
            <v>junho</v>
          </cell>
          <cell r="M168">
            <v>35765</v>
          </cell>
          <cell r="N168"/>
          <cell r="O168">
            <v>0</v>
          </cell>
          <cell r="P168">
            <v>0</v>
          </cell>
          <cell r="Q168" t="str">
            <v>AVENIDA DO TABOÃO, 899 - CPI 9827</v>
          </cell>
          <cell r="R168" t="str">
            <v>09.655-900</v>
          </cell>
          <cell r="S168" t="str">
            <v>SAO BERNARDO DO CAMPO</v>
          </cell>
          <cell r="T168" t="str">
            <v>SP</v>
          </cell>
          <cell r="U168" t="str">
            <v>WWW.FORDPREV.COM.BR</v>
          </cell>
          <cell r="V168" t="str">
            <v>ERSP</v>
          </cell>
          <cell r="W168">
            <v>45265.250254629602</v>
          </cell>
        </row>
        <row r="169">
          <cell r="A169" t="str">
            <v>FRANCISCO CONDE</v>
          </cell>
          <cell r="B169" t="str">
            <v>61.701.322/0001-52</v>
          </cell>
          <cell r="C169" t="str">
            <v>ENCERRADA - POR CANCELAMENTO</v>
          </cell>
          <cell r="D169" t="str">
            <v>ENCERRADA</v>
          </cell>
          <cell r="E169" t="str">
            <v>LC 109</v>
          </cell>
          <cell r="F169" t="str">
            <v>Privada</v>
          </cell>
          <cell r="G169" t="str">
            <v>Privado</v>
          </cell>
          <cell r="H169" t="str">
            <v>Não</v>
          </cell>
          <cell r="I169">
            <v>3018461979</v>
          </cell>
          <cell r="J169">
            <v>29126</v>
          </cell>
          <cell r="K169">
            <v>1979</v>
          </cell>
          <cell r="L169" t="str">
            <v>setembro</v>
          </cell>
          <cell r="M169">
            <v>29125</v>
          </cell>
          <cell r="N169">
            <v>37767</v>
          </cell>
          <cell r="O169">
            <v>0</v>
          </cell>
          <cell r="P169">
            <v>0</v>
          </cell>
          <cell r="Q169"/>
          <cell r="R169"/>
          <cell r="S169" t="str">
            <v>OSASCO</v>
          </cell>
          <cell r="T169" t="str">
            <v>SP</v>
          </cell>
          <cell r="U169"/>
          <cell r="V169" t="str">
            <v>ERSP</v>
          </cell>
          <cell r="W169">
            <v>45265.250254629602</v>
          </cell>
        </row>
        <row r="170">
          <cell r="A170" t="str">
            <v>FRANPREV</v>
          </cell>
          <cell r="B170" t="str">
            <v>53.635.207/0001-07</v>
          </cell>
          <cell r="C170" t="str">
            <v>ENCERRADA - POR CANCELAMENTO</v>
          </cell>
          <cell r="D170" t="str">
            <v>ENCERRADA</v>
          </cell>
          <cell r="E170" t="str">
            <v>LC 109</v>
          </cell>
          <cell r="F170" t="str">
            <v>Privada</v>
          </cell>
          <cell r="G170" t="str">
            <v>Privado</v>
          </cell>
          <cell r="H170" t="str">
            <v>Não</v>
          </cell>
          <cell r="I170">
            <v>347871983</v>
          </cell>
          <cell r="J170">
            <v>30844</v>
          </cell>
          <cell r="K170">
            <v>1984</v>
          </cell>
          <cell r="L170" t="str">
            <v>junho</v>
          </cell>
          <cell r="M170">
            <v>30844</v>
          </cell>
          <cell r="N170">
            <v>35710</v>
          </cell>
          <cell r="O170">
            <v>0</v>
          </cell>
          <cell r="P170">
            <v>0</v>
          </cell>
          <cell r="Q170"/>
          <cell r="R170"/>
          <cell r="S170" t="str">
            <v>SAO PAULO</v>
          </cell>
          <cell r="T170" t="str">
            <v>SP</v>
          </cell>
          <cell r="U170"/>
          <cell r="V170" t="str">
            <v>ERSP</v>
          </cell>
          <cell r="W170">
            <v>45265.250254629602</v>
          </cell>
        </row>
        <row r="171">
          <cell r="A171" t="str">
            <v>FUCAE</v>
          </cell>
          <cell r="B171" t="str">
            <v>87.150.330/0001-41</v>
          </cell>
          <cell r="C171" t="str">
            <v>LIQUIDAÇÃO - EM LIQUIDAÇÃO</v>
          </cell>
          <cell r="D171" t="str">
            <v>LIQUIDAÇÃO</v>
          </cell>
          <cell r="E171" t="str">
            <v>LC 108 / LC 109</v>
          </cell>
          <cell r="F171" t="str">
            <v>Pública Estadual</v>
          </cell>
          <cell r="G171" t="str">
            <v>Público</v>
          </cell>
          <cell r="H171" t="str">
            <v>Não</v>
          </cell>
          <cell r="I171">
            <v>3016231979</v>
          </cell>
          <cell r="J171">
            <v>28969</v>
          </cell>
          <cell r="K171">
            <v>1979</v>
          </cell>
          <cell r="L171" t="str">
            <v>abril</v>
          </cell>
          <cell r="M171">
            <v>26715</v>
          </cell>
          <cell r="N171"/>
          <cell r="O171">
            <v>1</v>
          </cell>
          <cell r="P171">
            <v>0</v>
          </cell>
          <cell r="Q171" t="str">
            <v>AVENIDA GETÚLIO VARGAS, 774 SALA 203</v>
          </cell>
          <cell r="R171" t="str">
            <v>90.150-002</v>
          </cell>
          <cell r="S171" t="str">
            <v>PORTO ALEGRE</v>
          </cell>
          <cell r="T171" t="str">
            <v>RS</v>
          </cell>
          <cell r="U171"/>
          <cell r="V171" t="str">
            <v>ERRS</v>
          </cell>
          <cell r="W171">
            <v>45265.250254629602</v>
          </cell>
        </row>
        <row r="172">
          <cell r="A172" t="str">
            <v>FUCAP</v>
          </cell>
          <cell r="B172" t="str">
            <v>29.958.022/0001-40</v>
          </cell>
          <cell r="C172" t="str">
            <v>NORMAL - EM FUNCIONAMENTO</v>
          </cell>
          <cell r="D172" t="str">
            <v>NORMAL</v>
          </cell>
          <cell r="E172" t="str">
            <v>LC 109</v>
          </cell>
          <cell r="F172" t="str">
            <v>Privada</v>
          </cell>
          <cell r="G172" t="str">
            <v>Privado</v>
          </cell>
          <cell r="H172" t="str">
            <v>Não</v>
          </cell>
          <cell r="I172">
            <v>3014191978</v>
          </cell>
          <cell r="J172">
            <v>29131</v>
          </cell>
          <cell r="K172">
            <v>1979</v>
          </cell>
          <cell r="L172" t="str">
            <v>outubro</v>
          </cell>
          <cell r="M172">
            <v>29668</v>
          </cell>
          <cell r="N172"/>
          <cell r="O172">
            <v>2</v>
          </cell>
          <cell r="P172">
            <v>9</v>
          </cell>
          <cell r="Q172" t="str">
            <v>RUA BENEDITINOS, Nº 16 / 10º ANDAR</v>
          </cell>
          <cell r="R172" t="str">
            <v>20.081-050</v>
          </cell>
          <cell r="S172" t="str">
            <v>RIO DE JANEIRO</v>
          </cell>
          <cell r="T172" t="str">
            <v>RJ</v>
          </cell>
          <cell r="U172" t="str">
            <v>WWW.FUCAP.ORG.BR</v>
          </cell>
          <cell r="V172" t="str">
            <v>ERRJ</v>
          </cell>
          <cell r="W172">
            <v>45265.250254629602</v>
          </cell>
        </row>
        <row r="173">
          <cell r="A173" t="str">
            <v>FUMAC</v>
          </cell>
          <cell r="B173" t="str">
            <v>02.879.328/0001-55</v>
          </cell>
          <cell r="C173" t="str">
            <v>LIQUIDAÇÃO - EM LIQUIDAÇÃO</v>
          </cell>
          <cell r="D173" t="str">
            <v>LIQUIDAÇÃO</v>
          </cell>
          <cell r="E173" t="str">
            <v>LC 109</v>
          </cell>
          <cell r="F173" t="str">
            <v>Privada</v>
          </cell>
          <cell r="G173" t="str">
            <v>Privado</v>
          </cell>
          <cell r="H173" t="str">
            <v>Não</v>
          </cell>
          <cell r="I173">
            <v>182781980</v>
          </cell>
          <cell r="J173">
            <v>29635</v>
          </cell>
          <cell r="K173">
            <v>1981</v>
          </cell>
          <cell r="L173" t="str">
            <v>fevereiro</v>
          </cell>
          <cell r="M173">
            <v>33695</v>
          </cell>
          <cell r="N173"/>
          <cell r="O173">
            <v>0</v>
          </cell>
          <cell r="P173">
            <v>0</v>
          </cell>
          <cell r="Q173" t="str">
            <v>PRAÇA DA SÉ,411 2º ANDAR, SALAS 6 A 9</v>
          </cell>
          <cell r="R173" t="str">
            <v>01.001-000</v>
          </cell>
          <cell r="S173" t="str">
            <v>SAO PAULO</v>
          </cell>
          <cell r="T173" t="str">
            <v>SP</v>
          </cell>
          <cell r="U173"/>
          <cell r="V173" t="str">
            <v>ERSP</v>
          </cell>
          <cell r="W173">
            <v>45265.250254629602</v>
          </cell>
        </row>
        <row r="174">
          <cell r="A174" t="str">
            <v>FUMPRESC</v>
          </cell>
          <cell r="B174" t="str">
            <v>86.950.391/0001-20</v>
          </cell>
          <cell r="C174" t="str">
            <v>NORMAL - EM FUNCIONAMENTO</v>
          </cell>
          <cell r="D174" t="str">
            <v>NORMAL</v>
          </cell>
          <cell r="E174" t="str">
            <v>LC 108 / LC 109</v>
          </cell>
          <cell r="F174" t="str">
            <v>Pública Estadual</v>
          </cell>
          <cell r="G174" t="str">
            <v>Público</v>
          </cell>
          <cell r="H174" t="str">
            <v>Não</v>
          </cell>
          <cell r="I174">
            <v>440000040151993</v>
          </cell>
          <cell r="J174">
            <v>34318</v>
          </cell>
          <cell r="K174">
            <v>1993</v>
          </cell>
          <cell r="L174" t="str">
            <v>dezembro</v>
          </cell>
          <cell r="M174">
            <v>34463</v>
          </cell>
          <cell r="N174"/>
          <cell r="O174">
            <v>3</v>
          </cell>
          <cell r="P174">
            <v>3</v>
          </cell>
          <cell r="Q174" t="str">
            <v>RUA ADOLFO MELO, 38</v>
          </cell>
          <cell r="R174" t="str">
            <v>88.015-090</v>
          </cell>
          <cell r="S174" t="str">
            <v>FLORIANOPOLIS</v>
          </cell>
          <cell r="T174" t="str">
            <v>SC</v>
          </cell>
          <cell r="U174" t="str">
            <v>WWW.FUMPRESC.COM.BR</v>
          </cell>
          <cell r="V174" t="str">
            <v>ERRS</v>
          </cell>
          <cell r="W174">
            <v>45265.250254629602</v>
          </cell>
        </row>
        <row r="175">
          <cell r="A175" t="str">
            <v>FUNASA</v>
          </cell>
          <cell r="B175" t="str">
            <v>11.888.955/0001-43</v>
          </cell>
          <cell r="C175" t="str">
            <v>ENCERRADA - POR INCORPORAÇÃO</v>
          </cell>
          <cell r="D175" t="str">
            <v>ENCERRADA</v>
          </cell>
          <cell r="E175" t="str">
            <v>LC 109</v>
          </cell>
          <cell r="F175" t="str">
            <v>Privada</v>
          </cell>
          <cell r="G175" t="str">
            <v>Privado</v>
          </cell>
          <cell r="H175" t="str">
            <v>Não</v>
          </cell>
          <cell r="I175">
            <v>300000052971986</v>
          </cell>
          <cell r="J175">
            <v>31833</v>
          </cell>
          <cell r="K175">
            <v>1987</v>
          </cell>
          <cell r="L175" t="str">
            <v>fevereiro</v>
          </cell>
          <cell r="M175">
            <v>31833</v>
          </cell>
          <cell r="N175">
            <v>43654</v>
          </cell>
          <cell r="O175">
            <v>0</v>
          </cell>
          <cell r="P175">
            <v>0</v>
          </cell>
          <cell r="Q175" t="str">
            <v>AV EPITACIO PESSOA 1250 ED CONCORDE   SL. 303</v>
          </cell>
          <cell r="R175" t="str">
            <v>58.039-000</v>
          </cell>
          <cell r="S175" t="str">
            <v>JOAO PESSOA</v>
          </cell>
          <cell r="T175" t="str">
            <v>PB</v>
          </cell>
          <cell r="U175" t="str">
            <v>www.funasaseg.com.br</v>
          </cell>
          <cell r="V175" t="str">
            <v>ERPE</v>
          </cell>
          <cell r="W175">
            <v>45265.250254629602</v>
          </cell>
        </row>
        <row r="176">
          <cell r="A176" t="str">
            <v>FUNBEP</v>
          </cell>
          <cell r="B176" t="str">
            <v>76.629.252/0001-46</v>
          </cell>
          <cell r="C176" t="str">
            <v>NORMAL - EM FUNCIONAMENTO</v>
          </cell>
          <cell r="D176" t="str">
            <v>NORMAL</v>
          </cell>
          <cell r="E176" t="str">
            <v>LC 109</v>
          </cell>
          <cell r="F176" t="str">
            <v>Privada</v>
          </cell>
          <cell r="G176" t="str">
            <v>Privado</v>
          </cell>
          <cell r="H176" t="str">
            <v>Não</v>
          </cell>
          <cell r="I176">
            <v>3018401979</v>
          </cell>
          <cell r="J176">
            <v>30161</v>
          </cell>
          <cell r="K176">
            <v>1982</v>
          </cell>
          <cell r="L176" t="str">
            <v>julho</v>
          </cell>
          <cell r="M176">
            <v>30161</v>
          </cell>
          <cell r="N176"/>
          <cell r="O176">
            <v>2</v>
          </cell>
          <cell r="P176">
            <v>7</v>
          </cell>
          <cell r="Q176" t="str">
            <v>ALAMEDA DR. CARLOS DE CARVALHO</v>
          </cell>
          <cell r="R176" t="str">
            <v>80.410-180</v>
          </cell>
          <cell r="S176" t="str">
            <v>CURITIBA</v>
          </cell>
          <cell r="T176" t="str">
            <v>PR</v>
          </cell>
          <cell r="U176" t="str">
            <v>WWW.FUNBEP.COM.BR</v>
          </cell>
          <cell r="V176" t="str">
            <v>ERRS</v>
          </cell>
          <cell r="W176">
            <v>45265.250254629602</v>
          </cell>
        </row>
        <row r="177">
          <cell r="A177" t="str">
            <v>FUNCASAL</v>
          </cell>
          <cell r="B177" t="str">
            <v>24.479.123/0001-15</v>
          </cell>
          <cell r="C177" t="str">
            <v>NORMAL - EM FUNCIONAMENTO</v>
          </cell>
          <cell r="D177" t="str">
            <v>NORMAL</v>
          </cell>
          <cell r="E177" t="str">
            <v>LC 108 / LC 109</v>
          </cell>
          <cell r="F177" t="str">
            <v>Pública Estadual</v>
          </cell>
          <cell r="G177" t="str">
            <v>Público</v>
          </cell>
          <cell r="H177" t="str">
            <v>Não</v>
          </cell>
          <cell r="I177">
            <v>3.0000000082198824E+16</v>
          </cell>
          <cell r="J177">
            <v>32352</v>
          </cell>
          <cell r="K177">
            <v>1988</v>
          </cell>
          <cell r="L177" t="str">
            <v>julho</v>
          </cell>
          <cell r="M177">
            <v>32871</v>
          </cell>
          <cell r="N177"/>
          <cell r="O177">
            <v>1</v>
          </cell>
          <cell r="P177">
            <v>2</v>
          </cell>
          <cell r="Q177" t="str">
            <v>RUA DR. JOSE CASTRO DE AZEVEDO 252</v>
          </cell>
          <cell r="R177" t="str">
            <v>57.052-240</v>
          </cell>
          <cell r="S177" t="str">
            <v>MACEIO</v>
          </cell>
          <cell r="T177" t="str">
            <v>AL</v>
          </cell>
          <cell r="U177" t="str">
            <v>WWW.FUNCASAL.COM.BR</v>
          </cell>
          <cell r="V177" t="str">
            <v>ERPE</v>
          </cell>
          <cell r="W177">
            <v>45265.250254629602</v>
          </cell>
        </row>
        <row r="178">
          <cell r="A178" t="str">
            <v>FUNCEF</v>
          </cell>
          <cell r="B178" t="str">
            <v>00.436.923/0001-90</v>
          </cell>
          <cell r="C178" t="str">
            <v>NORMAL - EM FUNCIONAMENTO</v>
          </cell>
          <cell r="D178" t="str">
            <v>NORMAL</v>
          </cell>
          <cell r="E178" t="str">
            <v>LC 108 / LC 109</v>
          </cell>
          <cell r="F178" t="str">
            <v>Pública Federal</v>
          </cell>
          <cell r="G178" t="str">
            <v>Público</v>
          </cell>
          <cell r="H178" t="str">
            <v>Sim</v>
          </cell>
          <cell r="I178">
            <v>3018371979</v>
          </cell>
          <cell r="J178">
            <v>29017</v>
          </cell>
          <cell r="K178">
            <v>1979</v>
          </cell>
          <cell r="L178" t="str">
            <v>junho</v>
          </cell>
          <cell r="M178">
            <v>28338</v>
          </cell>
          <cell r="N178"/>
          <cell r="O178">
            <v>3</v>
          </cell>
          <cell r="P178">
            <v>2</v>
          </cell>
          <cell r="Q178" t="str">
            <v>ST SCN QUADRA 02 BLOCO A 12 E 13 ANDAR S/N EDIF  CORPOR</v>
          </cell>
          <cell r="R178" t="str">
            <v>70.712-900</v>
          </cell>
          <cell r="S178" t="str">
            <v>BRASILIA</v>
          </cell>
          <cell r="T178" t="str">
            <v>DF</v>
          </cell>
          <cell r="U178" t="str">
            <v>WWW.FUNCEF.COM.BR</v>
          </cell>
          <cell r="V178" t="str">
            <v>ERDF</v>
          </cell>
          <cell r="W178">
            <v>45265.250254629602</v>
          </cell>
        </row>
        <row r="179">
          <cell r="A179" t="str">
            <v>FUNCESP</v>
          </cell>
          <cell r="B179" t="str">
            <v>62.465.117/0001-06</v>
          </cell>
          <cell r="C179" t="str">
            <v>NORMAL - EM FUNCIONAMENTO</v>
          </cell>
          <cell r="D179" t="str">
            <v>NORMAL</v>
          </cell>
          <cell r="E179" t="str">
            <v>LC 109</v>
          </cell>
          <cell r="F179" t="str">
            <v>Privada</v>
          </cell>
          <cell r="G179" t="str">
            <v>Privado</v>
          </cell>
          <cell r="H179" t="str">
            <v>Sim</v>
          </cell>
          <cell r="I179">
            <v>301816197900</v>
          </cell>
          <cell r="J179">
            <v>29126</v>
          </cell>
          <cell r="K179">
            <v>1979</v>
          </cell>
          <cell r="L179" t="str">
            <v>setembro</v>
          </cell>
          <cell r="M179">
            <v>29166</v>
          </cell>
          <cell r="N179"/>
          <cell r="O179">
            <v>26</v>
          </cell>
          <cell r="P179">
            <v>23</v>
          </cell>
          <cell r="Q179" t="str">
            <v>AL SANTOS 2477</v>
          </cell>
          <cell r="R179" t="str">
            <v>01.419-002</v>
          </cell>
          <cell r="S179" t="str">
            <v>SAO PAULO</v>
          </cell>
          <cell r="T179" t="str">
            <v>SP</v>
          </cell>
          <cell r="U179" t="str">
            <v>WWW.VIVEST.COM.BR</v>
          </cell>
          <cell r="V179" t="str">
            <v>ERSP</v>
          </cell>
          <cell r="W179">
            <v>45265.250254629602</v>
          </cell>
        </row>
        <row r="180">
          <cell r="A180" t="str">
            <v>FUND. BRASILSAT</v>
          </cell>
          <cell r="B180" t="str">
            <v>02.181.875/0001-62</v>
          </cell>
          <cell r="C180" t="str">
            <v>NORMAL - EM FUNCIONAMENTO</v>
          </cell>
          <cell r="D180" t="str">
            <v>NORMAL</v>
          </cell>
          <cell r="E180" t="str">
            <v>LC 109</v>
          </cell>
          <cell r="F180" t="str">
            <v>Privada</v>
          </cell>
          <cell r="G180" t="str">
            <v>Privado</v>
          </cell>
          <cell r="H180" t="str">
            <v>Não</v>
          </cell>
          <cell r="I180">
            <v>440000023949711</v>
          </cell>
          <cell r="J180">
            <v>35565</v>
          </cell>
          <cell r="K180">
            <v>1997</v>
          </cell>
          <cell r="L180" t="str">
            <v>maio</v>
          </cell>
          <cell r="M180">
            <v>35566</v>
          </cell>
          <cell r="N180"/>
          <cell r="O180">
            <v>1</v>
          </cell>
          <cell r="P180">
            <v>2</v>
          </cell>
          <cell r="Q180" t="str">
            <v>RUA GUILHERME WEIGERT 1.955</v>
          </cell>
          <cell r="R180" t="str">
            <v>82.720-000</v>
          </cell>
          <cell r="S180" t="str">
            <v>CURITIBA</v>
          </cell>
          <cell r="T180" t="str">
            <v>PR</v>
          </cell>
          <cell r="U180" t="str">
            <v>WWW.BRASILSAT.COM.BR</v>
          </cell>
          <cell r="V180" t="str">
            <v>ERRS</v>
          </cell>
          <cell r="W180">
            <v>45265.250254629602</v>
          </cell>
        </row>
        <row r="181">
          <cell r="A181" t="str">
            <v>FUNDAÇÃO 14 PP</v>
          </cell>
          <cell r="B181" t="str">
            <v>07.170.649/0001-08</v>
          </cell>
          <cell r="C181" t="str">
            <v>ENCERRADA - POR INICIATIVA DA EFPC</v>
          </cell>
          <cell r="D181" t="str">
            <v>ENCERRADA</v>
          </cell>
          <cell r="E181" t="str">
            <v>LC 109</v>
          </cell>
          <cell r="F181" t="str">
            <v>Privada</v>
          </cell>
          <cell r="G181" t="str">
            <v>Privado</v>
          </cell>
          <cell r="H181" t="str">
            <v>Não</v>
          </cell>
          <cell r="I181">
            <v>4.4000001607200416E+16</v>
          </cell>
          <cell r="J181">
            <v>38267</v>
          </cell>
          <cell r="K181">
            <v>2004</v>
          </cell>
          <cell r="L181" t="str">
            <v>outubro</v>
          </cell>
          <cell r="M181">
            <v>38341</v>
          </cell>
          <cell r="N181">
            <v>40274</v>
          </cell>
          <cell r="O181">
            <v>0</v>
          </cell>
          <cell r="P181">
            <v>0</v>
          </cell>
          <cell r="Q181" t="str">
            <v>RUA LAURO MULLER, Nº 116, SALA 2901, 2902, 2903, 2907 E 2908 - PARTE</v>
          </cell>
          <cell r="R181" t="str">
            <v>22.290-160</v>
          </cell>
          <cell r="S181" t="str">
            <v>RIO DE JANEIRO</v>
          </cell>
          <cell r="T181" t="str">
            <v>RJ</v>
          </cell>
          <cell r="U181" t="str">
            <v>www.fundacaoatlantico.com.br</v>
          </cell>
          <cell r="V181" t="str">
            <v>ERRJ</v>
          </cell>
          <cell r="W181">
            <v>45265.250254629602</v>
          </cell>
        </row>
        <row r="182">
          <cell r="A182" t="str">
            <v>FUNDACAO COPEL</v>
          </cell>
          <cell r="B182" t="str">
            <v>75.054.940/0001-62</v>
          </cell>
          <cell r="C182" t="str">
            <v>NORMAL - EM FUNCIONAMENTO</v>
          </cell>
          <cell r="D182" t="str">
            <v>NORMAL</v>
          </cell>
          <cell r="E182" t="str">
            <v>LC 108 / LC 109</v>
          </cell>
          <cell r="F182" t="str">
            <v>Pública Estadual</v>
          </cell>
          <cell r="G182" t="str">
            <v>Público</v>
          </cell>
          <cell r="H182" t="str">
            <v>Sim</v>
          </cell>
          <cell r="I182">
            <v>3017291979</v>
          </cell>
          <cell r="J182">
            <v>29010</v>
          </cell>
          <cell r="K182">
            <v>1979</v>
          </cell>
          <cell r="L182" t="str">
            <v>junho</v>
          </cell>
          <cell r="M182">
            <v>26268</v>
          </cell>
          <cell r="N182"/>
          <cell r="O182">
            <v>5</v>
          </cell>
          <cell r="P182">
            <v>14</v>
          </cell>
          <cell r="Q182" t="str">
            <v>RUA TREZE DE MAIO 616</v>
          </cell>
          <cell r="R182" t="str">
            <v>80.510-030</v>
          </cell>
          <cell r="S182" t="str">
            <v>CURITIBA</v>
          </cell>
          <cell r="T182" t="str">
            <v>PR</v>
          </cell>
          <cell r="U182" t="str">
            <v>FCOPEL.ORG.BR</v>
          </cell>
          <cell r="V182" t="str">
            <v>ERRS</v>
          </cell>
          <cell r="W182">
            <v>45265.250254629602</v>
          </cell>
        </row>
        <row r="183">
          <cell r="A183" t="str">
            <v>FUNDACAO CORSAN</v>
          </cell>
          <cell r="B183" t="str">
            <v>89.176.911/0001-88</v>
          </cell>
          <cell r="C183" t="str">
            <v>NORMAL - EM FUNCIONAMENTO</v>
          </cell>
          <cell r="D183" t="str">
            <v>NORMAL</v>
          </cell>
          <cell r="E183" t="str">
            <v>LC 108 / LC 109</v>
          </cell>
          <cell r="F183" t="str">
            <v>Pública Estadual</v>
          </cell>
          <cell r="G183" t="str">
            <v>Público</v>
          </cell>
          <cell r="H183" t="str">
            <v>Não</v>
          </cell>
          <cell r="I183">
            <v>3018191979</v>
          </cell>
          <cell r="J183">
            <v>29187</v>
          </cell>
          <cell r="K183">
            <v>1979</v>
          </cell>
          <cell r="L183" t="str">
            <v>novembro</v>
          </cell>
          <cell r="M183">
            <v>29221</v>
          </cell>
          <cell r="N183"/>
          <cell r="O183">
            <v>1</v>
          </cell>
          <cell r="P183">
            <v>2</v>
          </cell>
          <cell r="Q183" t="str">
            <v>AVENIDA JULIO DE CASTILHOS, 51 - 4º ANDAR</v>
          </cell>
          <cell r="R183" t="str">
            <v>90.030-131</v>
          </cell>
          <cell r="S183" t="str">
            <v>PORTO ALEGRE</v>
          </cell>
          <cell r="T183" t="str">
            <v>RS</v>
          </cell>
          <cell r="U183" t="str">
            <v>WWW.FUNCORSAN.COM.BR</v>
          </cell>
          <cell r="V183" t="str">
            <v>ERRS</v>
          </cell>
          <cell r="W183">
            <v>45265.250254629602</v>
          </cell>
        </row>
        <row r="184">
          <cell r="A184" t="str">
            <v>FUNDAÇÃO LIBERTAS</v>
          </cell>
          <cell r="B184" t="str">
            <v>20.119.509/0001-65</v>
          </cell>
          <cell r="C184" t="str">
            <v>NORMAL - EM FUNCIONAMENTO</v>
          </cell>
          <cell r="D184" t="str">
            <v>NORMAL</v>
          </cell>
          <cell r="E184" t="str">
            <v>LC 108 / LC 109</v>
          </cell>
          <cell r="F184" t="str">
            <v>Pública Estadual</v>
          </cell>
          <cell r="G184" t="str">
            <v>Público</v>
          </cell>
          <cell r="H184" t="str">
            <v>Não</v>
          </cell>
          <cell r="I184">
            <v>3018801979</v>
          </cell>
          <cell r="J184">
            <v>29126</v>
          </cell>
          <cell r="K184">
            <v>1979</v>
          </cell>
          <cell r="L184" t="str">
            <v>setembro</v>
          </cell>
          <cell r="M184">
            <v>29186</v>
          </cell>
          <cell r="N184"/>
          <cell r="O184">
            <v>18</v>
          </cell>
          <cell r="P184">
            <v>18</v>
          </cell>
          <cell r="Q184" t="str">
            <v>AV ALVARES CABRAL,200 - 8º ANDAR</v>
          </cell>
          <cell r="R184" t="str">
            <v>30.170-000</v>
          </cell>
          <cell r="S184" t="str">
            <v>BELO HORIZONTE</v>
          </cell>
          <cell r="T184" t="str">
            <v>MG</v>
          </cell>
          <cell r="U184" t="str">
            <v>WWW.FUNDACAOLIBERTAS.COM.BR</v>
          </cell>
          <cell r="V184" t="str">
            <v>ERMG</v>
          </cell>
          <cell r="W184">
            <v>45265.250254629602</v>
          </cell>
        </row>
        <row r="185">
          <cell r="A185" t="str">
            <v>FUNDAMBRAS</v>
          </cell>
          <cell r="B185" t="str">
            <v>44.748.564/0001-82</v>
          </cell>
          <cell r="C185" t="str">
            <v>NORMAL - EM FUNCIONAMENTO</v>
          </cell>
          <cell r="D185" t="str">
            <v>NORMAL</v>
          </cell>
          <cell r="E185" t="str">
            <v>LC 109</v>
          </cell>
          <cell r="F185" t="str">
            <v>Privada</v>
          </cell>
          <cell r="G185" t="str">
            <v>Privado</v>
          </cell>
          <cell r="H185" t="str">
            <v>Não</v>
          </cell>
          <cell r="I185">
            <v>132041980</v>
          </cell>
          <cell r="J185">
            <v>29453</v>
          </cell>
          <cell r="K185">
            <v>1980</v>
          </cell>
          <cell r="L185" t="str">
            <v>agosto</v>
          </cell>
          <cell r="M185">
            <v>29486</v>
          </cell>
          <cell r="N185"/>
          <cell r="O185">
            <v>2</v>
          </cell>
          <cell r="P185">
            <v>9</v>
          </cell>
          <cell r="Q185" t="str">
            <v>RUA MARIA LUIZA SANTIAGO, 200</v>
          </cell>
          <cell r="R185" t="str">
            <v>30.140-120</v>
          </cell>
          <cell r="S185" t="str">
            <v>BELO HORIZONTE</v>
          </cell>
          <cell r="T185" t="str">
            <v>MG</v>
          </cell>
          <cell r="U185" t="str">
            <v>WWW.FUNDAMBRAS.COM.BR</v>
          </cell>
          <cell r="V185" t="str">
            <v>ERMG</v>
          </cell>
          <cell r="W185">
            <v>45265.250254629602</v>
          </cell>
        </row>
        <row r="186">
          <cell r="A186" t="str">
            <v>FUNDIAGUA</v>
          </cell>
          <cell r="B186" t="str">
            <v>73.983.876/0001-79</v>
          </cell>
          <cell r="C186" t="str">
            <v>NORMAL - EM FUNCIONAMENTO</v>
          </cell>
          <cell r="D186" t="str">
            <v>NORMAL</v>
          </cell>
          <cell r="E186" t="str">
            <v>LC 108 / LC 109</v>
          </cell>
          <cell r="F186" t="str">
            <v>Pública Estadual</v>
          </cell>
          <cell r="G186" t="str">
            <v>Público</v>
          </cell>
          <cell r="H186" t="str">
            <v>Não</v>
          </cell>
          <cell r="I186">
            <v>440000036301993</v>
          </cell>
          <cell r="J186">
            <v>34323</v>
          </cell>
          <cell r="K186">
            <v>1993</v>
          </cell>
          <cell r="L186" t="str">
            <v>dezembro</v>
          </cell>
          <cell r="M186">
            <v>34425</v>
          </cell>
          <cell r="N186"/>
          <cell r="O186">
            <v>4</v>
          </cell>
          <cell r="P186">
            <v>3</v>
          </cell>
          <cell r="Q186" t="str">
            <v>SCN QUADRA 4 BLOCO B SALA 1104 CENTRO EMPRESARIAL VARIG</v>
          </cell>
          <cell r="R186" t="str">
            <v>70.714-900</v>
          </cell>
          <cell r="S186" t="str">
            <v>BRASILIA</v>
          </cell>
          <cell r="T186" t="str">
            <v>DF</v>
          </cell>
          <cell r="U186" t="str">
            <v>www.fundiagua.com.br</v>
          </cell>
          <cell r="V186" t="str">
            <v>ERDF</v>
          </cell>
          <cell r="W186">
            <v>45265.250254629602</v>
          </cell>
        </row>
        <row r="187">
          <cell r="A187" t="str">
            <v>FUNEPP</v>
          </cell>
          <cell r="B187" t="str">
            <v>54.368.402/0001-72</v>
          </cell>
          <cell r="C187" t="str">
            <v>NORMAL - EM FUNCIONAMENTO</v>
          </cell>
          <cell r="D187" t="str">
            <v>NORMAL</v>
          </cell>
          <cell r="E187" t="str">
            <v>LC 109</v>
          </cell>
          <cell r="F187" t="str">
            <v>Privada</v>
          </cell>
          <cell r="G187" t="str">
            <v>Privado</v>
          </cell>
          <cell r="H187" t="str">
            <v>Não</v>
          </cell>
          <cell r="I187">
            <v>300000015911984</v>
          </cell>
          <cell r="J187">
            <v>31077</v>
          </cell>
          <cell r="K187">
            <v>1985</v>
          </cell>
          <cell r="L187" t="str">
            <v>janeiro</v>
          </cell>
          <cell r="M187">
            <v>31199</v>
          </cell>
          <cell r="N187"/>
          <cell r="O187">
            <v>6</v>
          </cell>
          <cell r="P187">
            <v>12</v>
          </cell>
          <cell r="Q187" t="str">
            <v>RUA DR. RUBENS GOMES BUENO, 691</v>
          </cell>
          <cell r="R187" t="str">
            <v>04.730-000</v>
          </cell>
          <cell r="S187" t="str">
            <v>SAO PAULO</v>
          </cell>
          <cell r="T187" t="str">
            <v>SP</v>
          </cell>
          <cell r="U187" t="str">
            <v>www.funepp.com.br</v>
          </cell>
          <cell r="V187" t="str">
            <v>ERSP</v>
          </cell>
          <cell r="W187">
            <v>45265.250254629602</v>
          </cell>
        </row>
        <row r="188">
          <cell r="A188" t="str">
            <v>FUNGRAPA</v>
          </cell>
          <cell r="B188" t="str">
            <v>04.358.362/0001-00</v>
          </cell>
          <cell r="C188" t="str">
            <v>ENCERRADA - POR CANCELAMENTO</v>
          </cell>
          <cell r="D188" t="str">
            <v>ENCERRADA</v>
          </cell>
          <cell r="E188" t="str">
            <v>LC 109</v>
          </cell>
          <cell r="F188" t="str">
            <v>Privada</v>
          </cell>
          <cell r="G188" t="str">
            <v>Privado</v>
          </cell>
          <cell r="H188" t="str">
            <v>Não</v>
          </cell>
          <cell r="I188">
            <v>5443</v>
          </cell>
          <cell r="J188">
            <v>30125</v>
          </cell>
          <cell r="K188">
            <v>1982</v>
          </cell>
          <cell r="L188" t="str">
            <v>junho</v>
          </cell>
          <cell r="M188">
            <v>30163</v>
          </cell>
          <cell r="N188">
            <v>37958</v>
          </cell>
          <cell r="O188">
            <v>0</v>
          </cell>
          <cell r="P188">
            <v>0</v>
          </cell>
          <cell r="Q188"/>
          <cell r="R188"/>
          <cell r="S188" t="str">
            <v>BELEM</v>
          </cell>
          <cell r="T188" t="str">
            <v>PA</v>
          </cell>
          <cell r="U188"/>
          <cell r="V188" t="str">
            <v>ERMG</v>
          </cell>
          <cell r="W188">
            <v>45265.250254629602</v>
          </cell>
        </row>
        <row r="189">
          <cell r="A189" t="str">
            <v>FUNPADEPAR</v>
          </cell>
          <cell r="B189" t="str">
            <v>00.634.690/0001-30</v>
          </cell>
          <cell r="C189" t="str">
            <v>SEM ATIVIDADES - COM PENDÊNCIAS PARA CANCELAMENTO</v>
          </cell>
          <cell r="D189" t="str">
            <v>SEM ATIVIDADES</v>
          </cell>
          <cell r="E189" t="str">
            <v>LC 109</v>
          </cell>
          <cell r="F189" t="str">
            <v>Privada</v>
          </cell>
          <cell r="G189" t="str">
            <v>Privado</v>
          </cell>
          <cell r="H189" t="str">
            <v>Não</v>
          </cell>
          <cell r="I189">
            <v>440000009241998</v>
          </cell>
          <cell r="J189">
            <v>35866</v>
          </cell>
          <cell r="K189">
            <v>1998</v>
          </cell>
          <cell r="L189" t="str">
            <v>março</v>
          </cell>
          <cell r="M189">
            <v>36008</v>
          </cell>
          <cell r="N189"/>
          <cell r="O189">
            <v>0</v>
          </cell>
          <cell r="P189">
            <v>0</v>
          </cell>
          <cell r="Q189" t="str">
            <v>RUA MIRANTE TAMANDARÉ, Nº 364</v>
          </cell>
          <cell r="R189" t="str">
            <v>80.045-110</v>
          </cell>
          <cell r="S189" t="str">
            <v>CURITIBA</v>
          </cell>
          <cell r="T189" t="str">
            <v>PR</v>
          </cell>
          <cell r="U189" t="str">
            <v>WWW.FUNPADEPAR.COM.BR</v>
          </cell>
          <cell r="V189" t="str">
            <v>ERRS</v>
          </cell>
          <cell r="W189">
            <v>45265.250254629602</v>
          </cell>
        </row>
        <row r="190">
          <cell r="A190" t="str">
            <v>FUNPRESP-EXE</v>
          </cell>
          <cell r="B190" t="str">
            <v>17.312.597/0001-02</v>
          </cell>
          <cell r="C190" t="str">
            <v>NORMAL - EM FUNCIONAMENTO</v>
          </cell>
          <cell r="D190" t="str">
            <v>NORMAL</v>
          </cell>
          <cell r="E190" t="str">
            <v>LC 108 / LC 109</v>
          </cell>
          <cell r="F190" t="str">
            <v>Pública Federal</v>
          </cell>
          <cell r="G190" t="str">
            <v>Público</v>
          </cell>
          <cell r="H190" t="str">
            <v>Sim</v>
          </cell>
          <cell r="I190">
            <v>4.4011000530201248E+16</v>
          </cell>
          <cell r="J190">
            <v>41204</v>
          </cell>
          <cell r="K190">
            <v>2012</v>
          </cell>
          <cell r="L190" t="str">
            <v>outubro</v>
          </cell>
          <cell r="M190">
            <v>41323</v>
          </cell>
          <cell r="N190"/>
          <cell r="O190">
            <v>2</v>
          </cell>
          <cell r="P190">
            <v>205</v>
          </cell>
          <cell r="Q190" t="str">
            <v>SCN, QUADRA2, BLOCO A, EDIFÍCIO CORPORATE FINANCIAL CENTER, 2º ANDAR, SALA 203</v>
          </cell>
          <cell r="R190" t="str">
            <v>70.712-900</v>
          </cell>
          <cell r="S190" t="str">
            <v>BRASILIA</v>
          </cell>
          <cell r="T190" t="str">
            <v>DF</v>
          </cell>
          <cell r="U190" t="str">
            <v>HTTP://WWW.FUNPRESP.COM.BR/PORTAL/</v>
          </cell>
          <cell r="V190" t="str">
            <v>ERDF</v>
          </cell>
          <cell r="W190">
            <v>45265.250254629602</v>
          </cell>
        </row>
        <row r="191">
          <cell r="A191" t="str">
            <v>FUNPRESP-JUD</v>
          </cell>
          <cell r="B191" t="str">
            <v>18.465.825/0001-47</v>
          </cell>
          <cell r="C191" t="str">
            <v>NORMAL - EM FUNCIONAMENTO</v>
          </cell>
          <cell r="D191" t="str">
            <v>NORMAL</v>
          </cell>
          <cell r="E191" t="str">
            <v>LC 108 / LC 109</v>
          </cell>
          <cell r="F191" t="str">
            <v>Pública Federal</v>
          </cell>
          <cell r="G191" t="str">
            <v>Público</v>
          </cell>
          <cell r="H191" t="str">
            <v>Sim</v>
          </cell>
          <cell r="I191">
            <v>4.4011000011201368E+16</v>
          </cell>
          <cell r="J191">
            <v>41320</v>
          </cell>
          <cell r="K191">
            <v>2013</v>
          </cell>
          <cell r="L191" t="str">
            <v>fevereiro</v>
          </cell>
          <cell r="M191">
            <v>41561</v>
          </cell>
          <cell r="N191"/>
          <cell r="O191">
            <v>1</v>
          </cell>
          <cell r="P191">
            <v>99</v>
          </cell>
          <cell r="Q191" t="str">
            <v>SETOR COMERCIAL NORTE, QUADRA 4, ED. VARIG - SALA 803, OITAVO PAVIMENTO, TORRE SUL, BLOCO B</v>
          </cell>
          <cell r="R191" t="str">
            <v>70.714-020</v>
          </cell>
          <cell r="S191" t="str">
            <v>BRASILIA</v>
          </cell>
          <cell r="T191" t="str">
            <v>DF</v>
          </cell>
          <cell r="U191" t="str">
            <v>WWW.FUNPRESPJUD.COM.BR</v>
          </cell>
          <cell r="V191" t="str">
            <v>ERDF</v>
          </cell>
          <cell r="W191">
            <v>45265.250254629602</v>
          </cell>
        </row>
        <row r="192">
          <cell r="A192" t="str">
            <v>FUNREDE</v>
          </cell>
          <cell r="B192" t="str">
            <v>56.270.010/0001-00</v>
          </cell>
          <cell r="C192" t="str">
            <v>ENCERRADA - POR CANCELAMENTO</v>
          </cell>
          <cell r="D192" t="str">
            <v>ENCERRADA</v>
          </cell>
          <cell r="E192" t="str">
            <v>LC 109</v>
          </cell>
          <cell r="F192" t="str">
            <v>Privada</v>
          </cell>
          <cell r="G192" t="str">
            <v>Privado</v>
          </cell>
          <cell r="H192" t="str">
            <v>Não</v>
          </cell>
          <cell r="I192">
            <v>36111985</v>
          </cell>
          <cell r="J192">
            <v>31590</v>
          </cell>
          <cell r="K192">
            <v>1986</v>
          </cell>
          <cell r="L192" t="str">
            <v>junho</v>
          </cell>
          <cell r="M192">
            <v>31642</v>
          </cell>
          <cell r="N192">
            <v>37958</v>
          </cell>
          <cell r="O192">
            <v>0</v>
          </cell>
          <cell r="P192">
            <v>0</v>
          </cell>
          <cell r="Q192"/>
          <cell r="R192"/>
          <cell r="S192" t="str">
            <v>SAO PAULO</v>
          </cell>
          <cell r="T192" t="str">
            <v>SP</v>
          </cell>
          <cell r="U192"/>
          <cell r="V192" t="str">
            <v>ERSP</v>
          </cell>
          <cell r="W192">
            <v>45265.250254629602</v>
          </cell>
        </row>
        <row r="193">
          <cell r="A193" t="str">
            <v>FUNSEJEM</v>
          </cell>
          <cell r="B193" t="str">
            <v>74.060.534/0001-40</v>
          </cell>
          <cell r="C193" t="str">
            <v>NORMAL - EM FUNCIONAMENTO</v>
          </cell>
          <cell r="D193" t="str">
            <v>NORMAL</v>
          </cell>
          <cell r="E193" t="str">
            <v>LC 109</v>
          </cell>
          <cell r="F193" t="str">
            <v>Privada</v>
          </cell>
          <cell r="G193" t="str">
            <v>Privado</v>
          </cell>
          <cell r="H193" t="str">
            <v>Não</v>
          </cell>
          <cell r="I193">
            <v>440000045611993</v>
          </cell>
          <cell r="J193">
            <v>34332</v>
          </cell>
          <cell r="K193">
            <v>1993</v>
          </cell>
          <cell r="L193" t="str">
            <v>dezembro</v>
          </cell>
          <cell r="M193">
            <v>34394</v>
          </cell>
          <cell r="N193"/>
          <cell r="O193">
            <v>2</v>
          </cell>
          <cell r="P193">
            <v>24</v>
          </cell>
          <cell r="Q193" t="str">
            <v>AV. JABAQUARA, 1909 - 2º ANDAR</v>
          </cell>
          <cell r="R193" t="str">
            <v>04.045-003</v>
          </cell>
          <cell r="S193" t="str">
            <v>SAO PAULO</v>
          </cell>
          <cell r="T193" t="str">
            <v>SP</v>
          </cell>
          <cell r="U193" t="str">
            <v>WWW.FUNSEJEM.ORG.BR</v>
          </cell>
          <cell r="V193" t="str">
            <v>ERSP</v>
          </cell>
          <cell r="W193">
            <v>45265.250254629602</v>
          </cell>
        </row>
        <row r="194">
          <cell r="A194" t="str">
            <v>FUNSSEST</v>
          </cell>
          <cell r="B194" t="str">
            <v>31.787.625/0001-79</v>
          </cell>
          <cell r="C194" t="str">
            <v>NORMAL - EM FUNCIONAMENTO</v>
          </cell>
          <cell r="D194" t="str">
            <v>NORMAL</v>
          </cell>
          <cell r="E194" t="str">
            <v>LC 109</v>
          </cell>
          <cell r="F194" t="str">
            <v>Privada</v>
          </cell>
          <cell r="G194" t="str">
            <v>Privado</v>
          </cell>
          <cell r="H194" t="str">
            <v>Não</v>
          </cell>
          <cell r="I194">
            <v>300000073461987</v>
          </cell>
          <cell r="J194">
            <v>32297</v>
          </cell>
          <cell r="K194">
            <v>1988</v>
          </cell>
          <cell r="L194" t="str">
            <v>junho</v>
          </cell>
          <cell r="M194">
            <v>32415</v>
          </cell>
          <cell r="N194"/>
          <cell r="O194">
            <v>5</v>
          </cell>
          <cell r="P194">
            <v>6</v>
          </cell>
          <cell r="Q194" t="str">
            <v>AV BRIGADEIRO EDUARDO GOMES</v>
          </cell>
          <cell r="R194" t="str">
            <v>29.160-904</v>
          </cell>
          <cell r="S194" t="str">
            <v>SERRA</v>
          </cell>
          <cell r="T194" t="str">
            <v>ES</v>
          </cell>
          <cell r="U194" t="str">
            <v>WWW.FUNSSEST.COM.BR</v>
          </cell>
          <cell r="V194" t="str">
            <v>ERMG</v>
          </cell>
          <cell r="W194">
            <v>45265.250254629602</v>
          </cell>
        </row>
        <row r="195">
          <cell r="A195" t="str">
            <v>FUNTERRA</v>
          </cell>
          <cell r="B195" t="str">
            <v>00.270.864/0001-23</v>
          </cell>
          <cell r="C195" t="str">
            <v>ENCERRADA - POR INICIATIVA DA EFPC</v>
          </cell>
          <cell r="D195" t="str">
            <v>ENCERRADA</v>
          </cell>
          <cell r="E195" t="str">
            <v>LC 108 / LC 109</v>
          </cell>
          <cell r="F195" t="str">
            <v>Pública Estadual</v>
          </cell>
          <cell r="G195" t="str">
            <v>Público</v>
          </cell>
          <cell r="H195" t="str">
            <v>Não</v>
          </cell>
          <cell r="I195">
            <v>4.4000003777199464E+16</v>
          </cell>
          <cell r="J195">
            <v>34662</v>
          </cell>
          <cell r="K195">
            <v>1994</v>
          </cell>
          <cell r="L195" t="str">
            <v>novembro</v>
          </cell>
          <cell r="M195">
            <v>34813</v>
          </cell>
          <cell r="N195">
            <v>43364</v>
          </cell>
          <cell r="O195">
            <v>0</v>
          </cell>
          <cell r="P195">
            <v>0</v>
          </cell>
          <cell r="Q195" t="str">
            <v>SAM- BLOCO F, EDIFÍCIO SEDE TERRACAP- 1º ANDAR, SALA 111</v>
          </cell>
          <cell r="R195" t="str">
            <v>70.620-000</v>
          </cell>
          <cell r="S195" t="str">
            <v>BRASILIA</v>
          </cell>
          <cell r="T195" t="str">
            <v>DF</v>
          </cell>
          <cell r="U195" t="str">
            <v>www.funterra.com.br</v>
          </cell>
          <cell r="V195" t="str">
            <v>ERDF</v>
          </cell>
          <cell r="W195">
            <v>45265.250254629602</v>
          </cell>
        </row>
        <row r="196">
          <cell r="A196" t="str">
            <v>FUSAN</v>
          </cell>
          <cell r="B196" t="str">
            <v>75.992.438/0001-00</v>
          </cell>
          <cell r="C196" t="str">
            <v>NORMAL - EM FUNCIONAMENTO</v>
          </cell>
          <cell r="D196" t="str">
            <v>NORMAL</v>
          </cell>
          <cell r="E196" t="str">
            <v>LC 108 / LC 109</v>
          </cell>
          <cell r="F196" t="str">
            <v>Pública Estadual</v>
          </cell>
          <cell r="G196" t="str">
            <v>Público</v>
          </cell>
          <cell r="H196" t="str">
            <v>Não</v>
          </cell>
          <cell r="I196">
            <v>242671981</v>
          </cell>
          <cell r="J196">
            <v>30113</v>
          </cell>
          <cell r="K196">
            <v>1982</v>
          </cell>
          <cell r="L196" t="str">
            <v>junho</v>
          </cell>
          <cell r="M196">
            <v>30113</v>
          </cell>
          <cell r="N196"/>
          <cell r="O196">
            <v>4</v>
          </cell>
          <cell r="P196">
            <v>34</v>
          </cell>
          <cell r="Q196" t="str">
            <v>R EBANO PEREIRA  Nº 309</v>
          </cell>
          <cell r="R196" t="str">
            <v>80.410-240</v>
          </cell>
          <cell r="S196" t="str">
            <v>CURITIBA</v>
          </cell>
          <cell r="T196" t="str">
            <v>PR</v>
          </cell>
          <cell r="U196" t="str">
            <v>WWW.FUNDACAOSANEPAR.COM.BR</v>
          </cell>
          <cell r="V196" t="str">
            <v>ERRS</v>
          </cell>
          <cell r="W196">
            <v>45265.250254629602</v>
          </cell>
        </row>
        <row r="197">
          <cell r="A197" t="str">
            <v>FUSESC</v>
          </cell>
          <cell r="B197" t="str">
            <v>83.564.443/0001-32</v>
          </cell>
          <cell r="C197" t="str">
            <v>NORMAL - EM FUNCIONAMENTO</v>
          </cell>
          <cell r="D197" t="str">
            <v>NORMAL</v>
          </cell>
          <cell r="E197" t="str">
            <v>LC 108 / LC 109</v>
          </cell>
          <cell r="F197" t="str">
            <v>Pública Federal</v>
          </cell>
          <cell r="G197" t="str">
            <v>Público</v>
          </cell>
          <cell r="H197" t="str">
            <v>Não</v>
          </cell>
          <cell r="I197">
            <v>30117811979</v>
          </cell>
          <cell r="J197">
            <v>29126</v>
          </cell>
          <cell r="K197">
            <v>1979</v>
          </cell>
          <cell r="L197" t="str">
            <v>setembro</v>
          </cell>
          <cell r="M197">
            <v>29126</v>
          </cell>
          <cell r="N197"/>
          <cell r="O197">
            <v>3</v>
          </cell>
          <cell r="P197">
            <v>6</v>
          </cell>
          <cell r="Q197" t="str">
            <v>AVENIDA OSMAR CUNHA</v>
          </cell>
          <cell r="R197" t="str">
            <v>88.015-100</v>
          </cell>
          <cell r="S197" t="str">
            <v>FLORIANOPOLIS</v>
          </cell>
          <cell r="T197" t="str">
            <v>SC</v>
          </cell>
          <cell r="U197" t="str">
            <v>WWW.FUSESC.COM.BR</v>
          </cell>
          <cell r="V197" t="str">
            <v>ERRS</v>
          </cell>
          <cell r="W197">
            <v>45265.250254629602</v>
          </cell>
        </row>
        <row r="198">
          <cell r="A198" t="str">
            <v>FUTURA II</v>
          </cell>
          <cell r="B198" t="str">
            <v>12.537.075/0001-95</v>
          </cell>
          <cell r="C198" t="str">
            <v>NORMAL - EM FUNCIONAMENTO</v>
          </cell>
          <cell r="D198" t="str">
            <v>NORMAL</v>
          </cell>
          <cell r="E198" t="str">
            <v>LC 109</v>
          </cell>
          <cell r="F198" t="str">
            <v>Privada</v>
          </cell>
          <cell r="G198" t="str">
            <v>Privado</v>
          </cell>
          <cell r="H198" t="str">
            <v>Não</v>
          </cell>
          <cell r="I198">
            <v>4.4011000171201064E+16</v>
          </cell>
          <cell r="J198">
            <v>40366</v>
          </cell>
          <cell r="K198">
            <v>2010</v>
          </cell>
          <cell r="L198" t="str">
            <v>julho</v>
          </cell>
          <cell r="M198">
            <v>40725</v>
          </cell>
          <cell r="N198"/>
          <cell r="O198">
            <v>2</v>
          </cell>
          <cell r="P198">
            <v>26</v>
          </cell>
          <cell r="Q198" t="str">
            <v>AVENIDA BRIGADEIRO FARIA LIMA, Nº 4100</v>
          </cell>
          <cell r="R198" t="str">
            <v>04.538-132</v>
          </cell>
          <cell r="S198" t="str">
            <v>SAO PAULO</v>
          </cell>
          <cell r="T198" t="str">
            <v>SP</v>
          </cell>
          <cell r="U198" t="str">
            <v>WWW.FUTURAPREV.COM.BR</v>
          </cell>
          <cell r="V198" t="str">
            <v>ERSP</v>
          </cell>
          <cell r="W198">
            <v>45265.250254629602</v>
          </cell>
        </row>
        <row r="199">
          <cell r="A199" t="str">
            <v>FUTURA PREV</v>
          </cell>
          <cell r="B199" t="str">
            <v>27.109.420/0001-67</v>
          </cell>
          <cell r="C199" t="str">
            <v>NORMAL - EM FUNCIONAMENTO</v>
          </cell>
          <cell r="D199" t="str">
            <v>NORMAL</v>
          </cell>
          <cell r="E199" t="str">
            <v>LC 109</v>
          </cell>
          <cell r="F199" t="str">
            <v>Privada</v>
          </cell>
          <cell r="G199" t="str">
            <v>Privado</v>
          </cell>
          <cell r="H199" t="str">
            <v>Não</v>
          </cell>
          <cell r="I199">
            <v>175291980</v>
          </cell>
          <cell r="J199">
            <v>29546</v>
          </cell>
          <cell r="K199">
            <v>1980</v>
          </cell>
          <cell r="L199" t="str">
            <v>novembro</v>
          </cell>
          <cell r="M199">
            <v>29586</v>
          </cell>
          <cell r="N199"/>
          <cell r="O199">
            <v>1</v>
          </cell>
          <cell r="P199">
            <v>1</v>
          </cell>
          <cell r="Q199" t="str">
            <v>AVENIDA BRIGADEIRO FARIA LIMA, Nº 4.100 ¿ 15º ANDAR</v>
          </cell>
          <cell r="R199" t="str">
            <v>04.538-132</v>
          </cell>
          <cell r="S199" t="str">
            <v>SAO PAULO</v>
          </cell>
          <cell r="T199" t="str">
            <v>SP</v>
          </cell>
          <cell r="U199" t="str">
            <v>WWW.PORTALPREV.COM.BR/PSM/FUTURA/DEFAULT.HTM</v>
          </cell>
          <cell r="V199" t="str">
            <v>ERSP</v>
          </cell>
          <cell r="W199">
            <v>45265.250254629602</v>
          </cell>
        </row>
        <row r="200">
          <cell r="A200" t="str">
            <v>GAROTO</v>
          </cell>
          <cell r="B200" t="str">
            <v>36.037.521/0001-60</v>
          </cell>
          <cell r="C200" t="str">
            <v>ENCERRADA - POR INCORPORAÇÃO</v>
          </cell>
          <cell r="D200" t="str">
            <v>ENCERRADA</v>
          </cell>
          <cell r="E200" t="str">
            <v>LC 109</v>
          </cell>
          <cell r="F200" t="str">
            <v>Privada</v>
          </cell>
          <cell r="G200" t="str">
            <v>Privado</v>
          </cell>
          <cell r="H200" t="str">
            <v>Não</v>
          </cell>
          <cell r="I200">
            <v>440000006681993</v>
          </cell>
          <cell r="J200">
            <v>34179</v>
          </cell>
          <cell r="K200">
            <v>1993</v>
          </cell>
          <cell r="L200" t="str">
            <v>julho</v>
          </cell>
          <cell r="M200">
            <v>34694</v>
          </cell>
          <cell r="N200">
            <v>43256</v>
          </cell>
          <cell r="O200">
            <v>0</v>
          </cell>
          <cell r="P200">
            <v>0</v>
          </cell>
          <cell r="Q200" t="str">
            <v>PRACA MEYERFREUND 01</v>
          </cell>
          <cell r="R200" t="str">
            <v>29.122-900</v>
          </cell>
          <cell r="S200" t="str">
            <v>VILA VELHA</v>
          </cell>
          <cell r="T200" t="str">
            <v>ES</v>
          </cell>
          <cell r="U200"/>
          <cell r="V200" t="str">
            <v>ERMG</v>
          </cell>
          <cell r="W200">
            <v>45265.250254629602</v>
          </cell>
        </row>
        <row r="201">
          <cell r="A201" t="str">
            <v>GASIUS</v>
          </cell>
          <cell r="B201" t="str">
            <v>29.364.270/0001-63</v>
          </cell>
          <cell r="C201" t="str">
            <v>NORMAL - EM FUNCIONAMENTO</v>
          </cell>
          <cell r="D201" t="str">
            <v>NORMAL</v>
          </cell>
          <cell r="E201" t="str">
            <v>LC 109</v>
          </cell>
          <cell r="F201" t="str">
            <v>Privada</v>
          </cell>
          <cell r="G201" t="str">
            <v>Privado</v>
          </cell>
          <cell r="H201" t="str">
            <v>Não</v>
          </cell>
          <cell r="I201">
            <v>300000040121986</v>
          </cell>
          <cell r="J201">
            <v>31758</v>
          </cell>
          <cell r="K201">
            <v>1986</v>
          </cell>
          <cell r="L201" t="str">
            <v>dezembro</v>
          </cell>
          <cell r="M201">
            <v>31809</v>
          </cell>
          <cell r="N201"/>
          <cell r="O201">
            <v>1</v>
          </cell>
          <cell r="P201">
            <v>1</v>
          </cell>
          <cell r="Q201" t="str">
            <v>AVENIDA RIO BRANCO</v>
          </cell>
          <cell r="R201" t="str">
            <v>20.040-004</v>
          </cell>
          <cell r="S201" t="str">
            <v>RIO DE JANEIRO</v>
          </cell>
          <cell r="T201" t="str">
            <v>RJ</v>
          </cell>
          <cell r="U201" t="str">
            <v>WWW.GASIUS.COM.BR</v>
          </cell>
          <cell r="V201" t="str">
            <v>ERRJ</v>
          </cell>
          <cell r="W201">
            <v>45265.250254629602</v>
          </cell>
        </row>
        <row r="202">
          <cell r="A202" t="str">
            <v>GEAP AUTOGESTÃO EM SAÚDE</v>
          </cell>
          <cell r="B202" t="str">
            <v>03.658.432/0001-82</v>
          </cell>
          <cell r="C202" t="str">
            <v>ENCERRADA - POR INICIATIVA DA EFPC</v>
          </cell>
          <cell r="D202" t="str">
            <v>ENCERRADA</v>
          </cell>
          <cell r="E202" t="str">
            <v>LC 108 / LC 109</v>
          </cell>
          <cell r="F202" t="str">
            <v>Pública Federal</v>
          </cell>
          <cell r="G202" t="str">
            <v>Público</v>
          </cell>
          <cell r="H202" t="str">
            <v>Não</v>
          </cell>
          <cell r="I202">
            <v>300000036761986</v>
          </cell>
          <cell r="J202">
            <v>32945</v>
          </cell>
          <cell r="K202">
            <v>1990</v>
          </cell>
          <cell r="L202" t="str">
            <v>março</v>
          </cell>
          <cell r="M202">
            <v>32945</v>
          </cell>
          <cell r="N202">
            <v>41547</v>
          </cell>
          <cell r="O202">
            <v>0</v>
          </cell>
          <cell r="P202">
            <v>0</v>
          </cell>
          <cell r="Q202" t="str">
            <v>TERRAÇO SHOPPING  TORRE B  2º, 3º E 4º ANDARES</v>
          </cell>
          <cell r="R202" t="str">
            <v>70.660-900</v>
          </cell>
          <cell r="S202" t="str">
            <v>BRASILIA</v>
          </cell>
          <cell r="T202" t="str">
            <v>DF</v>
          </cell>
          <cell r="U202" t="str">
            <v>WWW.GEAP.COM.BR</v>
          </cell>
          <cell r="V202" t="str">
            <v>ERDF</v>
          </cell>
          <cell r="W202">
            <v>45265.250254629602</v>
          </cell>
        </row>
        <row r="203">
          <cell r="A203" t="str">
            <v>GEBSA-PREV</v>
          </cell>
          <cell r="B203" t="str">
            <v>73.995.870/0001-11</v>
          </cell>
          <cell r="C203" t="str">
            <v>NORMAL - EM FUNCIONAMENTO</v>
          </cell>
          <cell r="D203" t="str">
            <v>NORMAL</v>
          </cell>
          <cell r="E203" t="str">
            <v>LC 109</v>
          </cell>
          <cell r="F203" t="str">
            <v>Privada</v>
          </cell>
          <cell r="G203" t="str">
            <v>Privado</v>
          </cell>
          <cell r="H203" t="str">
            <v>Não</v>
          </cell>
          <cell r="I203">
            <v>440000043441993</v>
          </cell>
          <cell r="J203">
            <v>34316</v>
          </cell>
          <cell r="K203">
            <v>1993</v>
          </cell>
          <cell r="L203" t="str">
            <v>dezembro</v>
          </cell>
          <cell r="M203">
            <v>34335</v>
          </cell>
          <cell r="N203"/>
          <cell r="O203">
            <v>3</v>
          </cell>
          <cell r="P203">
            <v>16</v>
          </cell>
          <cell r="Q203" t="str">
            <v>AVENIDA MAGALHÃES DE CASTRO</v>
          </cell>
          <cell r="R203" t="str">
            <v>05.676-120</v>
          </cell>
          <cell r="S203" t="str">
            <v>SAO PAULO</v>
          </cell>
          <cell r="T203" t="str">
            <v>SP</v>
          </cell>
          <cell r="U203" t="str">
            <v>WWW.GEBSAPREV.ORG.BR</v>
          </cell>
          <cell r="V203" t="str">
            <v>ERSP</v>
          </cell>
          <cell r="W203">
            <v>45265.250254629602</v>
          </cell>
        </row>
        <row r="204">
          <cell r="A204" t="str">
            <v>GEIPREV</v>
          </cell>
          <cell r="B204" t="str">
            <v>00.529.784/0001-40</v>
          </cell>
          <cell r="C204" t="str">
            <v>NORMAL - EM FUNCIONAMENTO</v>
          </cell>
          <cell r="D204" t="str">
            <v>NORMAL</v>
          </cell>
          <cell r="E204" t="str">
            <v>LC 108 / LC 109</v>
          </cell>
          <cell r="F204" t="str">
            <v>Pública Federal</v>
          </cell>
          <cell r="G204" t="str">
            <v>Público</v>
          </cell>
          <cell r="H204" t="str">
            <v>Não</v>
          </cell>
          <cell r="I204">
            <v>3013961978</v>
          </cell>
          <cell r="J204">
            <v>28850</v>
          </cell>
          <cell r="K204">
            <v>1978</v>
          </cell>
          <cell r="L204" t="str">
            <v>dezembro</v>
          </cell>
          <cell r="M204">
            <v>28856</v>
          </cell>
          <cell r="N204"/>
          <cell r="O204">
            <v>1</v>
          </cell>
          <cell r="P204">
            <v>2</v>
          </cell>
          <cell r="Q204" t="str">
            <v>QD. 701 CONJ. L, BL. I, N.º 38 S/ 201 A 212, 214,216 E 218 ED.CENTRO EMPRESARIAL ASSIS CHATEAUBRIAND</v>
          </cell>
          <cell r="R204" t="str">
            <v>70.340-906</v>
          </cell>
          <cell r="S204" t="str">
            <v>BRASILIA</v>
          </cell>
          <cell r="T204" t="str">
            <v>DF</v>
          </cell>
          <cell r="U204" t="str">
            <v>www.geiprev.com.br</v>
          </cell>
          <cell r="V204" t="str">
            <v>ERDF</v>
          </cell>
          <cell r="W204">
            <v>45265.250254629602</v>
          </cell>
        </row>
        <row r="205">
          <cell r="A205" t="str">
            <v>GERDAU</v>
          </cell>
          <cell r="B205" t="str">
            <v>92.326.818/0001-17</v>
          </cell>
          <cell r="C205" t="str">
            <v>NORMAL - EM FUNCIONAMENTO</v>
          </cell>
          <cell r="D205" t="str">
            <v>NORMAL</v>
          </cell>
          <cell r="E205" t="str">
            <v>LC 109</v>
          </cell>
          <cell r="F205" t="str">
            <v>Privada</v>
          </cell>
          <cell r="G205" t="str">
            <v>Privado</v>
          </cell>
          <cell r="H205" t="str">
            <v>Não</v>
          </cell>
          <cell r="I205">
            <v>28071985</v>
          </cell>
          <cell r="J205">
            <v>32218</v>
          </cell>
          <cell r="K205">
            <v>1988</v>
          </cell>
          <cell r="L205" t="str">
            <v>março</v>
          </cell>
          <cell r="M205">
            <v>32448</v>
          </cell>
          <cell r="N205"/>
          <cell r="O205">
            <v>3</v>
          </cell>
          <cell r="P205">
            <v>19</v>
          </cell>
          <cell r="Q205" t="str">
            <v>AVENIDA FARRAPOS, 1.811</v>
          </cell>
          <cell r="R205" t="str">
            <v>90.220-005</v>
          </cell>
          <cell r="S205" t="str">
            <v>PORTO ALEGRE</v>
          </cell>
          <cell r="T205" t="str">
            <v>RS</v>
          </cell>
          <cell r="U205" t="str">
            <v>WWW.GERDAUPREVIDENCIA.COM.BR</v>
          </cell>
          <cell r="V205" t="str">
            <v>ERRS</v>
          </cell>
          <cell r="W205">
            <v>45265.250254629602</v>
          </cell>
        </row>
        <row r="206">
          <cell r="A206" t="str">
            <v>GOODYEAR</v>
          </cell>
          <cell r="B206" t="str">
            <v>61.852.380/0001-87</v>
          </cell>
          <cell r="C206" t="str">
            <v>NORMAL - EM FUNCIONAMENTO</v>
          </cell>
          <cell r="D206" t="str">
            <v>NORMAL</v>
          </cell>
          <cell r="E206" t="str">
            <v>LC 109</v>
          </cell>
          <cell r="F206" t="str">
            <v>Privada</v>
          </cell>
          <cell r="G206" t="str">
            <v>Privado</v>
          </cell>
          <cell r="H206" t="str">
            <v>Não</v>
          </cell>
          <cell r="I206">
            <v>3.0000002091198896E+16</v>
          </cell>
          <cell r="J206">
            <v>32555</v>
          </cell>
          <cell r="K206">
            <v>1989</v>
          </cell>
          <cell r="L206" t="str">
            <v>fevereiro</v>
          </cell>
          <cell r="M206">
            <v>32875</v>
          </cell>
          <cell r="N206"/>
          <cell r="O206">
            <v>1</v>
          </cell>
          <cell r="P206">
            <v>2</v>
          </cell>
          <cell r="Q206" t="str">
            <v>AV FRANCISCO MATARAZZO</v>
          </cell>
          <cell r="R206" t="str">
            <v>05.001-100</v>
          </cell>
          <cell r="S206" t="str">
            <v>SAO PAULO</v>
          </cell>
          <cell r="T206" t="str">
            <v>SP</v>
          </cell>
          <cell r="U206" t="str">
            <v>WWW.PORTALPREV.COM.BR/GPP</v>
          </cell>
          <cell r="V206" t="str">
            <v>ERSP</v>
          </cell>
          <cell r="W206">
            <v>45265.250254629602</v>
          </cell>
        </row>
        <row r="207">
          <cell r="A207" t="str">
            <v>GTMPREVI</v>
          </cell>
          <cell r="B207" t="str">
            <v>41.091.299/0001-14</v>
          </cell>
          <cell r="C207" t="str">
            <v>ENCERRADA - POR INICIATIVA DA EFPC</v>
          </cell>
          <cell r="D207" t="str">
            <v>ENCERRADA</v>
          </cell>
          <cell r="E207" t="str">
            <v>LC 109</v>
          </cell>
          <cell r="F207" t="str">
            <v>Privada</v>
          </cell>
          <cell r="G207" t="str">
            <v>Privado</v>
          </cell>
          <cell r="H207" t="str">
            <v>Não</v>
          </cell>
          <cell r="I207">
            <v>440000020441992</v>
          </cell>
          <cell r="J207">
            <v>34106</v>
          </cell>
          <cell r="K207">
            <v>1993</v>
          </cell>
          <cell r="L207" t="str">
            <v>maio</v>
          </cell>
          <cell r="M207">
            <v>34121</v>
          </cell>
          <cell r="N207">
            <v>40686</v>
          </cell>
          <cell r="O207">
            <v>0</v>
          </cell>
          <cell r="P207">
            <v>0</v>
          </cell>
          <cell r="Q207" t="str">
            <v>AV BARBOSA LIMA 149 4 ANDAR SALA 403</v>
          </cell>
          <cell r="R207" t="str">
            <v>50.030-330</v>
          </cell>
          <cell r="S207" t="str">
            <v>RECIFE</v>
          </cell>
          <cell r="T207" t="str">
            <v>PE</v>
          </cell>
          <cell r="U207"/>
          <cell r="V207" t="str">
            <v>ERPE</v>
          </cell>
          <cell r="W207">
            <v>45265.250254629602</v>
          </cell>
        </row>
        <row r="208">
          <cell r="A208" t="str">
            <v>GZM PREVI</v>
          </cell>
          <cell r="B208" t="str">
            <v>00.499.832/0001-02</v>
          </cell>
          <cell r="C208" t="str">
            <v>SEM ATIVIDADES - COM PENDÊNCIAS PARA CANCELAMENTO</v>
          </cell>
          <cell r="D208" t="str">
            <v>SEM ATIVIDADES</v>
          </cell>
          <cell r="E208" t="str">
            <v>LC 109</v>
          </cell>
          <cell r="F208" t="str">
            <v>Privada</v>
          </cell>
          <cell r="G208" t="str">
            <v>Privado</v>
          </cell>
          <cell r="H208" t="str">
            <v>Não</v>
          </cell>
          <cell r="I208">
            <v>4.4000004168199432E+16</v>
          </cell>
          <cell r="J208">
            <v>34698</v>
          </cell>
          <cell r="K208">
            <v>1994</v>
          </cell>
          <cell r="L208" t="str">
            <v>dezembro</v>
          </cell>
          <cell r="M208">
            <v>34968</v>
          </cell>
          <cell r="N208">
            <v>44042</v>
          </cell>
          <cell r="O208">
            <v>0</v>
          </cell>
          <cell r="P208">
            <v>0</v>
          </cell>
          <cell r="Q208" t="str">
            <v>RUA SÃO GENARO 180 APT 53 BLOCO B</v>
          </cell>
          <cell r="R208" t="str">
            <v>09.910-700</v>
          </cell>
          <cell r="S208" t="str">
            <v>DIADEMA</v>
          </cell>
          <cell r="T208" t="str">
            <v>SP</v>
          </cell>
          <cell r="U208"/>
          <cell r="V208" t="str">
            <v>ERSP</v>
          </cell>
          <cell r="W208">
            <v>45265.250254629602</v>
          </cell>
        </row>
        <row r="209">
          <cell r="A209" t="str">
            <v>HERINGPREV</v>
          </cell>
          <cell r="B209" t="str">
            <v>73.879.447/0001-56</v>
          </cell>
          <cell r="C209" t="str">
            <v>ENCERRADA - POR CANCELAMENTO</v>
          </cell>
          <cell r="D209" t="str">
            <v>ENCERRADA</v>
          </cell>
          <cell r="E209" t="str">
            <v>LC 109</v>
          </cell>
          <cell r="F209" t="str">
            <v>Privada</v>
          </cell>
          <cell r="G209" t="str">
            <v>Privado</v>
          </cell>
          <cell r="H209" t="str">
            <v>Não</v>
          </cell>
          <cell r="I209">
            <v>440000006281993</v>
          </cell>
          <cell r="J209">
            <v>34207</v>
          </cell>
          <cell r="K209">
            <v>1993</v>
          </cell>
          <cell r="L209" t="str">
            <v>agosto</v>
          </cell>
          <cell r="M209">
            <v>34335</v>
          </cell>
          <cell r="N209">
            <v>37942</v>
          </cell>
          <cell r="O209">
            <v>0</v>
          </cell>
          <cell r="P209">
            <v>0</v>
          </cell>
          <cell r="Q209"/>
          <cell r="R209"/>
          <cell r="S209" t="str">
            <v>BLUMENAU</v>
          </cell>
          <cell r="T209" t="str">
            <v>SC</v>
          </cell>
          <cell r="U209"/>
          <cell r="V209" t="str">
            <v>ERRS</v>
          </cell>
          <cell r="W209">
            <v>45265.250254629602</v>
          </cell>
        </row>
        <row r="210">
          <cell r="A210" t="str">
            <v>IAJA</v>
          </cell>
          <cell r="B210" t="str">
            <v>00.494.427/0001-93</v>
          </cell>
          <cell r="C210" t="str">
            <v>NORMAL - EM FUNCIONAMENTO</v>
          </cell>
          <cell r="D210" t="str">
            <v>NORMAL</v>
          </cell>
          <cell r="E210" t="str">
            <v>LC 109</v>
          </cell>
          <cell r="F210" t="str">
            <v>Privada</v>
          </cell>
          <cell r="G210" t="str">
            <v>Privado</v>
          </cell>
          <cell r="H210" t="str">
            <v>Não</v>
          </cell>
          <cell r="I210">
            <v>3018231979</v>
          </cell>
          <cell r="J210">
            <v>28986</v>
          </cell>
          <cell r="K210">
            <v>1979</v>
          </cell>
          <cell r="L210" t="str">
            <v>maio</v>
          </cell>
          <cell r="M210">
            <v>29221</v>
          </cell>
          <cell r="N210"/>
          <cell r="O210">
            <v>3</v>
          </cell>
          <cell r="P210">
            <v>41</v>
          </cell>
          <cell r="Q210" t="str">
            <v>SETOR DE GRANDES ÁREAS SUL, QUADRA 611, CONJUNTO D; PARTE C</v>
          </cell>
          <cell r="R210" t="str">
            <v>70.200-710</v>
          </cell>
          <cell r="S210" t="str">
            <v>BRASILIA</v>
          </cell>
          <cell r="T210" t="str">
            <v>DF</v>
          </cell>
          <cell r="U210" t="str">
            <v>HTTP://IAJA.ADVENTISTAS.ORG/</v>
          </cell>
          <cell r="V210" t="str">
            <v>ERDF</v>
          </cell>
          <cell r="W210">
            <v>45265.250254629602</v>
          </cell>
        </row>
        <row r="211">
          <cell r="A211" t="str">
            <v>IBM</v>
          </cell>
          <cell r="B211" t="str">
            <v>30.658.868/0001-44</v>
          </cell>
          <cell r="C211" t="str">
            <v>NORMAL - EM FUNCIONAMENTO</v>
          </cell>
          <cell r="D211" t="str">
            <v>NORMAL</v>
          </cell>
          <cell r="E211" t="str">
            <v>LC 109</v>
          </cell>
          <cell r="F211" t="str">
            <v>Privada</v>
          </cell>
          <cell r="G211" t="str">
            <v>Privado</v>
          </cell>
          <cell r="H211" t="str">
            <v>Não</v>
          </cell>
          <cell r="I211">
            <v>3007071978</v>
          </cell>
          <cell r="J211">
            <v>29430</v>
          </cell>
          <cell r="K211">
            <v>1980</v>
          </cell>
          <cell r="L211" t="str">
            <v>julho</v>
          </cell>
          <cell r="M211">
            <v>28642</v>
          </cell>
          <cell r="N211"/>
          <cell r="O211">
            <v>3</v>
          </cell>
          <cell r="P211">
            <v>3</v>
          </cell>
          <cell r="Q211" t="str">
            <v>AVENIDA REPÚBLICA DO CHILE</v>
          </cell>
          <cell r="R211" t="str">
            <v>20.031-170</v>
          </cell>
          <cell r="S211" t="str">
            <v>RIO DE JANEIRO</v>
          </cell>
          <cell r="T211" t="str">
            <v>RJ</v>
          </cell>
          <cell r="U211" t="str">
            <v>WWW.FUNDACAOIBM.COM.BR</v>
          </cell>
          <cell r="V211" t="str">
            <v>ERRJ</v>
          </cell>
          <cell r="W211">
            <v>45265.250254629602</v>
          </cell>
        </row>
        <row r="212">
          <cell r="A212" t="str">
            <v>IBP</v>
          </cell>
          <cell r="B212" t="str">
            <v>30.056.253/0001-48</v>
          </cell>
          <cell r="C212" t="str">
            <v>ENCERRADA - POR CANCELAMENTO</v>
          </cell>
          <cell r="D212" t="str">
            <v>ENCERRADA</v>
          </cell>
          <cell r="E212" t="str">
            <v>LC 109</v>
          </cell>
          <cell r="F212" t="str">
            <v>Privada</v>
          </cell>
          <cell r="G212" t="str">
            <v>Privado</v>
          </cell>
          <cell r="H212" t="str">
            <v>Não</v>
          </cell>
          <cell r="I212">
            <v>3018771979</v>
          </cell>
          <cell r="J212">
            <v>29789</v>
          </cell>
          <cell r="K212">
            <v>1981</v>
          </cell>
          <cell r="L212" t="str">
            <v>julho</v>
          </cell>
          <cell r="M212">
            <v>29784</v>
          </cell>
          <cell r="N212">
            <v>28183</v>
          </cell>
          <cell r="O212">
            <v>0</v>
          </cell>
          <cell r="P212">
            <v>0</v>
          </cell>
          <cell r="Q212"/>
          <cell r="R212"/>
          <cell r="S212" t="str">
            <v>SAO PAULO</v>
          </cell>
          <cell r="T212" t="str">
            <v>SP</v>
          </cell>
          <cell r="U212"/>
          <cell r="V212" t="str">
            <v>ERSP</v>
          </cell>
          <cell r="W212">
            <v>45265.250254629602</v>
          </cell>
        </row>
        <row r="213">
          <cell r="A213" t="str">
            <v>ICATUFMP</v>
          </cell>
          <cell r="B213" t="str">
            <v>01.129.017/0001-06</v>
          </cell>
          <cell r="C213" t="str">
            <v>NORMAL - EM FUNCIONAMENTO</v>
          </cell>
          <cell r="D213" t="str">
            <v>NORMAL</v>
          </cell>
          <cell r="E213" t="str">
            <v>LC 109</v>
          </cell>
          <cell r="F213" t="str">
            <v>Privada</v>
          </cell>
          <cell r="G213" t="str">
            <v>Privado</v>
          </cell>
          <cell r="H213" t="str">
            <v>Não</v>
          </cell>
          <cell r="I213">
            <v>4.40000013791996E+16</v>
          </cell>
          <cell r="J213">
            <v>35138</v>
          </cell>
          <cell r="K213">
            <v>1996</v>
          </cell>
          <cell r="L213" t="str">
            <v>março</v>
          </cell>
          <cell r="M213">
            <v>35216</v>
          </cell>
          <cell r="N213"/>
          <cell r="O213">
            <v>43</v>
          </cell>
          <cell r="P213">
            <v>105</v>
          </cell>
          <cell r="Q213" t="str">
            <v>PRACA VINTE E DOIS DE ABRIL, 36</v>
          </cell>
          <cell r="R213" t="str">
            <v>20.021-370</v>
          </cell>
          <cell r="S213" t="str">
            <v>RIO DE JANEIRO</v>
          </cell>
          <cell r="T213" t="str">
            <v>RJ</v>
          </cell>
          <cell r="U213" t="str">
            <v>WWW.ICATUSEGUROS.COM.BR</v>
          </cell>
          <cell r="V213" t="str">
            <v>ERRJ</v>
          </cell>
          <cell r="W213">
            <v>45265.250254629602</v>
          </cell>
        </row>
        <row r="214">
          <cell r="A214" t="str">
            <v>ICI CORAL</v>
          </cell>
          <cell r="B214" t="str">
            <v>02.234.321/0001-86</v>
          </cell>
          <cell r="C214" t="str">
            <v>ENCERRADA - POR INICIATIVA DA EFPC</v>
          </cell>
          <cell r="D214" t="str">
            <v>ENCERRADA</v>
          </cell>
          <cell r="E214" t="str">
            <v>LC 109</v>
          </cell>
          <cell r="F214" t="str">
            <v>Privada</v>
          </cell>
          <cell r="G214" t="str">
            <v>Privado</v>
          </cell>
          <cell r="H214" t="str">
            <v>Não</v>
          </cell>
          <cell r="I214">
            <v>440000064641997</v>
          </cell>
          <cell r="J214">
            <v>35718</v>
          </cell>
          <cell r="K214">
            <v>1997</v>
          </cell>
          <cell r="L214" t="str">
            <v>outubro</v>
          </cell>
          <cell r="M214">
            <v>35854</v>
          </cell>
          <cell r="N214">
            <v>40904</v>
          </cell>
          <cell r="O214">
            <v>0</v>
          </cell>
          <cell r="P214">
            <v>0</v>
          </cell>
          <cell r="Q214" t="str">
            <v>RUA BOA VISTA, 254 CONJ 1515</v>
          </cell>
          <cell r="R214" t="str">
            <v>01.014-907</v>
          </cell>
          <cell r="S214" t="str">
            <v>SAO PAULO</v>
          </cell>
          <cell r="T214" t="str">
            <v>SP</v>
          </cell>
          <cell r="U214"/>
          <cell r="V214" t="str">
            <v>ERSP</v>
          </cell>
          <cell r="W214">
            <v>45265.250254629602</v>
          </cell>
        </row>
        <row r="215">
          <cell r="A215" t="str">
            <v>IFM</v>
          </cell>
          <cell r="B215" t="str">
            <v>00.384.261/0001-52</v>
          </cell>
          <cell r="C215" t="str">
            <v>NORMAL - EM FUNCIONAMENTO</v>
          </cell>
          <cell r="D215" t="str">
            <v>NORMAL</v>
          </cell>
          <cell r="E215" t="str">
            <v>LC 109</v>
          </cell>
          <cell r="F215" t="str">
            <v>Privada</v>
          </cell>
          <cell r="G215" t="str">
            <v>Privado</v>
          </cell>
          <cell r="H215" t="str">
            <v>Não</v>
          </cell>
          <cell r="I215">
            <v>4.4011001797202144E+16</v>
          </cell>
          <cell r="J215">
            <v>34675</v>
          </cell>
          <cell r="K215">
            <v>1994</v>
          </cell>
          <cell r="L215" t="str">
            <v>dezembro</v>
          </cell>
          <cell r="M215">
            <v>34710</v>
          </cell>
          <cell r="N215"/>
          <cell r="O215">
            <v>32</v>
          </cell>
          <cell r="P215">
            <v>49</v>
          </cell>
          <cell r="Q215" t="str">
            <v>RUA HUNGRIA</v>
          </cell>
          <cell r="R215" t="str">
            <v>01.455-000</v>
          </cell>
          <cell r="S215" t="str">
            <v>SAO PAULO</v>
          </cell>
          <cell r="T215" t="str">
            <v>SP</v>
          </cell>
          <cell r="U215" t="str">
            <v>WWW.IFMPREV.COM.BR</v>
          </cell>
          <cell r="V215" t="str">
            <v>ERSP</v>
          </cell>
          <cell r="W215">
            <v>45265.250254629602</v>
          </cell>
        </row>
        <row r="216">
          <cell r="A216" t="str">
            <v>IJMS</v>
          </cell>
          <cell r="B216" t="str">
            <v>92.714.872/0001-30</v>
          </cell>
          <cell r="C216" t="str">
            <v>ENCERRADA - POR INICIATIVA DA EFPC</v>
          </cell>
          <cell r="D216" t="str">
            <v>ENCERRADA</v>
          </cell>
          <cell r="E216" t="str">
            <v>LC 109</v>
          </cell>
          <cell r="F216" t="str">
            <v>Privada</v>
          </cell>
          <cell r="G216" t="str">
            <v>Privado</v>
          </cell>
          <cell r="H216" t="str">
            <v>Não</v>
          </cell>
          <cell r="I216">
            <v>3018771979</v>
          </cell>
          <cell r="J216">
            <v>29789</v>
          </cell>
          <cell r="K216">
            <v>1981</v>
          </cell>
          <cell r="L216" t="str">
            <v>julho</v>
          </cell>
          <cell r="M216">
            <v>29784</v>
          </cell>
          <cell r="N216">
            <v>40416</v>
          </cell>
          <cell r="O216">
            <v>0</v>
          </cell>
          <cell r="P216">
            <v>0</v>
          </cell>
          <cell r="Q216" t="str">
            <v>R JOAO MOREIRA SALLES 130</v>
          </cell>
          <cell r="R216" t="str">
            <v>05.548-900</v>
          </cell>
          <cell r="S216" t="str">
            <v>SAO PAULO</v>
          </cell>
          <cell r="T216" t="str">
            <v>SP</v>
          </cell>
          <cell r="U216"/>
          <cell r="V216" t="str">
            <v>ERSP</v>
          </cell>
          <cell r="W216">
            <v>45265.250254629602</v>
          </cell>
        </row>
        <row r="217">
          <cell r="A217" t="str">
            <v>INDUSPREVI</v>
          </cell>
          <cell r="B217" t="str">
            <v>02.207.808/0001-70</v>
          </cell>
          <cell r="C217" t="str">
            <v>NORMAL - EM FUNCIONAMENTO</v>
          </cell>
          <cell r="D217" t="str">
            <v>NORMAL</v>
          </cell>
          <cell r="E217" t="str">
            <v>LC 109</v>
          </cell>
          <cell r="F217" t="str">
            <v>Privada</v>
          </cell>
          <cell r="G217" t="str">
            <v>Privado</v>
          </cell>
          <cell r="H217" t="str">
            <v>Não</v>
          </cell>
          <cell r="I217">
            <v>4.4000003540199712E+16</v>
          </cell>
          <cell r="J217">
            <v>35598</v>
          </cell>
          <cell r="K217">
            <v>1997</v>
          </cell>
          <cell r="L217" t="str">
            <v>junho</v>
          </cell>
          <cell r="M217">
            <v>35765</v>
          </cell>
          <cell r="N217"/>
          <cell r="O217">
            <v>6</v>
          </cell>
          <cell r="P217">
            <v>7</v>
          </cell>
          <cell r="Q217" t="str">
            <v>AV ASSIS BRASIL,  8.787 - BLOCO 10</v>
          </cell>
          <cell r="R217" t="str">
            <v>91.140-001</v>
          </cell>
          <cell r="S217" t="str">
            <v>PORTO ALEGRE</v>
          </cell>
          <cell r="T217" t="str">
            <v>RS</v>
          </cell>
          <cell r="U217" t="str">
            <v>WWW.INDUSPREVI.COM.BR</v>
          </cell>
          <cell r="V217" t="str">
            <v>ERRS</v>
          </cell>
          <cell r="W217">
            <v>45265.250254629602</v>
          </cell>
        </row>
        <row r="218">
          <cell r="A218" t="str">
            <v>INDUSPREVI-SUL</v>
          </cell>
          <cell r="B218" t="str">
            <v>00.000.000/0000-00</v>
          </cell>
          <cell r="C218" t="str">
            <v>ENCERRADA - POR CANCELAMENTO</v>
          </cell>
          <cell r="D218" t="str">
            <v>ENCERRADA</v>
          </cell>
          <cell r="E218" t="str">
            <v>LC 109</v>
          </cell>
          <cell r="F218" t="str">
            <v>Privada</v>
          </cell>
          <cell r="G218" t="str">
            <v>Privado</v>
          </cell>
          <cell r="H218" t="str">
            <v>Não</v>
          </cell>
          <cell r="I218">
            <v>4.40000052541996E+16</v>
          </cell>
          <cell r="J218">
            <v>35082</v>
          </cell>
          <cell r="K218">
            <v>1996</v>
          </cell>
          <cell r="L218" t="str">
            <v>janeiro</v>
          </cell>
          <cell r="M218">
            <v>35543</v>
          </cell>
          <cell r="N218">
            <v>35543</v>
          </cell>
          <cell r="O218">
            <v>0</v>
          </cell>
          <cell r="P218">
            <v>0</v>
          </cell>
          <cell r="Q218" t="str">
            <v>AV ASSIS BRASIL</v>
          </cell>
          <cell r="R218" t="str">
            <v>91.140-001</v>
          </cell>
          <cell r="S218" t="str">
            <v>NÃO INFORMADO</v>
          </cell>
          <cell r="T218" t="str">
            <v>RS</v>
          </cell>
          <cell r="U218"/>
          <cell r="V218" t="str">
            <v>ERRS</v>
          </cell>
          <cell r="W218">
            <v>45265.250254629602</v>
          </cell>
        </row>
        <row r="219">
          <cell r="A219" t="str">
            <v>INERGUS</v>
          </cell>
          <cell r="B219" t="str">
            <v>13.945.837/0001-55</v>
          </cell>
          <cell r="C219" t="str">
            <v>NORMAL - EM FUNCIONAMENTO</v>
          </cell>
          <cell r="D219" t="str">
            <v>NORMAL</v>
          </cell>
          <cell r="E219" t="str">
            <v>LC 109</v>
          </cell>
          <cell r="F219" t="str">
            <v>Privada</v>
          </cell>
          <cell r="G219" t="str">
            <v>Privado</v>
          </cell>
          <cell r="H219" t="str">
            <v>Não</v>
          </cell>
          <cell r="I219">
            <v>300000037151986</v>
          </cell>
          <cell r="J219">
            <v>31552</v>
          </cell>
          <cell r="K219">
            <v>1986</v>
          </cell>
          <cell r="L219" t="str">
            <v>maio</v>
          </cell>
          <cell r="M219">
            <v>31625</v>
          </cell>
          <cell r="N219"/>
          <cell r="O219">
            <v>1</v>
          </cell>
          <cell r="P219">
            <v>2</v>
          </cell>
          <cell r="Q219" t="str">
            <v>AVENIDA DR. JOSÉ MACHADO DE SOUZA</v>
          </cell>
          <cell r="R219" t="str">
            <v>49.025-740</v>
          </cell>
          <cell r="S219" t="str">
            <v>ARACAJU</v>
          </cell>
          <cell r="T219" t="str">
            <v>SE</v>
          </cell>
          <cell r="U219" t="str">
            <v>WWW.INERGUS.COM.BR</v>
          </cell>
          <cell r="V219" t="str">
            <v>ERPE</v>
          </cell>
          <cell r="W219">
            <v>45265.250254629602</v>
          </cell>
        </row>
        <row r="220">
          <cell r="A220" t="str">
            <v>INFRAPREV</v>
          </cell>
          <cell r="B220" t="str">
            <v>27.644.368/0001-49</v>
          </cell>
          <cell r="C220" t="str">
            <v>NORMAL - EM FUNCIONAMENTO</v>
          </cell>
          <cell r="D220" t="str">
            <v>NORMAL</v>
          </cell>
          <cell r="E220" t="str">
            <v>LC 108 / LC 109</v>
          </cell>
          <cell r="F220" t="str">
            <v>Pública Federal</v>
          </cell>
          <cell r="G220" t="str">
            <v>Público</v>
          </cell>
          <cell r="H220" t="str">
            <v>Não</v>
          </cell>
          <cell r="I220">
            <v>282301982</v>
          </cell>
          <cell r="J220">
            <v>30131</v>
          </cell>
          <cell r="K220">
            <v>1982</v>
          </cell>
          <cell r="L220" t="str">
            <v>junho</v>
          </cell>
          <cell r="M220">
            <v>30195</v>
          </cell>
          <cell r="N220"/>
          <cell r="O220">
            <v>4</v>
          </cell>
          <cell r="P220">
            <v>14</v>
          </cell>
          <cell r="Q220" t="str">
            <v>AV REPUBLICA DO CHILE 230 - 18º ANDAR</v>
          </cell>
          <cell r="R220" t="str">
            <v>20.031-170</v>
          </cell>
          <cell r="S220" t="str">
            <v>RIO DE JANEIRO</v>
          </cell>
          <cell r="T220" t="str">
            <v>RJ</v>
          </cell>
          <cell r="U220" t="str">
            <v>www.infraprev.org.br</v>
          </cell>
          <cell r="V220" t="str">
            <v>ERRJ</v>
          </cell>
          <cell r="W220">
            <v>45265.250254629602</v>
          </cell>
        </row>
        <row r="221">
          <cell r="A221" t="str">
            <v>INOVAR PREVIDENCIA</v>
          </cell>
          <cell r="B221" t="str">
            <v>73.000.838/0001-59</v>
          </cell>
          <cell r="C221" t="str">
            <v>NORMAL - EM FUNCIONAMENTO</v>
          </cell>
          <cell r="D221" t="str">
            <v>NORMAL</v>
          </cell>
          <cell r="E221" t="str">
            <v>LC 109</v>
          </cell>
          <cell r="F221" t="str">
            <v>Privada</v>
          </cell>
          <cell r="G221" t="str">
            <v>Privado</v>
          </cell>
          <cell r="H221" t="str">
            <v>Não</v>
          </cell>
          <cell r="I221">
            <v>4.4011003807201968E+16</v>
          </cell>
          <cell r="J221">
            <v>34164</v>
          </cell>
          <cell r="K221">
            <v>1993</v>
          </cell>
          <cell r="L221" t="str">
            <v>julho</v>
          </cell>
          <cell r="M221">
            <v>34337</v>
          </cell>
          <cell r="N221"/>
          <cell r="O221">
            <v>2</v>
          </cell>
          <cell r="P221">
            <v>6</v>
          </cell>
          <cell r="Q221" t="str">
            <v>RUA CORREIA DIAS</v>
          </cell>
          <cell r="R221" t="str">
            <v>04.104-000</v>
          </cell>
          <cell r="S221" t="str">
            <v>SAO PAULO</v>
          </cell>
          <cell r="T221" t="str">
            <v>SP</v>
          </cell>
          <cell r="U221" t="str">
            <v>WWW.INOVARPREVIDENCIA.COM.BR</v>
          </cell>
          <cell r="V221" t="str">
            <v>ERSP</v>
          </cell>
          <cell r="W221">
            <v>45265.250254629602</v>
          </cell>
        </row>
        <row r="222">
          <cell r="A222" t="str">
            <v>INSTITUTO AMBEV</v>
          </cell>
          <cell r="B222" t="str">
            <v>30.487.912/0001-09</v>
          </cell>
          <cell r="C222" t="str">
            <v>NORMAL - EM FUNCIONAMENTO</v>
          </cell>
          <cell r="D222" t="str">
            <v>NORMAL</v>
          </cell>
          <cell r="E222" t="str">
            <v>LC 109</v>
          </cell>
          <cell r="F222" t="str">
            <v>Privada</v>
          </cell>
          <cell r="G222" t="str">
            <v>Privado</v>
          </cell>
          <cell r="H222" t="str">
            <v>Não</v>
          </cell>
          <cell r="I222">
            <v>3018711979</v>
          </cell>
          <cell r="J222">
            <v>29362</v>
          </cell>
          <cell r="K222">
            <v>1980</v>
          </cell>
          <cell r="L222" t="str">
            <v>maio</v>
          </cell>
          <cell r="M222">
            <v>29362</v>
          </cell>
          <cell r="N222"/>
          <cell r="O222">
            <v>2</v>
          </cell>
          <cell r="P222">
            <v>9</v>
          </cell>
          <cell r="Q222" t="str">
            <v>AV. ANTARCTICA, 1891</v>
          </cell>
          <cell r="R222" t="str">
            <v>13.918-000</v>
          </cell>
          <cell r="S222" t="str">
            <v>JAGUARIUNA</v>
          </cell>
          <cell r="T222" t="str">
            <v>SP</v>
          </cell>
          <cell r="U222" t="str">
            <v>WWW.IAPP.COM.BR</v>
          </cell>
          <cell r="V222" t="str">
            <v>ERSP</v>
          </cell>
          <cell r="W222">
            <v>45265.250254629602</v>
          </cell>
        </row>
        <row r="223">
          <cell r="A223" t="str">
            <v>ISBRE</v>
          </cell>
          <cell r="B223" t="str">
            <v>89.172.084/0001-54</v>
          </cell>
          <cell r="C223" t="str">
            <v>NORMAL - EM FUNCIONAMENTO</v>
          </cell>
          <cell r="D223" t="str">
            <v>NORMAL</v>
          </cell>
          <cell r="E223" t="str">
            <v>LC 108 / LC 109</v>
          </cell>
          <cell r="F223" t="str">
            <v>Pública Estadual</v>
          </cell>
          <cell r="G223" t="str">
            <v>Público</v>
          </cell>
          <cell r="H223" t="str">
            <v>Não</v>
          </cell>
          <cell r="I223">
            <v>4.4011006873202112E+16</v>
          </cell>
          <cell r="J223">
            <v>28968</v>
          </cell>
          <cell r="K223">
            <v>1979</v>
          </cell>
          <cell r="L223" t="str">
            <v>abril</v>
          </cell>
          <cell r="M223">
            <v>28398</v>
          </cell>
          <cell r="N223"/>
          <cell r="O223">
            <v>2</v>
          </cell>
          <cell r="P223">
            <v>2</v>
          </cell>
          <cell r="Q223" t="str">
            <v>RUA URUGUAI, 155 SALA 1401 - 14 ANDAR</v>
          </cell>
          <cell r="R223" t="str">
            <v>90.010-140</v>
          </cell>
          <cell r="S223" t="str">
            <v>PORTO ALEGRE</v>
          </cell>
          <cell r="T223" t="str">
            <v>RS</v>
          </cell>
          <cell r="U223" t="str">
            <v>www.isbre.com.br</v>
          </cell>
          <cell r="V223" t="str">
            <v>ERRS</v>
          </cell>
          <cell r="W223">
            <v>45265.250254629602</v>
          </cell>
        </row>
        <row r="224">
          <cell r="A224" t="str">
            <v>ISSS/SANDOZ</v>
          </cell>
          <cell r="B224" t="str">
            <v>59.578.740/0001-52</v>
          </cell>
          <cell r="C224" t="str">
            <v>ENCERRADA - POR CANCELAMENTO</v>
          </cell>
          <cell r="D224" t="str">
            <v>ENCERRADA</v>
          </cell>
          <cell r="E224" t="str">
            <v>LC 109</v>
          </cell>
          <cell r="F224" t="str">
            <v>Privada</v>
          </cell>
          <cell r="G224" t="str">
            <v>Privado</v>
          </cell>
          <cell r="H224" t="str">
            <v>Não</v>
          </cell>
          <cell r="I224">
            <v>30002411988</v>
          </cell>
          <cell r="J224">
            <v>32357</v>
          </cell>
          <cell r="K224">
            <v>1988</v>
          </cell>
          <cell r="L224" t="str">
            <v>agosto</v>
          </cell>
          <cell r="M224">
            <v>32448</v>
          </cell>
          <cell r="N224">
            <v>36284</v>
          </cell>
          <cell r="O224">
            <v>0</v>
          </cell>
          <cell r="P224">
            <v>0</v>
          </cell>
          <cell r="Q224"/>
          <cell r="R224"/>
          <cell r="S224" t="str">
            <v>SAO PAULO</v>
          </cell>
          <cell r="T224" t="str">
            <v>SP</v>
          </cell>
          <cell r="U224"/>
          <cell r="V224" t="str">
            <v>ERSP</v>
          </cell>
          <cell r="W224">
            <v>45265.250254629602</v>
          </cell>
        </row>
        <row r="225">
          <cell r="A225" t="str">
            <v>ITAU UNIBANCO</v>
          </cell>
          <cell r="B225" t="str">
            <v>61.155.248/0001-16</v>
          </cell>
          <cell r="C225" t="str">
            <v>NORMAL - EM FUNCIONAMENTO</v>
          </cell>
          <cell r="D225" t="str">
            <v>NORMAL</v>
          </cell>
          <cell r="E225" t="str">
            <v>LC 109</v>
          </cell>
          <cell r="F225" t="str">
            <v>Privada</v>
          </cell>
          <cell r="G225" t="str">
            <v>Privado</v>
          </cell>
          <cell r="H225" t="str">
            <v>Sim</v>
          </cell>
          <cell r="I225">
            <v>3018691979</v>
          </cell>
          <cell r="J225">
            <v>29209</v>
          </cell>
          <cell r="K225">
            <v>1979</v>
          </cell>
          <cell r="L225" t="str">
            <v>dezembro</v>
          </cell>
          <cell r="M225">
            <v>29209</v>
          </cell>
          <cell r="N225"/>
          <cell r="O225">
            <v>17</v>
          </cell>
          <cell r="P225">
            <v>39</v>
          </cell>
          <cell r="Q225" t="str">
            <v>AV DR. HUGO BEOLCHI</v>
          </cell>
          <cell r="R225" t="str">
            <v>04.310-030</v>
          </cell>
          <cell r="S225" t="str">
            <v>SAO PAULO</v>
          </cell>
          <cell r="T225" t="str">
            <v>SP</v>
          </cell>
          <cell r="U225" t="str">
            <v>WW.FUNDACAOITAUUNIBANCO.COM.BR</v>
          </cell>
          <cell r="V225" t="str">
            <v>ERSP</v>
          </cell>
          <cell r="W225">
            <v>45265.250254629602</v>
          </cell>
        </row>
        <row r="226">
          <cell r="A226" t="str">
            <v>ITAUBANK</v>
          </cell>
          <cell r="B226" t="str">
            <v>02.391.879/0001-75</v>
          </cell>
          <cell r="C226" t="str">
            <v>ENCERRADA - POR INCORPORAÇÃO</v>
          </cell>
          <cell r="D226" t="str">
            <v>ENCERRADA</v>
          </cell>
          <cell r="E226" t="str">
            <v>LC 109</v>
          </cell>
          <cell r="F226" t="str">
            <v>Privada</v>
          </cell>
          <cell r="G226" t="str">
            <v>Privado</v>
          </cell>
          <cell r="H226" t="str">
            <v>Não</v>
          </cell>
          <cell r="I226">
            <v>4.400000826319976E+16</v>
          </cell>
          <cell r="J226">
            <v>35786</v>
          </cell>
          <cell r="K226">
            <v>1997</v>
          </cell>
          <cell r="L226" t="str">
            <v>dezembro</v>
          </cell>
          <cell r="M226">
            <v>35880</v>
          </cell>
          <cell r="N226">
            <v>41222</v>
          </cell>
          <cell r="O226">
            <v>0</v>
          </cell>
          <cell r="P226">
            <v>0</v>
          </cell>
          <cell r="Q226" t="str">
            <v>RUA CARNAUBEIRAS, 168 - 3º ANDAR</v>
          </cell>
          <cell r="R226" t="str">
            <v>04.343-080</v>
          </cell>
          <cell r="S226" t="str">
            <v>SAO PAULO</v>
          </cell>
          <cell r="T226" t="str">
            <v>SP</v>
          </cell>
          <cell r="U226" t="str">
            <v>WWW.ITAUBANKPREV.COM.BR</v>
          </cell>
          <cell r="V226" t="str">
            <v>ERSP</v>
          </cell>
          <cell r="W226">
            <v>45265.250254629602</v>
          </cell>
        </row>
        <row r="227">
          <cell r="A227" t="str">
            <v>ITAUSAINDL</v>
          </cell>
          <cell r="B227" t="str">
            <v>00.366.402/0001-04</v>
          </cell>
          <cell r="C227" t="str">
            <v>NORMAL - EM FUNCIONAMENTO</v>
          </cell>
          <cell r="D227" t="str">
            <v>NORMAL</v>
          </cell>
          <cell r="E227" t="str">
            <v>LC 109</v>
          </cell>
          <cell r="F227" t="str">
            <v>Privada</v>
          </cell>
          <cell r="G227" t="str">
            <v>Privado</v>
          </cell>
          <cell r="H227" t="str">
            <v>Não</v>
          </cell>
          <cell r="I227">
            <v>4.400000331119948E+16</v>
          </cell>
          <cell r="J227">
            <v>29209</v>
          </cell>
          <cell r="K227">
            <v>1979</v>
          </cell>
          <cell r="L227" t="str">
            <v>dezembro</v>
          </cell>
          <cell r="M227">
            <v>29209</v>
          </cell>
          <cell r="N227"/>
          <cell r="O227">
            <v>2</v>
          </cell>
          <cell r="P227">
            <v>12</v>
          </cell>
          <cell r="Q227" t="str">
            <v>AVENIDA PAULISTA</v>
          </cell>
          <cell r="R227" t="str">
            <v>01.310-942</v>
          </cell>
          <cell r="S227" t="str">
            <v>SAO PAULO</v>
          </cell>
          <cell r="T227" t="str">
            <v>SP</v>
          </cell>
          <cell r="U227" t="str">
            <v>WWW.FUNDITAUSAIND.COM.BR</v>
          </cell>
          <cell r="V227" t="str">
            <v>ERSP</v>
          </cell>
          <cell r="W227">
            <v>45265.250254629602</v>
          </cell>
        </row>
        <row r="228">
          <cell r="A228" t="str">
            <v>J &amp; HIGGINS</v>
          </cell>
          <cell r="B228" t="str">
            <v>60.559.994/0001-02</v>
          </cell>
          <cell r="C228" t="str">
            <v>ENCERRADA - POR INICIATIVA DA EFPC</v>
          </cell>
          <cell r="D228" t="str">
            <v>ENCERRADA</v>
          </cell>
          <cell r="E228" t="str">
            <v>LC 109</v>
          </cell>
          <cell r="F228" t="str">
            <v>Privada</v>
          </cell>
          <cell r="G228" t="str">
            <v>Privado</v>
          </cell>
          <cell r="H228" t="str">
            <v>Não</v>
          </cell>
          <cell r="I228">
            <v>300000058551987</v>
          </cell>
          <cell r="J228">
            <v>32555</v>
          </cell>
          <cell r="K228">
            <v>1989</v>
          </cell>
          <cell r="L228" t="str">
            <v>fevereiro</v>
          </cell>
          <cell r="M228">
            <v>32667</v>
          </cell>
          <cell r="N228">
            <v>41596</v>
          </cell>
          <cell r="O228">
            <v>0</v>
          </cell>
          <cell r="P228">
            <v>0</v>
          </cell>
          <cell r="Q228" t="str">
            <v>MARIA COELHO AGUIAR 215 BLOCO F 1 ANDAR</v>
          </cell>
          <cell r="R228" t="str">
            <v>05.805-000</v>
          </cell>
          <cell r="S228" t="str">
            <v>SAO PAULO</v>
          </cell>
          <cell r="T228" t="str">
            <v>SP</v>
          </cell>
          <cell r="U228"/>
          <cell r="V228" t="str">
            <v>ERSP</v>
          </cell>
          <cell r="W228">
            <v>45265.250254629602</v>
          </cell>
        </row>
        <row r="229">
          <cell r="A229" t="str">
            <v>JOHNSON</v>
          </cell>
          <cell r="B229" t="str">
            <v>54.065.776/0001-19</v>
          </cell>
          <cell r="C229" t="str">
            <v>NORMAL - EM FUNCIONAMENTO</v>
          </cell>
          <cell r="D229" t="str">
            <v>NORMAL</v>
          </cell>
          <cell r="E229" t="str">
            <v>LC 109</v>
          </cell>
          <cell r="F229" t="str">
            <v>Privada</v>
          </cell>
          <cell r="G229" t="str">
            <v>Privado</v>
          </cell>
          <cell r="H229" t="str">
            <v>Não</v>
          </cell>
          <cell r="I229">
            <v>348481983</v>
          </cell>
          <cell r="J229">
            <v>31020</v>
          </cell>
          <cell r="K229">
            <v>1984</v>
          </cell>
          <cell r="L229" t="str">
            <v>dezembro</v>
          </cell>
          <cell r="M229">
            <v>30987</v>
          </cell>
          <cell r="N229"/>
          <cell r="O229">
            <v>2</v>
          </cell>
          <cell r="P229">
            <v>8</v>
          </cell>
          <cell r="Q229" t="str">
            <v>AV. PRESIDENTE JUSCELINO KUBITSCHEK</v>
          </cell>
          <cell r="R229" t="str">
            <v>04.543-011</v>
          </cell>
          <cell r="S229" t="str">
            <v>SAO PAULO</v>
          </cell>
          <cell r="T229" t="str">
            <v>SP</v>
          </cell>
          <cell r="U229" t="str">
            <v>WWW.PORTALPREV.COM.BR/JOHNSON/JOHNSON</v>
          </cell>
          <cell r="V229" t="str">
            <v>ERSP</v>
          </cell>
          <cell r="W229">
            <v>45265.250254629602</v>
          </cell>
        </row>
        <row r="230">
          <cell r="A230" t="str">
            <v>JOSAPREV</v>
          </cell>
          <cell r="B230" t="str">
            <v>94.998.176/0001-28</v>
          </cell>
          <cell r="C230" t="str">
            <v>ENCERRADA - POR CANCELAMENTO</v>
          </cell>
          <cell r="D230" t="str">
            <v>ENCERRADA</v>
          </cell>
          <cell r="E230" t="str">
            <v>LC 109</v>
          </cell>
          <cell r="F230" t="str">
            <v>Privada</v>
          </cell>
          <cell r="G230" t="str">
            <v>Privado</v>
          </cell>
          <cell r="H230" t="str">
            <v>Não</v>
          </cell>
          <cell r="I230">
            <v>240000004421992</v>
          </cell>
          <cell r="J230">
            <v>33865</v>
          </cell>
          <cell r="K230">
            <v>1992</v>
          </cell>
          <cell r="L230" t="str">
            <v>setembro</v>
          </cell>
          <cell r="M230">
            <v>34029</v>
          </cell>
          <cell r="N230">
            <v>37342</v>
          </cell>
          <cell r="O230">
            <v>0</v>
          </cell>
          <cell r="P230">
            <v>0</v>
          </cell>
          <cell r="Q230"/>
          <cell r="R230"/>
          <cell r="S230" t="str">
            <v>PORTO ALEGRE</v>
          </cell>
          <cell r="T230" t="str">
            <v>RS</v>
          </cell>
          <cell r="U230"/>
          <cell r="V230" t="str">
            <v>ERRS</v>
          </cell>
          <cell r="W230">
            <v>45265.250254629602</v>
          </cell>
        </row>
        <row r="231">
          <cell r="A231" t="str">
            <v>JUSPREV</v>
          </cell>
          <cell r="B231" t="str">
            <v>09.350.840/0001-59</v>
          </cell>
          <cell r="C231" t="str">
            <v>NORMAL - EM FUNCIONAMENTO</v>
          </cell>
          <cell r="D231" t="str">
            <v>NORMAL</v>
          </cell>
          <cell r="E231" t="str">
            <v>LC 109</v>
          </cell>
          <cell r="F231" t="str">
            <v>Instituidor</v>
          </cell>
          <cell r="G231" t="str">
            <v>Instituidor</v>
          </cell>
          <cell r="H231" t="str">
            <v>Não</v>
          </cell>
          <cell r="I231">
            <v>4.4000001606200712E+16</v>
          </cell>
          <cell r="J231">
            <v>39308</v>
          </cell>
          <cell r="K231">
            <v>2007</v>
          </cell>
          <cell r="L231" t="str">
            <v>agosto</v>
          </cell>
          <cell r="M231">
            <v>39665</v>
          </cell>
          <cell r="N231"/>
          <cell r="O231">
            <v>1</v>
          </cell>
          <cell r="P231">
            <v>102</v>
          </cell>
          <cell r="Q231" t="str">
            <v>RUA ALBERTO FOLLONI</v>
          </cell>
          <cell r="R231" t="str">
            <v>80.530-300</v>
          </cell>
          <cell r="S231" t="str">
            <v>CURITIBA</v>
          </cell>
          <cell r="T231" t="str">
            <v>PR</v>
          </cell>
          <cell r="U231" t="str">
            <v>WWW.JUSPREV.ORG.BR</v>
          </cell>
          <cell r="V231" t="str">
            <v>ERRS</v>
          </cell>
          <cell r="W231">
            <v>45265.250254629602</v>
          </cell>
        </row>
        <row r="232">
          <cell r="A232" t="str">
            <v>KPMG PREV</v>
          </cell>
          <cell r="B232" t="str">
            <v>03.898.918/0001-98</v>
          </cell>
          <cell r="C232" t="str">
            <v>NORMAL - EM FUNCIONAMENTO</v>
          </cell>
          <cell r="D232" t="str">
            <v>NORMAL</v>
          </cell>
          <cell r="E232" t="str">
            <v>LC 109</v>
          </cell>
          <cell r="F232" t="str">
            <v>Privada</v>
          </cell>
          <cell r="G232" t="str">
            <v>Privado</v>
          </cell>
          <cell r="H232" t="str">
            <v>Não</v>
          </cell>
          <cell r="I232">
            <v>4.4000001223200048E+16</v>
          </cell>
          <cell r="J232">
            <v>36703</v>
          </cell>
          <cell r="K232">
            <v>2000</v>
          </cell>
          <cell r="L232" t="str">
            <v>junho</v>
          </cell>
          <cell r="M232">
            <v>36708</v>
          </cell>
          <cell r="N232"/>
          <cell r="O232">
            <v>1</v>
          </cell>
          <cell r="P232">
            <v>16</v>
          </cell>
          <cell r="Q232" t="str">
            <v>R ARQUITETO OLAVO REDIG DE CAMPOS 105</v>
          </cell>
          <cell r="R232" t="str">
            <v>00.471-190</v>
          </cell>
          <cell r="S232" t="str">
            <v>SAO PAULO</v>
          </cell>
          <cell r="T232" t="str">
            <v>SP</v>
          </cell>
          <cell r="U232" t="str">
            <v>WWW.PORTALPREV.COM.BR/KPMGPREV </v>
          </cell>
          <cell r="V232" t="str">
            <v>ERSP</v>
          </cell>
          <cell r="W232">
            <v>45265.250254629602</v>
          </cell>
        </row>
        <row r="233">
          <cell r="A233" t="str">
            <v>KRAFT PREV</v>
          </cell>
          <cell r="B233" t="str">
            <v>40.388.191/0001-25</v>
          </cell>
          <cell r="C233" t="str">
            <v>ENCERRADA - POR INICIATIVA DA EFPC</v>
          </cell>
          <cell r="D233" t="str">
            <v>ENCERRADA</v>
          </cell>
          <cell r="E233" t="str">
            <v>LC 109</v>
          </cell>
          <cell r="F233" t="str">
            <v>Privada</v>
          </cell>
          <cell r="G233" t="str">
            <v>Privado</v>
          </cell>
          <cell r="H233" t="str">
            <v>Não</v>
          </cell>
          <cell r="I233">
            <v>240000036571991</v>
          </cell>
          <cell r="J233">
            <v>33563</v>
          </cell>
          <cell r="K233">
            <v>1991</v>
          </cell>
          <cell r="L233" t="str">
            <v>novembro</v>
          </cell>
          <cell r="M233">
            <v>33664</v>
          </cell>
          <cell r="N233">
            <v>43019</v>
          </cell>
          <cell r="O233">
            <v>0</v>
          </cell>
          <cell r="P233">
            <v>0</v>
          </cell>
          <cell r="Q233" t="str">
            <v>AV PRESIDENTE KENNEDY 2511 PARTE</v>
          </cell>
          <cell r="R233" t="str">
            <v>80.610-010</v>
          </cell>
          <cell r="S233" t="str">
            <v>CURITIBA</v>
          </cell>
          <cell r="T233" t="str">
            <v>PR</v>
          </cell>
          <cell r="U233" t="str">
            <v>WWW.PORTALPREV.COM.BR/KRAFTPREV</v>
          </cell>
          <cell r="V233" t="str">
            <v>ERRS</v>
          </cell>
          <cell r="W233">
            <v>45265.250254629602</v>
          </cell>
        </row>
        <row r="234">
          <cell r="A234" t="str">
            <v>LANXESSPREV</v>
          </cell>
          <cell r="B234" t="str">
            <v>08.133.509/0001-14</v>
          </cell>
          <cell r="C234" t="str">
            <v>ENCERRADA - POR INICIATIVA DA EFPC</v>
          </cell>
          <cell r="D234" t="str">
            <v>ENCERRADA</v>
          </cell>
          <cell r="E234" t="str">
            <v>LC 109</v>
          </cell>
          <cell r="F234" t="str">
            <v>Privada</v>
          </cell>
          <cell r="G234" t="str">
            <v>Privado</v>
          </cell>
          <cell r="H234" t="str">
            <v>Não</v>
          </cell>
          <cell r="I234">
            <v>4.400000285520056E+16</v>
          </cell>
          <cell r="J234">
            <v>38705</v>
          </cell>
          <cell r="K234">
            <v>2005</v>
          </cell>
          <cell r="L234" t="str">
            <v>dezembro</v>
          </cell>
          <cell r="M234">
            <v>39114</v>
          </cell>
          <cell r="N234">
            <v>44546</v>
          </cell>
          <cell r="O234">
            <v>0</v>
          </cell>
          <cell r="P234">
            <v>0</v>
          </cell>
          <cell r="Q234" t="str">
            <v>AV MARIA COELHO DE AGUIAR 215 BLOCO B - 2 ANDAR</v>
          </cell>
          <cell r="R234" t="str">
            <v>05.804-902</v>
          </cell>
          <cell r="S234" t="str">
            <v>SAO PAULO</v>
          </cell>
          <cell r="T234" t="str">
            <v>SP</v>
          </cell>
          <cell r="U234"/>
          <cell r="V234" t="str">
            <v>ERSP</v>
          </cell>
          <cell r="W234">
            <v>45265.250254629602</v>
          </cell>
        </row>
        <row r="235">
          <cell r="A235" t="str">
            <v>LILLYPREV</v>
          </cell>
          <cell r="B235" t="str">
            <v>00.234.398/0001-20</v>
          </cell>
          <cell r="C235" t="str">
            <v>NORMAL - EM FUNCIONAMENTO</v>
          </cell>
          <cell r="D235" t="str">
            <v>NORMAL</v>
          </cell>
          <cell r="E235" t="str">
            <v>LC 109</v>
          </cell>
          <cell r="F235" t="str">
            <v>Privada</v>
          </cell>
          <cell r="G235" t="str">
            <v>Privado</v>
          </cell>
          <cell r="H235" t="str">
            <v>Não</v>
          </cell>
          <cell r="I235">
            <v>440000017261994</v>
          </cell>
          <cell r="J235">
            <v>34589</v>
          </cell>
          <cell r="K235">
            <v>1994</v>
          </cell>
          <cell r="L235" t="str">
            <v>setembro</v>
          </cell>
          <cell r="M235">
            <v>34608</v>
          </cell>
          <cell r="N235"/>
          <cell r="O235">
            <v>1</v>
          </cell>
          <cell r="P235">
            <v>2</v>
          </cell>
          <cell r="Q235" t="str">
            <v>AV MORUMBI 8264</v>
          </cell>
          <cell r="R235" t="str">
            <v>04.703-002</v>
          </cell>
          <cell r="S235" t="str">
            <v>SAO PAULO</v>
          </cell>
          <cell r="T235" t="str">
            <v>SP</v>
          </cell>
          <cell r="U235"/>
          <cell r="V235" t="str">
            <v>ERSP</v>
          </cell>
          <cell r="W235">
            <v>45265.250254629602</v>
          </cell>
        </row>
        <row r="236">
          <cell r="A236" t="str">
            <v>LOCPREV</v>
          </cell>
          <cell r="B236" t="str">
            <v>56.340.607/0001-75</v>
          </cell>
          <cell r="C236" t="str">
            <v>ENCERRADA - POR CANCELAMENTO</v>
          </cell>
          <cell r="D236" t="str">
            <v>ENCERRADA</v>
          </cell>
          <cell r="E236" t="str">
            <v>LC 109</v>
          </cell>
          <cell r="F236" t="str">
            <v>Privada</v>
          </cell>
          <cell r="G236" t="str">
            <v>Privado</v>
          </cell>
          <cell r="H236" t="str">
            <v>Não</v>
          </cell>
          <cell r="I236">
            <v>57611987</v>
          </cell>
          <cell r="J236">
            <v>32281</v>
          </cell>
          <cell r="K236">
            <v>1988</v>
          </cell>
          <cell r="L236" t="str">
            <v>maio</v>
          </cell>
          <cell r="M236">
            <v>32342</v>
          </cell>
          <cell r="N236">
            <v>36858</v>
          </cell>
          <cell r="O236">
            <v>0</v>
          </cell>
          <cell r="P236">
            <v>0</v>
          </cell>
          <cell r="Q236"/>
          <cell r="R236"/>
          <cell r="S236" t="str">
            <v>ITAPEVI</v>
          </cell>
          <cell r="T236" t="str">
            <v>SP</v>
          </cell>
          <cell r="U236"/>
          <cell r="V236" t="str">
            <v>ERSP</v>
          </cell>
          <cell r="W236">
            <v>45265.250254629602</v>
          </cell>
        </row>
        <row r="237">
          <cell r="A237" t="str">
            <v>MAC LAREN</v>
          </cell>
          <cell r="B237" t="str">
            <v>27.770.221/0001-03</v>
          </cell>
          <cell r="C237" t="str">
            <v>ENCERRADA - POR LIQUIDAÇÃO</v>
          </cell>
          <cell r="D237" t="str">
            <v>ENCERRADA</v>
          </cell>
          <cell r="E237" t="str">
            <v>LC 109</v>
          </cell>
          <cell r="F237" t="str">
            <v>Privada</v>
          </cell>
          <cell r="G237" t="str">
            <v>Privado</v>
          </cell>
          <cell r="H237" t="str">
            <v>Não</v>
          </cell>
          <cell r="I237">
            <v>330401982</v>
          </cell>
          <cell r="J237">
            <v>30397</v>
          </cell>
          <cell r="K237">
            <v>1983</v>
          </cell>
          <cell r="L237" t="str">
            <v>março</v>
          </cell>
          <cell r="M237">
            <v>30706</v>
          </cell>
          <cell r="N237">
            <v>40819</v>
          </cell>
          <cell r="O237">
            <v>0</v>
          </cell>
          <cell r="P237">
            <v>0</v>
          </cell>
          <cell r="Q237"/>
          <cell r="R237"/>
          <cell r="S237" t="str">
            <v>NITEROI</v>
          </cell>
          <cell r="T237" t="str">
            <v>RJ</v>
          </cell>
          <cell r="U237"/>
          <cell r="V237" t="str">
            <v>ERRJ</v>
          </cell>
          <cell r="W237">
            <v>45265.250254629602</v>
          </cell>
        </row>
        <row r="238">
          <cell r="A238" t="str">
            <v>MAGNUS</v>
          </cell>
          <cell r="B238" t="str">
            <v>23.849.334/0001-30</v>
          </cell>
          <cell r="C238" t="str">
            <v>ENCERRADA - POR INICIATIVA DA EFPC</v>
          </cell>
          <cell r="D238" t="str">
            <v>ENCERRADA</v>
          </cell>
          <cell r="E238" t="str">
            <v>LC 109</v>
          </cell>
          <cell r="F238" t="str">
            <v>Privada</v>
          </cell>
          <cell r="G238" t="str">
            <v>Privado</v>
          </cell>
          <cell r="H238" t="str">
            <v>Não</v>
          </cell>
          <cell r="I238">
            <v>3.0000000014198872E+16</v>
          </cell>
          <cell r="J238">
            <v>32555</v>
          </cell>
          <cell r="K238">
            <v>1989</v>
          </cell>
          <cell r="L238" t="str">
            <v>fevereiro</v>
          </cell>
          <cell r="M238">
            <v>32813</v>
          </cell>
          <cell r="N238">
            <v>41010</v>
          </cell>
          <cell r="O238">
            <v>0</v>
          </cell>
          <cell r="P238">
            <v>0</v>
          </cell>
          <cell r="Q238" t="str">
            <v>PCA  LOUIS ENSCH                        74    2 ANDA</v>
          </cell>
          <cell r="R238" t="str">
            <v>32.210-050</v>
          </cell>
          <cell r="S238" t="str">
            <v>CONTAGEM</v>
          </cell>
          <cell r="T238" t="str">
            <v>MG</v>
          </cell>
          <cell r="U238"/>
          <cell r="V238" t="str">
            <v>ERMG</v>
          </cell>
          <cell r="W238">
            <v>45265.250254629602</v>
          </cell>
        </row>
        <row r="239">
          <cell r="A239" t="str">
            <v>MAIS FUTURO</v>
          </cell>
          <cell r="B239" t="str">
            <v>07.136.451/0001-08</v>
          </cell>
          <cell r="C239" t="str">
            <v>NORMAL - EM FUNCIONAMENTO</v>
          </cell>
          <cell r="D239" t="str">
            <v>NORMAL</v>
          </cell>
          <cell r="E239" t="str">
            <v>LC 109</v>
          </cell>
          <cell r="F239" t="str">
            <v>Privada</v>
          </cell>
          <cell r="G239" t="str">
            <v>Privado</v>
          </cell>
          <cell r="H239" t="str">
            <v>Não</v>
          </cell>
          <cell r="I239">
            <v>4.4000000733200448E+16</v>
          </cell>
          <cell r="J239">
            <v>38223</v>
          </cell>
          <cell r="K239">
            <v>2004</v>
          </cell>
          <cell r="L239" t="str">
            <v>agosto</v>
          </cell>
          <cell r="M239">
            <v>38354</v>
          </cell>
          <cell r="N239"/>
          <cell r="O239">
            <v>5</v>
          </cell>
          <cell r="P239">
            <v>40</v>
          </cell>
          <cell r="Q239" t="str">
            <v>AVENIDA SETE DE SETEMBRO</v>
          </cell>
          <cell r="R239" t="str">
            <v>80.240-000</v>
          </cell>
          <cell r="S239" t="str">
            <v>CURITIBA</v>
          </cell>
          <cell r="T239" t="str">
            <v>PR</v>
          </cell>
          <cell r="U239" t="str">
            <v>WWW.FUNDOPARANA.COM.BR</v>
          </cell>
          <cell r="V239" t="str">
            <v>ERRS</v>
          </cell>
          <cell r="W239">
            <v>45265.250254629602</v>
          </cell>
        </row>
        <row r="240">
          <cell r="A240" t="str">
            <v>MAIS VIDA PREV</v>
          </cell>
          <cell r="B240" t="str">
            <v>01.077.727/0001-30</v>
          </cell>
          <cell r="C240" t="str">
            <v>NORMAL - EM FUNCIONAMENTO</v>
          </cell>
          <cell r="D240" t="str">
            <v>NORMAL</v>
          </cell>
          <cell r="E240" t="str">
            <v>LC 109</v>
          </cell>
          <cell r="F240" t="str">
            <v>Privada</v>
          </cell>
          <cell r="G240" t="str">
            <v>Privado</v>
          </cell>
          <cell r="H240" t="str">
            <v>Não</v>
          </cell>
          <cell r="I240">
            <v>4.4000000262199608E+16</v>
          </cell>
          <cell r="J240">
            <v>35088</v>
          </cell>
          <cell r="K240">
            <v>1996</v>
          </cell>
          <cell r="L240" t="str">
            <v>janeiro</v>
          </cell>
          <cell r="M240">
            <v>35217</v>
          </cell>
          <cell r="N240"/>
          <cell r="O240">
            <v>4</v>
          </cell>
          <cell r="P240">
            <v>4</v>
          </cell>
          <cell r="Q240" t="str">
            <v>AV. DR. JOSÉ BONIFÁCIO COUTINHO NOGUEIRA</v>
          </cell>
          <cell r="R240" t="str">
            <v>13.091-611</v>
          </cell>
          <cell r="S240" t="str">
            <v>CAMPINAS</v>
          </cell>
          <cell r="T240" t="str">
            <v>SP</v>
          </cell>
          <cell r="U240" t="str">
            <v>WWW.MAISVIDAPREV.ORG.BR</v>
          </cell>
          <cell r="V240" t="str">
            <v>ERSP</v>
          </cell>
          <cell r="W240">
            <v>45265.250254629602</v>
          </cell>
        </row>
        <row r="241">
          <cell r="A241" t="str">
            <v>MANNESMANN</v>
          </cell>
          <cell r="B241" t="str">
            <v>17.213.901/0001-64</v>
          </cell>
          <cell r="C241" t="str">
            <v>ENCERRADA - POR CANCELAMENTO</v>
          </cell>
          <cell r="D241" t="str">
            <v>ENCERRADA</v>
          </cell>
          <cell r="E241" t="str">
            <v>LC 109</v>
          </cell>
          <cell r="F241" t="str">
            <v>Privada</v>
          </cell>
          <cell r="G241" t="str">
            <v>Privado</v>
          </cell>
          <cell r="H241" t="str">
            <v>Não</v>
          </cell>
          <cell r="I241">
            <v>1240</v>
          </cell>
          <cell r="J241">
            <v>28510</v>
          </cell>
          <cell r="K241">
            <v>1978</v>
          </cell>
          <cell r="L241" t="str">
            <v>janeiro</v>
          </cell>
          <cell r="M241">
            <v>28510</v>
          </cell>
          <cell r="N241">
            <v>35590</v>
          </cell>
          <cell r="O241">
            <v>0</v>
          </cell>
          <cell r="P241">
            <v>0</v>
          </cell>
          <cell r="Q241"/>
          <cell r="R241"/>
          <cell r="S241" t="str">
            <v>BELO HORIZONTE</v>
          </cell>
          <cell r="T241" t="str">
            <v>MG</v>
          </cell>
          <cell r="U241"/>
          <cell r="V241" t="str">
            <v>ERMG</v>
          </cell>
          <cell r="W241">
            <v>45265.250254629602</v>
          </cell>
        </row>
        <row r="242">
          <cell r="A242" t="str">
            <v>MAPPIN</v>
          </cell>
          <cell r="B242" t="str">
            <v>59.954.701/0001-02</v>
          </cell>
          <cell r="C242" t="str">
            <v>LIQUIDAÇÃO - EM LIQUIDAÇÃO</v>
          </cell>
          <cell r="D242" t="str">
            <v>LIQUIDAÇÃO</v>
          </cell>
          <cell r="E242" t="str">
            <v>LC 109</v>
          </cell>
          <cell r="F242" t="str">
            <v>Privada</v>
          </cell>
          <cell r="G242" t="str">
            <v>Privado</v>
          </cell>
          <cell r="H242" t="str">
            <v>Não</v>
          </cell>
          <cell r="I242">
            <v>3000000615187</v>
          </cell>
          <cell r="J242">
            <v>32253</v>
          </cell>
          <cell r="K242">
            <v>1988</v>
          </cell>
          <cell r="L242" t="str">
            <v>abril</v>
          </cell>
          <cell r="M242">
            <v>32509</v>
          </cell>
          <cell r="N242"/>
          <cell r="O242">
            <v>1</v>
          </cell>
          <cell r="P242">
            <v>0</v>
          </cell>
          <cell r="Q242" t="str">
            <v>RUA CORONEL XAVIER DE TOLEDO, 121 - 4º ANDAR - CONJUNTO 41</v>
          </cell>
          <cell r="R242" t="str">
            <v>01.048-100</v>
          </cell>
          <cell r="S242" t="str">
            <v>SAO PAULO</v>
          </cell>
          <cell r="T242" t="str">
            <v>SP</v>
          </cell>
          <cell r="U242"/>
          <cell r="V242" t="str">
            <v>ERSP</v>
          </cell>
          <cell r="W242">
            <v>45265.250254629602</v>
          </cell>
        </row>
        <row r="243">
          <cell r="A243" t="str">
            <v>MARCOPREV</v>
          </cell>
          <cell r="B243" t="str">
            <v>00.915.873/0001-24</v>
          </cell>
          <cell r="C243" t="str">
            <v>NORMAL - EM FUNCIONAMENTO</v>
          </cell>
          <cell r="D243" t="str">
            <v>NORMAL</v>
          </cell>
          <cell r="E243" t="str">
            <v>LC 109</v>
          </cell>
          <cell r="F243" t="str">
            <v>Privada</v>
          </cell>
          <cell r="G243" t="str">
            <v>Privado</v>
          </cell>
          <cell r="H243" t="str">
            <v>Não</v>
          </cell>
          <cell r="I243">
            <v>4.400000369319956E+16</v>
          </cell>
          <cell r="J243">
            <v>34991</v>
          </cell>
          <cell r="K243">
            <v>1995</v>
          </cell>
          <cell r="L243" t="str">
            <v>outubro</v>
          </cell>
          <cell r="M243">
            <v>35053</v>
          </cell>
          <cell r="N243"/>
          <cell r="O243">
            <v>3</v>
          </cell>
          <cell r="P243">
            <v>8</v>
          </cell>
          <cell r="Q243" t="str">
            <v>AVENIDA RIO BRANCO</v>
          </cell>
          <cell r="R243" t="str">
            <v>95.060-145</v>
          </cell>
          <cell r="S243" t="str">
            <v>CAXIAS DO SUL</v>
          </cell>
          <cell r="T243" t="str">
            <v>RS</v>
          </cell>
          <cell r="U243" t="str">
            <v>WWW.MARCOPREV.COM.BR</v>
          </cell>
          <cell r="V243" t="str">
            <v>ERRS</v>
          </cell>
          <cell r="W243">
            <v>45265.250254629602</v>
          </cell>
        </row>
        <row r="244">
          <cell r="A244" t="str">
            <v>MARISOL</v>
          </cell>
          <cell r="B244" t="str">
            <v>01.229.066/0001-10</v>
          </cell>
          <cell r="C244" t="str">
            <v>ENCERRADA - POR INICIATIVA DA EFPC</v>
          </cell>
          <cell r="D244" t="str">
            <v>ENCERRADA</v>
          </cell>
          <cell r="E244" t="str">
            <v>LC 109</v>
          </cell>
          <cell r="F244" t="str">
            <v>Privada</v>
          </cell>
          <cell r="G244" t="str">
            <v>Privado</v>
          </cell>
          <cell r="H244" t="str">
            <v>Não</v>
          </cell>
          <cell r="I244">
            <v>4.4000003777199624E+16</v>
          </cell>
          <cell r="J244">
            <v>35202</v>
          </cell>
          <cell r="K244">
            <v>1996</v>
          </cell>
          <cell r="L244" t="str">
            <v>maio</v>
          </cell>
          <cell r="M244">
            <v>35247</v>
          </cell>
          <cell r="N244">
            <v>40142</v>
          </cell>
          <cell r="O244">
            <v>0</v>
          </cell>
          <cell r="P244">
            <v>0</v>
          </cell>
          <cell r="Q244" t="str">
            <v>RUA  BERNARDO DORNBUSCH                 1300</v>
          </cell>
          <cell r="R244" t="str">
            <v>89.256-901</v>
          </cell>
          <cell r="S244" t="str">
            <v>JARAGUA DO SUL</v>
          </cell>
          <cell r="T244" t="str">
            <v>SC</v>
          </cell>
          <cell r="U244"/>
          <cell r="V244" t="str">
            <v>ERRS</v>
          </cell>
          <cell r="W244">
            <v>45265.250254629602</v>
          </cell>
        </row>
        <row r="245">
          <cell r="A245" t="str">
            <v>MAUA PREV</v>
          </cell>
          <cell r="B245" t="str">
            <v>40.365.363/0001-45</v>
          </cell>
          <cell r="C245" t="str">
            <v>NORMAL - EM FUNCIONAMENTO</v>
          </cell>
          <cell r="D245" t="str">
            <v>NORMAL</v>
          </cell>
          <cell r="E245" t="str">
            <v>LC 109</v>
          </cell>
          <cell r="F245" t="str">
            <v>Privada</v>
          </cell>
          <cell r="G245" t="str">
            <v>Privado</v>
          </cell>
          <cell r="H245" t="str">
            <v>Não</v>
          </cell>
          <cell r="I245">
            <v>240000039311991</v>
          </cell>
          <cell r="J245">
            <v>33590</v>
          </cell>
          <cell r="K245">
            <v>1991</v>
          </cell>
          <cell r="L245" t="str">
            <v>dezembro</v>
          </cell>
          <cell r="M245">
            <v>33239</v>
          </cell>
          <cell r="N245"/>
          <cell r="O245">
            <v>1</v>
          </cell>
          <cell r="P245">
            <v>12</v>
          </cell>
          <cell r="Q245" t="str">
            <v>AV ALMIRANTE BARROSO 52 15 ANDAR</v>
          </cell>
          <cell r="R245" t="str">
            <v>20.031-003</v>
          </cell>
          <cell r="S245" t="str">
            <v>RIO DE JANEIRO</v>
          </cell>
          <cell r="T245" t="str">
            <v>RJ</v>
          </cell>
          <cell r="U245" t="str">
            <v>WWW.MAUAPREV.COM.BR</v>
          </cell>
          <cell r="V245" t="str">
            <v>ERRJ</v>
          </cell>
          <cell r="W245">
            <v>45265.250254629602</v>
          </cell>
        </row>
        <row r="246">
          <cell r="A246" t="str">
            <v>MBPREV</v>
          </cell>
          <cell r="B246" t="str">
            <v>05.595.478/0001-25</v>
          </cell>
          <cell r="C246" t="str">
            <v>NORMAL - EM FUNCIONAMENTO</v>
          </cell>
          <cell r="D246" t="str">
            <v>NORMAL</v>
          </cell>
          <cell r="E246" t="str">
            <v>LC 109</v>
          </cell>
          <cell r="F246" t="str">
            <v>Privada</v>
          </cell>
          <cell r="G246" t="str">
            <v>Privado</v>
          </cell>
          <cell r="H246" t="str">
            <v>Não</v>
          </cell>
          <cell r="I246">
            <v>4.400000003420024E+16</v>
          </cell>
          <cell r="J246">
            <v>37564</v>
          </cell>
          <cell r="K246">
            <v>2002</v>
          </cell>
          <cell r="L246" t="str">
            <v>novembro</v>
          </cell>
          <cell r="M246">
            <v>37803</v>
          </cell>
          <cell r="N246"/>
          <cell r="O246">
            <v>1</v>
          </cell>
          <cell r="P246">
            <v>5</v>
          </cell>
          <cell r="Q246" t="str">
            <v>AV ALFRED JURZYKOWSKI 562</v>
          </cell>
          <cell r="R246" t="str">
            <v>09.680-900</v>
          </cell>
          <cell r="S246" t="str">
            <v>SAO BERNARDO DO CAMPO</v>
          </cell>
          <cell r="T246" t="str">
            <v>SP</v>
          </cell>
          <cell r="U246" t="str">
            <v>WWW.MBPREVIDENCIA.COM.BR</v>
          </cell>
          <cell r="V246" t="str">
            <v>ERSP</v>
          </cell>
          <cell r="W246">
            <v>45265.250254629602</v>
          </cell>
        </row>
        <row r="247">
          <cell r="A247" t="str">
            <v>MCPREV</v>
          </cell>
          <cell r="B247" t="str">
            <v>71.735.005/0001-00</v>
          </cell>
          <cell r="C247" t="str">
            <v>ENCERRADA - POR INICIATIVA DA EFPC</v>
          </cell>
          <cell r="D247" t="str">
            <v>ENCERRADA</v>
          </cell>
          <cell r="E247" t="str">
            <v>LC 109</v>
          </cell>
          <cell r="F247" t="str">
            <v>Privada</v>
          </cell>
          <cell r="G247" t="str">
            <v>Privado</v>
          </cell>
          <cell r="H247" t="str">
            <v>Não</v>
          </cell>
          <cell r="I247">
            <v>440000028751993</v>
          </cell>
          <cell r="J247">
            <v>34246</v>
          </cell>
          <cell r="K247">
            <v>1993</v>
          </cell>
          <cell r="L247" t="str">
            <v>outubro</v>
          </cell>
          <cell r="M247">
            <v>34425</v>
          </cell>
          <cell r="N247">
            <v>41808</v>
          </cell>
          <cell r="O247">
            <v>0</v>
          </cell>
          <cell r="P247">
            <v>0</v>
          </cell>
          <cell r="Q247" t="str">
            <v>AL AMAZONAS 253</v>
          </cell>
          <cell r="R247" t="str">
            <v>06.454-070</v>
          </cell>
          <cell r="S247" t="str">
            <v>BARUERI</v>
          </cell>
          <cell r="T247" t="str">
            <v>SP</v>
          </cell>
          <cell r="U247"/>
          <cell r="V247" t="str">
            <v>ERSP</v>
          </cell>
          <cell r="W247">
            <v>45265.250254629602</v>
          </cell>
        </row>
        <row r="248">
          <cell r="A248" t="str">
            <v>MENDESPREV</v>
          </cell>
          <cell r="B248" t="str">
            <v>65.160.848/0001-23</v>
          </cell>
          <cell r="C248" t="str">
            <v>LIQUIDAÇÃO - EM LIQUIDAÇÃO</v>
          </cell>
          <cell r="D248" t="str">
            <v>LIQUIDAÇÃO</v>
          </cell>
          <cell r="E248" t="str">
            <v>LC 109</v>
          </cell>
          <cell r="F248" t="str">
            <v>Privada</v>
          </cell>
          <cell r="G248" t="str">
            <v>Privado</v>
          </cell>
          <cell r="H248" t="str">
            <v>Não</v>
          </cell>
          <cell r="I248">
            <v>3.0000000137199036E+16</v>
          </cell>
          <cell r="J248">
            <v>33191</v>
          </cell>
          <cell r="K248">
            <v>1990</v>
          </cell>
          <cell r="L248" t="str">
            <v>novembro</v>
          </cell>
          <cell r="M248">
            <v>33420</v>
          </cell>
          <cell r="N248"/>
          <cell r="O248">
            <v>2</v>
          </cell>
          <cell r="P248">
            <v>12</v>
          </cell>
          <cell r="Q248" t="str">
            <v>AVENIDA JOÃO PINHEIRO, 146, 6º ANDAR, SALAS 603 A 605</v>
          </cell>
          <cell r="R248" t="str">
            <v>30.130-927</v>
          </cell>
          <cell r="S248" t="str">
            <v>BELO HORIZONTE</v>
          </cell>
          <cell r="T248" t="str">
            <v>MG</v>
          </cell>
          <cell r="U248" t="str">
            <v>www.mendesprev.org.br</v>
          </cell>
          <cell r="V248" t="str">
            <v>ERMG</v>
          </cell>
          <cell r="W248">
            <v>45265.250254629602</v>
          </cell>
        </row>
        <row r="249">
          <cell r="A249" t="str">
            <v>MERCAPREV</v>
          </cell>
          <cell r="B249" t="str">
            <v>00.811.120/0001-79</v>
          </cell>
          <cell r="C249" t="str">
            <v>ENCERRADA - POR INICIATIVA DA EFPC</v>
          </cell>
          <cell r="D249" t="str">
            <v>ENCERRADA</v>
          </cell>
          <cell r="E249" t="str">
            <v>LC 109</v>
          </cell>
          <cell r="F249" t="str">
            <v>Privada</v>
          </cell>
          <cell r="G249" t="str">
            <v>Privado</v>
          </cell>
          <cell r="H249" t="str">
            <v>Não</v>
          </cell>
          <cell r="I249">
            <v>4.400000095619956E+16</v>
          </cell>
          <cell r="J249">
            <v>34806</v>
          </cell>
          <cell r="K249">
            <v>1995</v>
          </cell>
          <cell r="L249" t="str">
            <v>abril</v>
          </cell>
          <cell r="M249">
            <v>34971</v>
          </cell>
          <cell r="N249">
            <v>44057</v>
          </cell>
          <cell r="O249">
            <v>0</v>
          </cell>
          <cell r="P249">
            <v>0</v>
          </cell>
          <cell r="Q249" t="str">
            <v>R XV DE NOVEMBRO 275</v>
          </cell>
          <cell r="R249" t="str">
            <v>01.013-001</v>
          </cell>
          <cell r="S249" t="str">
            <v>SAO PAULO</v>
          </cell>
          <cell r="T249" t="str">
            <v>SP</v>
          </cell>
          <cell r="U249" t="str">
            <v>WWW.MERCAPREV.COM.BR</v>
          </cell>
          <cell r="V249" t="str">
            <v>ERSP</v>
          </cell>
          <cell r="W249">
            <v>45265.250254629602</v>
          </cell>
        </row>
        <row r="250">
          <cell r="A250" t="str">
            <v>MERCERPREV</v>
          </cell>
          <cell r="B250" t="str">
            <v>61.365.136/0001-90</v>
          </cell>
          <cell r="C250" t="str">
            <v>NORMAL - EM FUNCIONAMENTO</v>
          </cell>
          <cell r="D250" t="str">
            <v>NORMAL</v>
          </cell>
          <cell r="E250" t="str">
            <v>LC 109</v>
          </cell>
          <cell r="F250" t="str">
            <v>Privada</v>
          </cell>
          <cell r="G250" t="str">
            <v>Privado</v>
          </cell>
          <cell r="H250" t="str">
            <v>Não</v>
          </cell>
          <cell r="I250">
            <v>300000053011986</v>
          </cell>
          <cell r="J250">
            <v>32869</v>
          </cell>
          <cell r="K250">
            <v>1989</v>
          </cell>
          <cell r="L250" t="str">
            <v>dezembro</v>
          </cell>
          <cell r="M250">
            <v>32870</v>
          </cell>
          <cell r="N250"/>
          <cell r="O250">
            <v>5</v>
          </cell>
          <cell r="P250">
            <v>7</v>
          </cell>
          <cell r="Q250" t="str">
            <v>RUA ARQUITETO OLAVO REDIG DE CAMPOS</v>
          </cell>
          <cell r="R250" t="str">
            <v>04.711-904</v>
          </cell>
          <cell r="S250" t="str">
            <v>SAO PAULO</v>
          </cell>
          <cell r="T250" t="str">
            <v>SP</v>
          </cell>
          <cell r="U250" t="str">
            <v>WWW.MERCERPREV.COM.BR</v>
          </cell>
          <cell r="V250" t="str">
            <v>ERSP</v>
          </cell>
          <cell r="W250">
            <v>45265.250254629602</v>
          </cell>
        </row>
        <row r="251">
          <cell r="A251" t="str">
            <v>MESSIUS</v>
          </cell>
          <cell r="B251" t="str">
            <v>68.154.699/0001-88</v>
          </cell>
          <cell r="C251" t="str">
            <v>ENCERRADA - POR INICIATIVA DA EFPC</v>
          </cell>
          <cell r="D251" t="str">
            <v>ENCERRADA</v>
          </cell>
          <cell r="E251" t="str">
            <v>LC 109</v>
          </cell>
          <cell r="F251" t="str">
            <v>Privada</v>
          </cell>
          <cell r="G251" t="str">
            <v>Privado</v>
          </cell>
          <cell r="H251" t="str">
            <v>Não</v>
          </cell>
          <cell r="I251">
            <v>4.4000000432199816E+16</v>
          </cell>
          <cell r="J251">
            <v>35837</v>
          </cell>
          <cell r="K251">
            <v>1998</v>
          </cell>
          <cell r="L251" t="str">
            <v>fevereiro</v>
          </cell>
          <cell r="M251">
            <v>35933</v>
          </cell>
          <cell r="N251">
            <v>41026</v>
          </cell>
          <cell r="O251">
            <v>0</v>
          </cell>
          <cell r="P251">
            <v>0</v>
          </cell>
          <cell r="Q251" t="str">
            <v>RUA  MORGADO DE MATEUS 77 5 ANDAR</v>
          </cell>
          <cell r="R251" t="str">
            <v>04.015-050</v>
          </cell>
          <cell r="S251" t="str">
            <v>SAO PAULO</v>
          </cell>
          <cell r="T251" t="str">
            <v>SP</v>
          </cell>
          <cell r="U251" t="str">
            <v>www.messianica.org.br</v>
          </cell>
          <cell r="V251" t="str">
            <v>ERSP</v>
          </cell>
          <cell r="W251">
            <v>45265.250254629602</v>
          </cell>
        </row>
        <row r="252">
          <cell r="A252" t="str">
            <v>METRUS</v>
          </cell>
          <cell r="B252" t="str">
            <v>44.857.357/0001-66</v>
          </cell>
          <cell r="C252" t="str">
            <v>NORMAL - EM FUNCIONAMENTO</v>
          </cell>
          <cell r="D252" t="str">
            <v>NORMAL</v>
          </cell>
          <cell r="E252" t="str">
            <v>LC 108 / LC 109</v>
          </cell>
          <cell r="F252" t="str">
            <v>Pública Estadual</v>
          </cell>
          <cell r="G252" t="str">
            <v>Público</v>
          </cell>
          <cell r="H252" t="str">
            <v>Não</v>
          </cell>
          <cell r="I252">
            <v>440000020451992</v>
          </cell>
          <cell r="J252">
            <v>34016</v>
          </cell>
          <cell r="K252">
            <v>1993</v>
          </cell>
          <cell r="L252" t="str">
            <v>fevereiro</v>
          </cell>
          <cell r="M252">
            <v>34060</v>
          </cell>
          <cell r="N252"/>
          <cell r="O252">
            <v>4</v>
          </cell>
          <cell r="P252">
            <v>5</v>
          </cell>
          <cell r="Q252" t="str">
            <v>AL SANTOS 1827 - 17 AND CJTOS 171/172</v>
          </cell>
          <cell r="R252" t="str">
            <v>01.419-002</v>
          </cell>
          <cell r="S252" t="str">
            <v>SAO PAULO</v>
          </cell>
          <cell r="T252" t="str">
            <v>SP</v>
          </cell>
          <cell r="U252" t="str">
            <v>WWW.METRUS.ORG.BR</v>
          </cell>
          <cell r="V252" t="str">
            <v>ERSP</v>
          </cell>
          <cell r="W252">
            <v>45265.250254629602</v>
          </cell>
        </row>
        <row r="253">
          <cell r="A253" t="str">
            <v>MM PREV</v>
          </cell>
          <cell r="B253" t="str">
            <v>59.986.778/0001-64</v>
          </cell>
          <cell r="C253" t="str">
            <v>NORMAL - EM FUNCIONAMENTO</v>
          </cell>
          <cell r="D253" t="str">
            <v>NORMAL</v>
          </cell>
          <cell r="E253" t="str">
            <v>LC 109</v>
          </cell>
          <cell r="F253" t="str">
            <v>Privada</v>
          </cell>
          <cell r="G253" t="str">
            <v>Privado</v>
          </cell>
          <cell r="H253" t="str">
            <v>Não</v>
          </cell>
          <cell r="I253">
            <v>3.0000001725198928E+16</v>
          </cell>
          <cell r="J253">
            <v>32864</v>
          </cell>
          <cell r="K253">
            <v>1989</v>
          </cell>
          <cell r="L253" t="str">
            <v>dezembro</v>
          </cell>
          <cell r="M253">
            <v>32933</v>
          </cell>
          <cell r="N253"/>
          <cell r="O253">
            <v>1</v>
          </cell>
          <cell r="P253">
            <v>4</v>
          </cell>
          <cell r="Q253" t="str">
            <v>R MANOEL DA NOBREGA 350</v>
          </cell>
          <cell r="R253" t="str">
            <v>09.380-120</v>
          </cell>
          <cell r="S253" t="str">
            <v>MAUA</v>
          </cell>
          <cell r="T253" t="str">
            <v>SP</v>
          </cell>
          <cell r="U253"/>
          <cell r="V253" t="str">
            <v>ERSP</v>
          </cell>
          <cell r="W253">
            <v>45265.250254629602</v>
          </cell>
        </row>
        <row r="254">
          <cell r="A254" t="str">
            <v>MM PREVI</v>
          </cell>
          <cell r="B254" t="str">
            <v>08.395.486/0001-16</v>
          </cell>
          <cell r="C254" t="str">
            <v>ENCERRADA - POR INICIATIVA DA EFPC</v>
          </cell>
          <cell r="D254" t="str">
            <v>ENCERRADA</v>
          </cell>
          <cell r="E254" t="str">
            <v>LC 109</v>
          </cell>
          <cell r="F254" t="str">
            <v>Privada</v>
          </cell>
          <cell r="G254" t="str">
            <v>Privado</v>
          </cell>
          <cell r="H254" t="str">
            <v>Não</v>
          </cell>
          <cell r="I254">
            <v>4.4000002423200632E+16</v>
          </cell>
          <cell r="J254">
            <v>38975</v>
          </cell>
          <cell r="K254">
            <v>2006</v>
          </cell>
          <cell r="L254" t="str">
            <v>setembro</v>
          </cell>
          <cell r="M254">
            <v>39022</v>
          </cell>
          <cell r="N254">
            <v>41192</v>
          </cell>
          <cell r="O254">
            <v>0</v>
          </cell>
          <cell r="P254">
            <v>0</v>
          </cell>
          <cell r="Q254" t="str">
            <v>AV MANOEL DA NOBREGA 350 CONJUNTO 05 SALA 02</v>
          </cell>
          <cell r="R254" t="str">
            <v>09.380-120</v>
          </cell>
          <cell r="S254" t="str">
            <v>MAUA</v>
          </cell>
          <cell r="T254" t="str">
            <v>SP</v>
          </cell>
          <cell r="U254"/>
          <cell r="V254" t="str">
            <v>ERSP</v>
          </cell>
          <cell r="W254">
            <v>45265.250254629602</v>
          </cell>
        </row>
        <row r="255">
          <cell r="A255" t="str">
            <v>MONGERAL</v>
          </cell>
          <cell r="B255" t="str">
            <v>07.146.074/0001-80</v>
          </cell>
          <cell r="C255" t="str">
            <v>NORMAL - EM FUNCIONAMENTO</v>
          </cell>
          <cell r="D255" t="str">
            <v>NORMAL</v>
          </cell>
          <cell r="E255" t="str">
            <v>LC 109</v>
          </cell>
          <cell r="F255" t="str">
            <v>Privada</v>
          </cell>
          <cell r="G255" t="str">
            <v>Privado</v>
          </cell>
          <cell r="H255" t="str">
            <v>Não</v>
          </cell>
          <cell r="I255">
            <v>4.4000000260200496E+16</v>
          </cell>
          <cell r="J255">
            <v>38223</v>
          </cell>
          <cell r="K255">
            <v>2004</v>
          </cell>
          <cell r="L255" t="str">
            <v>agosto</v>
          </cell>
          <cell r="M255">
            <v>38657</v>
          </cell>
          <cell r="N255"/>
          <cell r="O255">
            <v>10</v>
          </cell>
          <cell r="P255">
            <v>85</v>
          </cell>
          <cell r="Q255" t="str">
            <v>TR BELAS ARTES 15 7 ANDAR - PARTE</v>
          </cell>
          <cell r="R255" t="str">
            <v>20.060-000</v>
          </cell>
          <cell r="S255" t="str">
            <v>RIO DE JANEIRO</v>
          </cell>
          <cell r="T255" t="str">
            <v>RJ</v>
          </cell>
          <cell r="U255" t="str">
            <v>WWW.MONGERAL.COM.BR</v>
          </cell>
          <cell r="V255" t="str">
            <v>ERRJ</v>
          </cell>
          <cell r="W255">
            <v>45265.250254629602</v>
          </cell>
        </row>
        <row r="256">
          <cell r="A256" t="str">
            <v>MSD PREV</v>
          </cell>
          <cell r="B256" t="str">
            <v>02.726.871/0001-12</v>
          </cell>
          <cell r="C256" t="str">
            <v>NORMAL - EM FUNCIONAMENTO</v>
          </cell>
          <cell r="D256" t="str">
            <v>NORMAL</v>
          </cell>
          <cell r="E256" t="str">
            <v>LC 109</v>
          </cell>
          <cell r="F256" t="str">
            <v>Privada</v>
          </cell>
          <cell r="G256" t="str">
            <v>Privado</v>
          </cell>
          <cell r="H256" t="str">
            <v>Não</v>
          </cell>
          <cell r="I256">
            <v>4.4000003437199832E+16</v>
          </cell>
          <cell r="J256">
            <v>36020</v>
          </cell>
          <cell r="K256">
            <v>1998</v>
          </cell>
          <cell r="L256" t="str">
            <v>agosto</v>
          </cell>
          <cell r="M256">
            <v>36035</v>
          </cell>
          <cell r="N256"/>
          <cell r="O256">
            <v>1</v>
          </cell>
          <cell r="P256">
            <v>7</v>
          </cell>
          <cell r="Q256" t="str">
            <v>AV DR CHUCRI ZAIDAN</v>
          </cell>
          <cell r="R256" t="str">
            <v>04.583-110</v>
          </cell>
          <cell r="S256" t="str">
            <v>SAO PAULO</v>
          </cell>
          <cell r="T256" t="str">
            <v>SP</v>
          </cell>
          <cell r="U256" t="str">
            <v>MSDPREV.COM.BR</v>
          </cell>
          <cell r="V256" t="str">
            <v>ERSP</v>
          </cell>
          <cell r="W256">
            <v>45265.250254629602</v>
          </cell>
        </row>
        <row r="257">
          <cell r="A257" t="str">
            <v>MULTIBRA</v>
          </cell>
          <cell r="B257" t="str">
            <v>30.459.788/0001-60</v>
          </cell>
          <cell r="C257" t="str">
            <v>NORMAL - EM FUNCIONAMENTO</v>
          </cell>
          <cell r="D257" t="str">
            <v>NORMAL</v>
          </cell>
          <cell r="E257" t="str">
            <v>LC 109</v>
          </cell>
          <cell r="F257" t="str">
            <v>Privada</v>
          </cell>
          <cell r="G257" t="str">
            <v>Privado</v>
          </cell>
          <cell r="H257" t="str">
            <v>Não</v>
          </cell>
          <cell r="I257">
            <v>3022351979</v>
          </cell>
          <cell r="J257">
            <v>29208</v>
          </cell>
          <cell r="K257">
            <v>1979</v>
          </cell>
          <cell r="L257" t="str">
            <v>dezembro</v>
          </cell>
          <cell r="M257">
            <v>29217</v>
          </cell>
          <cell r="N257"/>
          <cell r="O257">
            <v>118</v>
          </cell>
          <cell r="P257">
            <v>167</v>
          </cell>
          <cell r="Q257" t="str">
            <v>AV BRIG FARIA LIMA, 3064, 2 ANDAR</v>
          </cell>
          <cell r="R257" t="str">
            <v>01.452-000</v>
          </cell>
          <cell r="S257" t="str">
            <v>SAO PAULO</v>
          </cell>
          <cell r="T257" t="str">
            <v>SP</v>
          </cell>
          <cell r="U257"/>
          <cell r="V257" t="str">
            <v>ERSP</v>
          </cell>
          <cell r="W257">
            <v>45265.250254629602</v>
          </cell>
        </row>
        <row r="258">
          <cell r="A258" t="str">
            <v>MULTIBRA INSTITUIDOR</v>
          </cell>
          <cell r="B258" t="str">
            <v>60.901.436/0001-83</v>
          </cell>
          <cell r="C258" t="str">
            <v>NORMAL - EM FUNCIONAMENTO</v>
          </cell>
          <cell r="D258" t="str">
            <v>NORMAL</v>
          </cell>
          <cell r="E258" t="str">
            <v>LC 109</v>
          </cell>
          <cell r="F258" t="str">
            <v>Instituidor</v>
          </cell>
          <cell r="G258" t="str">
            <v>Instituidor</v>
          </cell>
          <cell r="H258" t="str">
            <v>Não</v>
          </cell>
          <cell r="I258">
            <v>3.000000150519884E+16</v>
          </cell>
          <cell r="J258">
            <v>32477</v>
          </cell>
          <cell r="K258">
            <v>1988</v>
          </cell>
          <cell r="L258" t="str">
            <v>novembro</v>
          </cell>
          <cell r="M258">
            <v>32661</v>
          </cell>
          <cell r="N258"/>
          <cell r="O258">
            <v>4</v>
          </cell>
          <cell r="P258">
            <v>1</v>
          </cell>
          <cell r="Q258" t="str">
            <v>AV BRIGADEIRO FARIA LIMA 3064 2. ANDAR</v>
          </cell>
          <cell r="R258" t="str">
            <v>01.451-000</v>
          </cell>
          <cell r="S258" t="str">
            <v>SAO PAULO</v>
          </cell>
          <cell r="T258" t="str">
            <v>SP</v>
          </cell>
          <cell r="U258"/>
          <cell r="V258" t="str">
            <v>ERSP</v>
          </cell>
          <cell r="W258">
            <v>45265.250254629602</v>
          </cell>
        </row>
        <row r="259">
          <cell r="A259" t="str">
            <v>MULTICOOP</v>
          </cell>
          <cell r="B259" t="str">
            <v>17.480.374/0001-54</v>
          </cell>
          <cell r="C259" t="str">
            <v>NORMAL - EM FUNCIONAMENTO</v>
          </cell>
          <cell r="D259" t="str">
            <v>NORMAL</v>
          </cell>
          <cell r="E259" t="str">
            <v>LC 109</v>
          </cell>
          <cell r="F259" t="str">
            <v>Privada</v>
          </cell>
          <cell r="G259" t="str">
            <v>Privado</v>
          </cell>
          <cell r="H259" t="str">
            <v>Não</v>
          </cell>
          <cell r="I259">
            <v>4.4011000319201224E+16</v>
          </cell>
          <cell r="J259">
            <v>41158</v>
          </cell>
          <cell r="K259">
            <v>2012</v>
          </cell>
          <cell r="L259" t="str">
            <v>setembro</v>
          </cell>
          <cell r="M259">
            <v>41253</v>
          </cell>
          <cell r="N259"/>
          <cell r="O259">
            <v>5</v>
          </cell>
          <cell r="P259">
            <v>51</v>
          </cell>
          <cell r="Q259" t="str">
            <v>ALAMEDA MINISTRO ROCHA AZEVEDO</v>
          </cell>
          <cell r="R259" t="str">
            <v>01.410-901</v>
          </cell>
          <cell r="S259" t="str">
            <v>SAO PAULO</v>
          </cell>
          <cell r="T259" t="str">
            <v>SP</v>
          </cell>
          <cell r="U259" t="str">
            <v>WWW.PORTALPREV.COM.BR/UNIMED</v>
          </cell>
          <cell r="V259" t="str">
            <v>ERSP</v>
          </cell>
          <cell r="W259">
            <v>45265.250254629602</v>
          </cell>
        </row>
        <row r="260">
          <cell r="A260" t="str">
            <v>MULTIPARANA</v>
          </cell>
          <cell r="B260" t="str">
            <v>02.863.820/0001-32</v>
          </cell>
          <cell r="C260" t="str">
            <v>ENCERRADA - POR CANCELAMENTO</v>
          </cell>
          <cell r="D260" t="str">
            <v>ENCERRADA</v>
          </cell>
          <cell r="E260" t="str">
            <v>LC 109</v>
          </cell>
          <cell r="F260" t="str">
            <v>Privada</v>
          </cell>
          <cell r="G260" t="str">
            <v>Privado</v>
          </cell>
          <cell r="H260" t="str">
            <v>Não</v>
          </cell>
          <cell r="I260">
            <v>440000048581998</v>
          </cell>
          <cell r="J260">
            <v>36096</v>
          </cell>
          <cell r="K260">
            <v>1998</v>
          </cell>
          <cell r="L260" t="str">
            <v>outubro</v>
          </cell>
          <cell r="M260">
            <v>36100</v>
          </cell>
          <cell r="N260">
            <v>37958</v>
          </cell>
          <cell r="O260">
            <v>0</v>
          </cell>
          <cell r="P260">
            <v>0</v>
          </cell>
          <cell r="Q260"/>
          <cell r="R260"/>
          <cell r="S260" t="str">
            <v>CURITIBA</v>
          </cell>
          <cell r="T260" t="str">
            <v>PR</v>
          </cell>
          <cell r="U260"/>
          <cell r="V260" t="str">
            <v>ERRS</v>
          </cell>
          <cell r="W260">
            <v>45265.250254629602</v>
          </cell>
        </row>
        <row r="261">
          <cell r="A261" t="str">
            <v>MULTIPENSIONS</v>
          </cell>
          <cell r="B261" t="str">
            <v>02.866.728/0001-26</v>
          </cell>
          <cell r="C261" t="str">
            <v>NORMAL - EM FUNCIONAMENTO</v>
          </cell>
          <cell r="D261" t="str">
            <v>NORMAL</v>
          </cell>
          <cell r="E261" t="str">
            <v>LC 109</v>
          </cell>
          <cell r="F261" t="str">
            <v>Privada</v>
          </cell>
          <cell r="G261" t="str">
            <v>Privado</v>
          </cell>
          <cell r="H261" t="str">
            <v>Não</v>
          </cell>
          <cell r="I261">
            <v>4.4000003595198184E+16</v>
          </cell>
          <cell r="J261">
            <v>36024</v>
          </cell>
          <cell r="K261">
            <v>1998</v>
          </cell>
          <cell r="L261" t="str">
            <v>agosto</v>
          </cell>
          <cell r="M261">
            <v>36132</v>
          </cell>
          <cell r="N261"/>
          <cell r="O261">
            <v>27</v>
          </cell>
          <cell r="P261">
            <v>138</v>
          </cell>
          <cell r="Q261" t="str">
            <v>R DEPUTADO EMILIO CARLOS 970</v>
          </cell>
          <cell r="R261" t="str">
            <v>06.028-010</v>
          </cell>
          <cell r="S261" t="str">
            <v>OSASCO</v>
          </cell>
          <cell r="T261" t="str">
            <v>SP</v>
          </cell>
          <cell r="U261" t="str">
            <v>WWW.BRADESCOPREVIDENCIA.COM.BR/MULTIPENSIONS/</v>
          </cell>
          <cell r="V261" t="str">
            <v>ERSP</v>
          </cell>
          <cell r="W261">
            <v>45265.250254629602</v>
          </cell>
        </row>
        <row r="262">
          <cell r="A262" t="str">
            <v>MULTIPLA</v>
          </cell>
          <cell r="B262" t="str">
            <v>71.734.842/0001-15</v>
          </cell>
          <cell r="C262" t="str">
            <v>NORMAL - EM FUNCIONAMENTO</v>
          </cell>
          <cell r="D262" t="str">
            <v>NORMAL</v>
          </cell>
          <cell r="E262" t="str">
            <v>LC 109</v>
          </cell>
          <cell r="F262" t="str">
            <v>Privada</v>
          </cell>
          <cell r="G262" t="str">
            <v>Privado</v>
          </cell>
          <cell r="H262" t="str">
            <v>Não</v>
          </cell>
          <cell r="I262">
            <v>240000001651993</v>
          </cell>
          <cell r="J262">
            <v>34283</v>
          </cell>
          <cell r="K262">
            <v>1993</v>
          </cell>
          <cell r="L262" t="str">
            <v>novembro</v>
          </cell>
          <cell r="M262">
            <v>34337</v>
          </cell>
          <cell r="N262"/>
          <cell r="O262">
            <v>4</v>
          </cell>
          <cell r="P262">
            <v>4</v>
          </cell>
          <cell r="Q262" t="str">
            <v>AVENIDA ENGENHEIRO ARMANDO ARRUDA 707, 14º ANDAR, LADO LARANJA</v>
          </cell>
          <cell r="R262" t="str">
            <v>04.308-001</v>
          </cell>
          <cell r="S262" t="str">
            <v>SAO PAULO</v>
          </cell>
          <cell r="T262" t="str">
            <v>SP</v>
          </cell>
          <cell r="U262" t="str">
            <v>MULTIPLAPREV.COM.BR</v>
          </cell>
          <cell r="V262" t="str">
            <v>ERSP</v>
          </cell>
          <cell r="W262">
            <v>45265.250254629602</v>
          </cell>
        </row>
        <row r="263">
          <cell r="A263" t="str">
            <v>MULTIPREV</v>
          </cell>
          <cell r="B263" t="str">
            <v>67.846.188/0001-64</v>
          </cell>
          <cell r="C263" t="str">
            <v>NORMAL - EM FUNCIONAMENTO</v>
          </cell>
          <cell r="D263" t="str">
            <v>NORMAL</v>
          </cell>
          <cell r="E263" t="str">
            <v>LC 109</v>
          </cell>
          <cell r="F263" t="str">
            <v>Privada</v>
          </cell>
          <cell r="G263" t="str">
            <v>Privado</v>
          </cell>
          <cell r="H263" t="str">
            <v>Não</v>
          </cell>
          <cell r="I263">
            <v>240000001011992</v>
          </cell>
          <cell r="J263">
            <v>33730</v>
          </cell>
          <cell r="K263">
            <v>1992</v>
          </cell>
          <cell r="L263" t="str">
            <v>maio</v>
          </cell>
          <cell r="M263">
            <v>33756</v>
          </cell>
          <cell r="N263"/>
          <cell r="O263">
            <v>94</v>
          </cell>
          <cell r="P263">
            <v>152</v>
          </cell>
          <cell r="Q263" t="str">
            <v>RUA JOSE VERSOLATO, 111, TORRE B, 9º ANDAR, CONJUNTO 921, PARTE 1</v>
          </cell>
          <cell r="R263" t="str">
            <v>09.750-730</v>
          </cell>
          <cell r="S263" t="str">
            <v>SAO BERNARDO DO CAMPO</v>
          </cell>
          <cell r="T263" t="str">
            <v>SP</v>
          </cell>
          <cell r="U263" t="str">
            <v>HTTP://WWW2.METLIFE.COM.BR/PARAEMPRESAS/PREVIDENCIACOMPLEMENTAR/DEFAULT.ASPX</v>
          </cell>
          <cell r="V263" t="str">
            <v>ERSP</v>
          </cell>
          <cell r="W263">
            <v>45265.250254629602</v>
          </cell>
        </row>
        <row r="264">
          <cell r="A264" t="str">
            <v>MÚTUOPREV</v>
          </cell>
          <cell r="B264" t="str">
            <v>12.905.021/0001-35</v>
          </cell>
          <cell r="C264" t="str">
            <v>NORMAL - EM FUNCIONAMENTO</v>
          </cell>
          <cell r="D264" t="str">
            <v>NORMAL</v>
          </cell>
          <cell r="E264" t="str">
            <v>LC 109</v>
          </cell>
          <cell r="F264" t="str">
            <v>Instituidor</v>
          </cell>
          <cell r="G264" t="str">
            <v>Instituidor</v>
          </cell>
          <cell r="H264" t="str">
            <v>Não</v>
          </cell>
          <cell r="I264">
            <v>4.401100023420108E+16</v>
          </cell>
          <cell r="J264">
            <v>40451</v>
          </cell>
          <cell r="K264">
            <v>2010</v>
          </cell>
          <cell r="L264" t="str">
            <v>setembro</v>
          </cell>
          <cell r="M264">
            <v>40634</v>
          </cell>
          <cell r="N264"/>
          <cell r="O264">
            <v>3</v>
          </cell>
          <cell r="P264">
            <v>5</v>
          </cell>
          <cell r="Q264" t="str">
            <v>RUA LIBERO BADARO</v>
          </cell>
          <cell r="R264" t="str">
            <v>01.009-000</v>
          </cell>
          <cell r="S264" t="str">
            <v>SAO PAULO</v>
          </cell>
          <cell r="T264" t="str">
            <v>SP</v>
          </cell>
          <cell r="U264" t="str">
            <v>WWW.MUTUOPREV.COM.BR</v>
          </cell>
          <cell r="V264" t="str">
            <v>ERSP</v>
          </cell>
          <cell r="W264">
            <v>45265.250254629602</v>
          </cell>
        </row>
        <row r="265">
          <cell r="A265" t="str">
            <v>NALCOPREV</v>
          </cell>
          <cell r="B265" t="str">
            <v>96.538.012/0001-43</v>
          </cell>
          <cell r="C265" t="str">
            <v>ENCERRADA - POR INICIATIVA DA EFPC</v>
          </cell>
          <cell r="D265" t="str">
            <v>ENCERRADA</v>
          </cell>
          <cell r="E265" t="str">
            <v>LC 109</v>
          </cell>
          <cell r="F265" t="str">
            <v>Privada</v>
          </cell>
          <cell r="G265" t="str">
            <v>Privado</v>
          </cell>
          <cell r="H265" t="str">
            <v>Não</v>
          </cell>
          <cell r="I265">
            <v>440000040791993</v>
          </cell>
          <cell r="J265">
            <v>34316</v>
          </cell>
          <cell r="K265">
            <v>1993</v>
          </cell>
          <cell r="L265" t="str">
            <v>dezembro</v>
          </cell>
          <cell r="M265">
            <v>34589</v>
          </cell>
          <cell r="N265">
            <v>41450</v>
          </cell>
          <cell r="O265">
            <v>0</v>
          </cell>
          <cell r="P265">
            <v>0</v>
          </cell>
          <cell r="Q265" t="str">
            <v>AV NACOES UNIDAS 17891 6 ANDAR</v>
          </cell>
          <cell r="R265" t="str">
            <v>04.795-100</v>
          </cell>
          <cell r="S265" t="str">
            <v>SAO PAULO</v>
          </cell>
          <cell r="T265" t="str">
            <v>SP</v>
          </cell>
          <cell r="U265"/>
          <cell r="V265" t="str">
            <v>ERSP</v>
          </cell>
          <cell r="W265">
            <v>45265.250254629602</v>
          </cell>
        </row>
        <row r="266">
          <cell r="A266" t="str">
            <v>NÉOS</v>
          </cell>
          <cell r="B266" t="str">
            <v>32.143.339/0001-33</v>
          </cell>
          <cell r="C266" t="str">
            <v>NORMAL - EM INCORPORAÇÃO / INCORPORADORA</v>
          </cell>
          <cell r="D266" t="str">
            <v>NORMAL</v>
          </cell>
          <cell r="E266" t="str">
            <v>LC 109</v>
          </cell>
          <cell r="F266" t="str">
            <v>Privada</v>
          </cell>
          <cell r="G266" t="str">
            <v>Privado</v>
          </cell>
          <cell r="H266" t="str">
            <v>Não</v>
          </cell>
          <cell r="I266">
            <v>4.4011004070201808E+16</v>
          </cell>
          <cell r="J266">
            <v>43313</v>
          </cell>
          <cell r="K266">
            <v>2018</v>
          </cell>
          <cell r="L266" t="str">
            <v>agosto</v>
          </cell>
          <cell r="M266">
            <v>43356</v>
          </cell>
          <cell r="N266"/>
          <cell r="O266">
            <v>7</v>
          </cell>
          <cell r="P266">
            <v>42</v>
          </cell>
          <cell r="Q266" t="str">
            <v>AV. TANCREDO NEVES, 450</v>
          </cell>
          <cell r="R266" t="str">
            <v>41.820-020</v>
          </cell>
          <cell r="S266" t="str">
            <v>SALVADOR</v>
          </cell>
          <cell r="T266" t="str">
            <v>BA</v>
          </cell>
          <cell r="U266"/>
          <cell r="V266" t="str">
            <v>ERMG</v>
          </cell>
          <cell r="W266">
            <v>45265.250254629602</v>
          </cell>
        </row>
        <row r="267">
          <cell r="A267" t="str">
            <v>NOROESTE</v>
          </cell>
          <cell r="B267" t="str">
            <v>00.000.000/0000-00</v>
          </cell>
          <cell r="C267" t="str">
            <v>ENCERRADA - POR CANCELAMENTO</v>
          </cell>
          <cell r="D267" t="str">
            <v>ENCERRADA</v>
          </cell>
          <cell r="E267" t="str">
            <v>LC 109</v>
          </cell>
          <cell r="F267" t="str">
            <v>Privada</v>
          </cell>
          <cell r="G267" t="str">
            <v>Privado</v>
          </cell>
          <cell r="H267" t="str">
            <v>Não</v>
          </cell>
          <cell r="I267">
            <v>4.4000004725199584E+16</v>
          </cell>
          <cell r="J267">
            <v>35047</v>
          </cell>
          <cell r="K267">
            <v>1995</v>
          </cell>
          <cell r="L267" t="str">
            <v>dezembro</v>
          </cell>
          <cell r="M267">
            <v>35633</v>
          </cell>
          <cell r="N267">
            <v>35633</v>
          </cell>
          <cell r="O267">
            <v>0</v>
          </cell>
          <cell r="P267">
            <v>0</v>
          </cell>
          <cell r="Q267" t="str">
            <v>NAO INFORMADO</v>
          </cell>
          <cell r="R267" t="str">
            <v>01.231-452</v>
          </cell>
          <cell r="S267" t="str">
            <v>NÃO INFORMADO</v>
          </cell>
          <cell r="T267" t="str">
            <v>SP</v>
          </cell>
          <cell r="U267"/>
          <cell r="V267" t="str">
            <v>ERSP</v>
          </cell>
          <cell r="W267">
            <v>45265.250254629602</v>
          </cell>
        </row>
        <row r="268">
          <cell r="A268" t="str">
            <v>NUCLEOS</v>
          </cell>
          <cell r="B268" t="str">
            <v>30.022.727/0001-30</v>
          </cell>
          <cell r="C268" t="str">
            <v>NORMAL - EM FUNCIONAMENTO</v>
          </cell>
          <cell r="D268" t="str">
            <v>NORMAL</v>
          </cell>
          <cell r="E268" t="str">
            <v>LC 108 / LC 109</v>
          </cell>
          <cell r="F268" t="str">
            <v>Pública Federal</v>
          </cell>
          <cell r="G268" t="str">
            <v>Público</v>
          </cell>
          <cell r="H268" t="str">
            <v>Não</v>
          </cell>
          <cell r="I268">
            <v>3013481978</v>
          </cell>
          <cell r="J268">
            <v>28977</v>
          </cell>
          <cell r="K268">
            <v>1979</v>
          </cell>
          <cell r="L268" t="str">
            <v>maio</v>
          </cell>
          <cell r="M268">
            <v>29099</v>
          </cell>
          <cell r="N268"/>
          <cell r="O268">
            <v>4</v>
          </cell>
          <cell r="P268">
            <v>4</v>
          </cell>
          <cell r="Q268" t="str">
            <v>AV. REPÚBLICA DO CHILE, 230 - 15º ANDAR</v>
          </cell>
          <cell r="R268" t="str">
            <v>20.031-919</v>
          </cell>
          <cell r="S268" t="str">
            <v>RIO DE JANEIRO</v>
          </cell>
          <cell r="T268" t="str">
            <v>RJ</v>
          </cell>
          <cell r="U268" t="str">
            <v>www.nucleos.com.br</v>
          </cell>
          <cell r="V268" t="str">
            <v>ERRJ</v>
          </cell>
          <cell r="W268">
            <v>45265.250254629602</v>
          </cell>
        </row>
        <row r="269">
          <cell r="A269" t="str">
            <v>OABPREV-GO</v>
          </cell>
          <cell r="B269" t="str">
            <v>01.715.394/0001-27</v>
          </cell>
          <cell r="C269" t="str">
            <v>NORMAL - EM FUNCIONAMENTO</v>
          </cell>
          <cell r="D269" t="str">
            <v>NORMAL</v>
          </cell>
          <cell r="E269" t="str">
            <v>LC 109</v>
          </cell>
          <cell r="F269" t="str">
            <v>Instituidor</v>
          </cell>
          <cell r="G269" t="str">
            <v>Instituidor</v>
          </cell>
          <cell r="H269" t="str">
            <v>Não</v>
          </cell>
          <cell r="I269">
            <v>4.4000002649200552E+16</v>
          </cell>
          <cell r="J269">
            <v>38777</v>
          </cell>
          <cell r="K269">
            <v>2006</v>
          </cell>
          <cell r="L269" t="str">
            <v>março</v>
          </cell>
          <cell r="M269">
            <v>38841</v>
          </cell>
          <cell r="N269"/>
          <cell r="O269">
            <v>1</v>
          </cell>
          <cell r="P269">
            <v>4</v>
          </cell>
          <cell r="Q269" t="str">
            <v>AV OLINDA N 960 TORRE I SALAS 1406 A 1412</v>
          </cell>
          <cell r="R269" t="str">
            <v>74.884-120</v>
          </cell>
          <cell r="S269" t="str">
            <v>GOIANIA</v>
          </cell>
          <cell r="T269" t="str">
            <v>GO</v>
          </cell>
          <cell r="U269" t="str">
            <v>WWW.OABPREVGO.ORG.BR</v>
          </cell>
          <cell r="V269" t="str">
            <v>ERMG</v>
          </cell>
          <cell r="W269">
            <v>45265.250254629602</v>
          </cell>
        </row>
        <row r="270">
          <cell r="A270" t="str">
            <v>OABPREV-MG</v>
          </cell>
          <cell r="B270" t="str">
            <v>03.313.643/0001-83</v>
          </cell>
          <cell r="C270" t="str">
            <v>NORMAL - EM FUNCIONAMENTO</v>
          </cell>
          <cell r="D270" t="str">
            <v>NORMAL</v>
          </cell>
          <cell r="E270" t="str">
            <v>LC 109</v>
          </cell>
          <cell r="F270" t="str">
            <v>Instituidor</v>
          </cell>
          <cell r="G270" t="str">
            <v>Instituidor</v>
          </cell>
          <cell r="H270" t="str">
            <v>Não</v>
          </cell>
          <cell r="I270">
            <v>4.400000164520048E+16</v>
          </cell>
          <cell r="J270">
            <v>38310</v>
          </cell>
          <cell r="K270">
            <v>2004</v>
          </cell>
          <cell r="L270" t="str">
            <v>novembro</v>
          </cell>
          <cell r="M270">
            <v>38565</v>
          </cell>
          <cell r="N270"/>
          <cell r="O270">
            <v>1</v>
          </cell>
          <cell r="P270">
            <v>22</v>
          </cell>
          <cell r="Q270" t="str">
            <v>RUA FERNANDES TOURINHO,</v>
          </cell>
          <cell r="R270" t="str">
            <v>30.112-000</v>
          </cell>
          <cell r="S270" t="str">
            <v>BELO HORIZONTE</v>
          </cell>
          <cell r="T270" t="str">
            <v>MG</v>
          </cell>
          <cell r="U270" t="str">
            <v>WWW.OABPREV.COM.BR</v>
          </cell>
          <cell r="V270" t="str">
            <v>ERMG</v>
          </cell>
          <cell r="W270">
            <v>45265.250254629602</v>
          </cell>
        </row>
        <row r="271">
          <cell r="A271" t="str">
            <v>OABPREVNORDESTE</v>
          </cell>
          <cell r="B271" t="str">
            <v>09.011.460/0001-90</v>
          </cell>
          <cell r="C271" t="str">
            <v>NORMAL - EM FUNCIONAMENTO</v>
          </cell>
          <cell r="D271" t="str">
            <v>NORMAL</v>
          </cell>
          <cell r="E271" t="str">
            <v>LC 109</v>
          </cell>
          <cell r="F271" t="str">
            <v>Instituidor</v>
          </cell>
          <cell r="G271" t="str">
            <v>Instituidor</v>
          </cell>
          <cell r="H271" t="str">
            <v>Não</v>
          </cell>
          <cell r="I271">
            <v>4.4000001375200744E+16</v>
          </cell>
          <cell r="J271">
            <v>39248</v>
          </cell>
          <cell r="K271">
            <v>2007</v>
          </cell>
          <cell r="L271" t="str">
            <v>junho</v>
          </cell>
          <cell r="M271">
            <v>39815</v>
          </cell>
          <cell r="N271"/>
          <cell r="O271">
            <v>1</v>
          </cell>
          <cell r="P271">
            <v>3</v>
          </cell>
          <cell r="Q271" t="str">
            <v>RUA RODRIGUES DE AQUINO, N° 37, TÉRREO, CENTRO</v>
          </cell>
          <cell r="R271" t="str">
            <v>58.013-030</v>
          </cell>
          <cell r="S271" t="str">
            <v>JOAO PESSOA</v>
          </cell>
          <cell r="T271" t="str">
            <v>PB</v>
          </cell>
          <cell r="U271" t="str">
            <v>oabprevnordeste.org.br</v>
          </cell>
          <cell r="V271" t="str">
            <v>ERPE</v>
          </cell>
          <cell r="W271">
            <v>45265.250254629602</v>
          </cell>
        </row>
        <row r="272">
          <cell r="A272" t="str">
            <v>OABPREV-PR</v>
          </cell>
          <cell r="B272" t="str">
            <v>00.889.819/0001-51</v>
          </cell>
          <cell r="C272" t="str">
            <v>NORMAL - EM FUNCIONAMENTO</v>
          </cell>
          <cell r="D272" t="str">
            <v>NORMAL</v>
          </cell>
          <cell r="E272" t="str">
            <v>LC 109</v>
          </cell>
          <cell r="F272" t="str">
            <v>Instituidor</v>
          </cell>
          <cell r="G272" t="str">
            <v>Instituidor</v>
          </cell>
          <cell r="H272" t="str">
            <v>Não</v>
          </cell>
          <cell r="I272">
            <v>4.4000001832200608E+16</v>
          </cell>
          <cell r="J272">
            <v>38971</v>
          </cell>
          <cell r="K272">
            <v>2006</v>
          </cell>
          <cell r="L272" t="str">
            <v>setembro</v>
          </cell>
          <cell r="M272">
            <v>39022</v>
          </cell>
          <cell r="N272"/>
          <cell r="O272">
            <v>1</v>
          </cell>
          <cell r="P272">
            <v>2</v>
          </cell>
          <cell r="Q272" t="str">
            <v>RUA CANDIDO LOPES</v>
          </cell>
          <cell r="R272" t="str">
            <v>80.020-060</v>
          </cell>
          <cell r="S272" t="str">
            <v>CURITIBA</v>
          </cell>
          <cell r="T272" t="str">
            <v>PR</v>
          </cell>
          <cell r="U272" t="str">
            <v>WWW.OABPREVPR.ORG.BR</v>
          </cell>
          <cell r="V272" t="str">
            <v>ERRS</v>
          </cell>
          <cell r="W272">
            <v>45265.250254629602</v>
          </cell>
        </row>
        <row r="273">
          <cell r="A273" t="str">
            <v>OABPREV-RJ</v>
          </cell>
          <cell r="B273" t="str">
            <v>01.727.770/0001-01</v>
          </cell>
          <cell r="C273" t="str">
            <v>SOB INTERVENÇÃO - EM FUNCIONAMENTO</v>
          </cell>
          <cell r="D273" t="str">
            <v>SOB INTERVENÇÃO</v>
          </cell>
          <cell r="E273" t="str">
            <v>LC 109</v>
          </cell>
          <cell r="F273" t="str">
            <v>Instituidor</v>
          </cell>
          <cell r="G273" t="str">
            <v>Instituidor</v>
          </cell>
          <cell r="H273" t="str">
            <v>Não</v>
          </cell>
          <cell r="I273">
            <v>4.400000298220064E+16</v>
          </cell>
          <cell r="J273">
            <v>39009</v>
          </cell>
          <cell r="K273">
            <v>2006</v>
          </cell>
          <cell r="L273" t="str">
            <v>outubro</v>
          </cell>
          <cell r="M273">
            <v>39052</v>
          </cell>
          <cell r="N273"/>
          <cell r="O273">
            <v>1</v>
          </cell>
          <cell r="P273">
            <v>2</v>
          </cell>
          <cell r="Q273" t="str">
            <v>AV BEIRA MAR 200 - 7 ANDAR</v>
          </cell>
          <cell r="R273" t="str">
            <v>20.021-060</v>
          </cell>
          <cell r="S273" t="str">
            <v>RIO DE JANEIRO</v>
          </cell>
          <cell r="T273" t="str">
            <v>RJ</v>
          </cell>
          <cell r="U273" t="str">
            <v>www.oabprev-rj.com.br</v>
          </cell>
          <cell r="V273" t="str">
            <v>ERRJ</v>
          </cell>
          <cell r="W273">
            <v>45265.250254629602</v>
          </cell>
        </row>
        <row r="274">
          <cell r="A274" t="str">
            <v>OABPREV-RS</v>
          </cell>
          <cell r="B274" t="str">
            <v>01.182.491/0001-00</v>
          </cell>
          <cell r="C274" t="str">
            <v>NORMAL - EM FUNCIONAMENTO</v>
          </cell>
          <cell r="D274" t="str">
            <v>NORMAL</v>
          </cell>
          <cell r="E274" t="str">
            <v>LC 109</v>
          </cell>
          <cell r="F274" t="str">
            <v>Instituidor</v>
          </cell>
          <cell r="G274" t="str">
            <v>Instituidor</v>
          </cell>
          <cell r="H274" t="str">
            <v>Não</v>
          </cell>
          <cell r="I274">
            <v>4.4000003155200592E+16</v>
          </cell>
          <cell r="J274">
            <v>38793</v>
          </cell>
          <cell r="K274">
            <v>2006</v>
          </cell>
          <cell r="L274" t="str">
            <v>março</v>
          </cell>
          <cell r="M274">
            <v>38869</v>
          </cell>
          <cell r="N274"/>
          <cell r="O274">
            <v>1</v>
          </cell>
          <cell r="P274">
            <v>2</v>
          </cell>
          <cell r="Q274" t="str">
            <v>RUA WASHINGTON LUIZ,1110/ 3º ANDAR</v>
          </cell>
          <cell r="R274" t="str">
            <v>90.010-460</v>
          </cell>
          <cell r="S274" t="str">
            <v>PORTO ALEGRE</v>
          </cell>
          <cell r="T274" t="str">
            <v>RS</v>
          </cell>
          <cell r="U274" t="str">
            <v>WWW.OABPREV-RS.ORG.BR</v>
          </cell>
          <cell r="V274" t="str">
            <v>ERRS</v>
          </cell>
          <cell r="W274">
            <v>45265.250254629602</v>
          </cell>
        </row>
        <row r="275">
          <cell r="A275" t="str">
            <v>OABPREV-SC</v>
          </cell>
          <cell r="B275" t="str">
            <v>86.897.105/0001-00</v>
          </cell>
          <cell r="C275" t="str">
            <v>NORMAL - EM FUNCIONAMENTO</v>
          </cell>
          <cell r="D275" t="str">
            <v>NORMAL</v>
          </cell>
          <cell r="E275" t="str">
            <v>LC 109</v>
          </cell>
          <cell r="F275" t="str">
            <v>Instituidor</v>
          </cell>
          <cell r="G275" t="str">
            <v>Instituidor</v>
          </cell>
          <cell r="H275" t="str">
            <v>Não</v>
          </cell>
          <cell r="I275">
            <v>4.4000001884200424E+16</v>
          </cell>
          <cell r="J275">
            <v>38268</v>
          </cell>
          <cell r="K275">
            <v>2004</v>
          </cell>
          <cell r="L275" t="str">
            <v>outubro</v>
          </cell>
          <cell r="M275">
            <v>38473</v>
          </cell>
          <cell r="N275"/>
          <cell r="O275">
            <v>1</v>
          </cell>
          <cell r="P275">
            <v>3</v>
          </cell>
          <cell r="Q275" t="str">
            <v>AV HERCÍLIO LUZ</v>
          </cell>
          <cell r="R275" t="str">
            <v>88.020-000</v>
          </cell>
          <cell r="S275" t="str">
            <v>FLORIANOPOLIS</v>
          </cell>
          <cell r="T275" t="str">
            <v>SC</v>
          </cell>
          <cell r="U275" t="str">
            <v>WWW.OABPREV-SC.ORG.BR</v>
          </cell>
          <cell r="V275" t="str">
            <v>ERRS</v>
          </cell>
          <cell r="W275">
            <v>45265.250254629602</v>
          </cell>
        </row>
        <row r="276">
          <cell r="A276" t="str">
            <v>OABPREV-SP</v>
          </cell>
          <cell r="B276" t="str">
            <v>07.887.827/0001-08</v>
          </cell>
          <cell r="C276" t="str">
            <v>NORMAL - EM FUNCIONAMENTO</v>
          </cell>
          <cell r="D276" t="str">
            <v>NORMAL</v>
          </cell>
          <cell r="E276" t="str">
            <v>LC 109</v>
          </cell>
          <cell r="F276" t="str">
            <v>Instituidor</v>
          </cell>
          <cell r="G276" t="str">
            <v>Instituidor</v>
          </cell>
          <cell r="H276" t="str">
            <v>Não</v>
          </cell>
          <cell r="I276">
            <v>4.4000001811200512E+16</v>
          </cell>
          <cell r="J276">
            <v>38635</v>
          </cell>
          <cell r="K276">
            <v>2005</v>
          </cell>
          <cell r="L276" t="str">
            <v>outubro</v>
          </cell>
          <cell r="M276">
            <v>38813</v>
          </cell>
          <cell r="N276"/>
          <cell r="O276">
            <v>1</v>
          </cell>
          <cell r="P276">
            <v>18</v>
          </cell>
          <cell r="Q276" t="str">
            <v>RUA DA GLÓRIA</v>
          </cell>
          <cell r="R276" t="str">
            <v>01.510-000</v>
          </cell>
          <cell r="S276" t="str">
            <v>SAO PAULO</v>
          </cell>
          <cell r="T276" t="str">
            <v>SP</v>
          </cell>
          <cell r="U276" t="str">
            <v>WWW.OABPREV-SP.ORG.BR</v>
          </cell>
          <cell r="V276" t="str">
            <v>ERSP</v>
          </cell>
          <cell r="W276">
            <v>45265.250254629602</v>
          </cell>
        </row>
        <row r="277">
          <cell r="A277" t="str">
            <v>OESPREV</v>
          </cell>
          <cell r="B277" t="str">
            <v>00.768.874/0001-93</v>
          </cell>
          <cell r="C277" t="str">
            <v>ENCERRADA - POR INICIATIVA DA EFPC</v>
          </cell>
          <cell r="D277" t="str">
            <v>ENCERRADA</v>
          </cell>
          <cell r="E277" t="str">
            <v>LC 109</v>
          </cell>
          <cell r="F277" t="str">
            <v>Privada</v>
          </cell>
          <cell r="G277" t="str">
            <v>Privado</v>
          </cell>
          <cell r="H277" t="str">
            <v>Não</v>
          </cell>
          <cell r="I277">
            <v>4.4000001823199592E+16</v>
          </cell>
          <cell r="J277">
            <v>34878</v>
          </cell>
          <cell r="K277">
            <v>1995</v>
          </cell>
          <cell r="L277" t="str">
            <v>junho</v>
          </cell>
          <cell r="M277">
            <v>34943</v>
          </cell>
          <cell r="N277">
            <v>40696</v>
          </cell>
          <cell r="O277">
            <v>0</v>
          </cell>
          <cell r="P277">
            <v>0</v>
          </cell>
          <cell r="Q277" t="str">
            <v>AV ENG CAETANO ALVARES                  55    2 ANDA</v>
          </cell>
          <cell r="R277" t="str">
            <v>02.598-900</v>
          </cell>
          <cell r="S277" t="str">
            <v>SAO PAULO</v>
          </cell>
          <cell r="T277" t="str">
            <v>SP</v>
          </cell>
          <cell r="U277"/>
          <cell r="V277" t="str">
            <v>ERSP</v>
          </cell>
          <cell r="W277">
            <v>45265.250254629602</v>
          </cell>
        </row>
        <row r="278">
          <cell r="A278" t="str">
            <v>ORIUS</v>
          </cell>
          <cell r="B278" t="str">
            <v>51.953.677/0001-85</v>
          </cell>
          <cell r="C278" t="str">
            <v>NORMAL - EM FUNCIONAMENTO</v>
          </cell>
          <cell r="D278" t="str">
            <v>NORMAL</v>
          </cell>
          <cell r="E278" t="str">
            <v>LC 109</v>
          </cell>
          <cell r="F278" t="str">
            <v>Privada</v>
          </cell>
          <cell r="G278" t="str">
            <v>Privado</v>
          </cell>
          <cell r="H278" t="str">
            <v>Não</v>
          </cell>
          <cell r="I278">
            <v>302788197990</v>
          </cell>
          <cell r="J278">
            <v>29411</v>
          </cell>
          <cell r="K278">
            <v>1980</v>
          </cell>
          <cell r="L278" t="str">
            <v>julho</v>
          </cell>
          <cell r="M278">
            <v>29434</v>
          </cell>
          <cell r="N278"/>
          <cell r="O278">
            <v>1</v>
          </cell>
          <cell r="P278">
            <v>1</v>
          </cell>
          <cell r="Q278" t="str">
            <v>ROD  PRESIDENTE DUTRA                   KM 135,1</v>
          </cell>
          <cell r="R278" t="str">
            <v>12.201-970</v>
          </cell>
          <cell r="S278" t="str">
            <v>SAO JOSE DOS CAMPOS</v>
          </cell>
          <cell r="T278" t="str">
            <v>SP</v>
          </cell>
          <cell r="U278"/>
          <cell r="V278" t="str">
            <v>ERSP</v>
          </cell>
          <cell r="W278">
            <v>45265.250254629602</v>
          </cell>
        </row>
        <row r="279">
          <cell r="A279" t="str">
            <v>P&amp;G PREV</v>
          </cell>
          <cell r="B279" t="str">
            <v>01.680.352/0001-06</v>
          </cell>
          <cell r="C279" t="str">
            <v>NORMAL - EM FUNCIONAMENTO</v>
          </cell>
          <cell r="D279" t="str">
            <v>NORMAL</v>
          </cell>
          <cell r="E279" t="str">
            <v>LC 109</v>
          </cell>
          <cell r="F279" t="str">
            <v>Privada</v>
          </cell>
          <cell r="G279" t="str">
            <v>Privado</v>
          </cell>
          <cell r="H279" t="str">
            <v>Não</v>
          </cell>
          <cell r="I279">
            <v>4.4000010409199648E+16</v>
          </cell>
          <cell r="J279">
            <v>35419</v>
          </cell>
          <cell r="K279">
            <v>1996</v>
          </cell>
          <cell r="L279" t="str">
            <v>dezembro</v>
          </cell>
          <cell r="M279">
            <v>35520</v>
          </cell>
          <cell r="N279"/>
          <cell r="O279">
            <v>2</v>
          </cell>
          <cell r="P279">
            <v>2</v>
          </cell>
          <cell r="Q279" t="str">
            <v>AV. DOUTOR CHUCRI ZAIDAN, 246-96 -27 ANDAR - SALA A</v>
          </cell>
          <cell r="R279" t="str">
            <v>04.583-110</v>
          </cell>
          <cell r="S279" t="str">
            <v>SAO PAULO</v>
          </cell>
          <cell r="T279" t="str">
            <v>SP</v>
          </cell>
          <cell r="U279" t="str">
            <v>WWW.PORTALPREV.COM.BR/PGPREV</v>
          </cell>
          <cell r="V279" t="str">
            <v>ERSP</v>
          </cell>
          <cell r="W279">
            <v>45265.250254629602</v>
          </cell>
        </row>
        <row r="280">
          <cell r="A280" t="str">
            <v>PARSE</v>
          </cell>
          <cell r="B280" t="str">
            <v>76.535.186/0001-45</v>
          </cell>
          <cell r="C280" t="str">
            <v>ENCERRADA - POR LIQUIDAÇÃO</v>
          </cell>
          <cell r="D280" t="str">
            <v>ENCERRADA</v>
          </cell>
          <cell r="E280" t="str">
            <v>LC 108 / LC 109</v>
          </cell>
          <cell r="F280" t="str">
            <v>Pública Estadual</v>
          </cell>
          <cell r="G280" t="str">
            <v>Público</v>
          </cell>
          <cell r="H280" t="str">
            <v>Não</v>
          </cell>
          <cell r="I280">
            <v>294621982</v>
          </cell>
          <cell r="J280">
            <v>30160</v>
          </cell>
          <cell r="K280">
            <v>1982</v>
          </cell>
          <cell r="L280" t="str">
            <v>julho</v>
          </cell>
          <cell r="M280">
            <v>30160</v>
          </cell>
          <cell r="N280">
            <v>43682</v>
          </cell>
          <cell r="O280">
            <v>0</v>
          </cell>
          <cell r="P280">
            <v>0</v>
          </cell>
          <cell r="Q280" t="str">
            <v>AV. SETE DE SETEMBRO, 4476 -11 ANDAR CJ. 1101/1103</v>
          </cell>
          <cell r="R280" t="str">
            <v>80.250-210</v>
          </cell>
          <cell r="S280" t="str">
            <v>CURITIBA</v>
          </cell>
          <cell r="T280" t="str">
            <v>PR</v>
          </cell>
          <cell r="U280"/>
          <cell r="V280" t="str">
            <v>ERRS</v>
          </cell>
          <cell r="W280">
            <v>45265.250254629602</v>
          </cell>
        </row>
        <row r="281">
          <cell r="A281" t="str">
            <v>PEIXOTO</v>
          </cell>
          <cell r="B281" t="str">
            <v>00.701.758/0001-57</v>
          </cell>
          <cell r="C281" t="str">
            <v>ENCERRADA - POR INICIATIVA DA EFPC</v>
          </cell>
          <cell r="D281" t="str">
            <v>ENCERRADA</v>
          </cell>
          <cell r="E281" t="str">
            <v>LC 109</v>
          </cell>
          <cell r="F281" t="str">
            <v>Privada</v>
          </cell>
          <cell r="G281" t="str">
            <v>Privado</v>
          </cell>
          <cell r="H281" t="str">
            <v>Não</v>
          </cell>
          <cell r="I281">
            <v>4.400000244919956E+16</v>
          </cell>
          <cell r="J281">
            <v>34738</v>
          </cell>
          <cell r="K281">
            <v>1995</v>
          </cell>
          <cell r="L281" t="str">
            <v>fevereiro</v>
          </cell>
          <cell r="M281">
            <v>34739</v>
          </cell>
          <cell r="N281">
            <v>43482</v>
          </cell>
          <cell r="O281">
            <v>0</v>
          </cell>
          <cell r="P281">
            <v>0</v>
          </cell>
          <cell r="Q281" t="str">
            <v>AV BRASIL 3141 PARTE</v>
          </cell>
          <cell r="R281" t="str">
            <v>20.930-040</v>
          </cell>
          <cell r="S281" t="str">
            <v>RIO DE JANEIRO</v>
          </cell>
          <cell r="T281" t="str">
            <v>RJ</v>
          </cell>
          <cell r="U281"/>
          <cell r="V281" t="str">
            <v>ERRJ</v>
          </cell>
          <cell r="W281">
            <v>45265.250254629602</v>
          </cell>
        </row>
        <row r="282">
          <cell r="A282" t="str">
            <v>PENA BRANCA</v>
          </cell>
          <cell r="B282" t="str">
            <v>91.376.509/0001-99</v>
          </cell>
          <cell r="C282" t="str">
            <v>ENCERRADA - POR CANCELAMENTO</v>
          </cell>
          <cell r="D282" t="str">
            <v>ENCERRADA</v>
          </cell>
          <cell r="E282" t="str">
            <v>LC 109</v>
          </cell>
          <cell r="F282" t="str">
            <v>Privada</v>
          </cell>
          <cell r="G282" t="str">
            <v>Privado</v>
          </cell>
          <cell r="H282" t="str">
            <v>Não</v>
          </cell>
          <cell r="I282">
            <v>300000046621986</v>
          </cell>
          <cell r="J282">
            <v>31714</v>
          </cell>
          <cell r="K282">
            <v>1986</v>
          </cell>
          <cell r="L282" t="str">
            <v>outubro</v>
          </cell>
          <cell r="M282">
            <v>31779</v>
          </cell>
          <cell r="N282">
            <v>36858</v>
          </cell>
          <cell r="O282">
            <v>0</v>
          </cell>
          <cell r="P282">
            <v>0</v>
          </cell>
          <cell r="Q282"/>
          <cell r="R282"/>
          <cell r="S282" t="str">
            <v>SAO PAULO</v>
          </cell>
          <cell r="T282" t="str">
            <v>SP</v>
          </cell>
          <cell r="U282"/>
          <cell r="V282" t="str">
            <v>ERSP</v>
          </cell>
          <cell r="W282">
            <v>45265.250254629602</v>
          </cell>
        </row>
        <row r="283">
          <cell r="A283" t="str">
            <v>PETROS</v>
          </cell>
          <cell r="B283" t="str">
            <v>34.053.942/0001-50</v>
          </cell>
          <cell r="C283" t="str">
            <v>NORMAL - EM FUNCIONAMENTO</v>
          </cell>
          <cell r="D283" t="str">
            <v>NORMAL</v>
          </cell>
          <cell r="E283" t="str">
            <v>LC 108 / LC 109</v>
          </cell>
          <cell r="F283" t="str">
            <v>Pública Federal</v>
          </cell>
          <cell r="G283" t="str">
            <v>Público</v>
          </cell>
          <cell r="H283" t="str">
            <v>Sim</v>
          </cell>
          <cell r="I283">
            <v>3018521979</v>
          </cell>
          <cell r="J283">
            <v>29125</v>
          </cell>
          <cell r="K283">
            <v>1979</v>
          </cell>
          <cell r="L283" t="str">
            <v>setembro</v>
          </cell>
          <cell r="M283">
            <v>29125</v>
          </cell>
          <cell r="N283"/>
          <cell r="O283">
            <v>39</v>
          </cell>
          <cell r="P283">
            <v>62</v>
          </cell>
          <cell r="Q283" t="str">
            <v>RUA ACRE</v>
          </cell>
          <cell r="R283" t="str">
            <v>20.081-000</v>
          </cell>
          <cell r="S283" t="str">
            <v>RIO DE JANEIRO</v>
          </cell>
          <cell r="T283" t="str">
            <v>RJ</v>
          </cell>
          <cell r="U283" t="str">
            <v>WWW.PETROS.COM.BR</v>
          </cell>
          <cell r="V283" t="str">
            <v>ERRJ</v>
          </cell>
          <cell r="W283">
            <v>45265.250254629602</v>
          </cell>
        </row>
        <row r="284">
          <cell r="A284" t="str">
            <v>PFIZER PREV</v>
          </cell>
          <cell r="B284" t="str">
            <v>03.361.090/0001-34</v>
          </cell>
          <cell r="C284" t="str">
            <v>NORMAL - EM FUNCIONAMENTO</v>
          </cell>
          <cell r="D284" t="str">
            <v>NORMAL</v>
          </cell>
          <cell r="E284" t="str">
            <v>LC 109</v>
          </cell>
          <cell r="F284" t="str">
            <v>Privada</v>
          </cell>
          <cell r="G284" t="str">
            <v>Privado</v>
          </cell>
          <cell r="H284" t="str">
            <v>Não</v>
          </cell>
          <cell r="I284">
            <v>4.4000002945199936E+16</v>
          </cell>
          <cell r="J284">
            <v>36371</v>
          </cell>
          <cell r="K284">
            <v>1999</v>
          </cell>
          <cell r="L284" t="str">
            <v>julho</v>
          </cell>
          <cell r="M284">
            <v>36373</v>
          </cell>
          <cell r="N284"/>
          <cell r="O284">
            <v>1</v>
          </cell>
          <cell r="P284">
            <v>3</v>
          </cell>
          <cell r="Q284" t="str">
            <v>RUA ALEXANDRE DUMAS</v>
          </cell>
          <cell r="R284" t="str">
            <v>04.717-904</v>
          </cell>
          <cell r="S284" t="str">
            <v>SAO PAULO</v>
          </cell>
          <cell r="T284" t="str">
            <v>SP</v>
          </cell>
          <cell r="U284" t="str">
            <v>WWW.PFIZERPREV.COM.BR</v>
          </cell>
          <cell r="V284" t="str">
            <v>ERSP</v>
          </cell>
          <cell r="W284">
            <v>45265.250254629602</v>
          </cell>
        </row>
        <row r="285">
          <cell r="A285" t="str">
            <v>PHILIP MORRIS</v>
          </cell>
          <cell r="B285" t="str">
            <v>02.935.801/0001-74</v>
          </cell>
          <cell r="C285" t="str">
            <v>ENCERRADA - POR INCORPORAÇÃO</v>
          </cell>
          <cell r="D285" t="str">
            <v>ENCERRADA</v>
          </cell>
          <cell r="E285" t="str">
            <v>LC 109</v>
          </cell>
          <cell r="F285" t="str">
            <v>Privada</v>
          </cell>
          <cell r="G285" t="str">
            <v>Privado</v>
          </cell>
          <cell r="H285" t="str">
            <v>Não</v>
          </cell>
          <cell r="I285">
            <v>4.40000049951998E+16</v>
          </cell>
          <cell r="J285">
            <v>36096</v>
          </cell>
          <cell r="K285">
            <v>1998</v>
          </cell>
          <cell r="L285" t="str">
            <v>outubro</v>
          </cell>
          <cell r="M285">
            <v>36162</v>
          </cell>
          <cell r="N285">
            <v>42011</v>
          </cell>
          <cell r="O285">
            <v>0</v>
          </cell>
          <cell r="P285">
            <v>0</v>
          </cell>
          <cell r="Q285" t="str">
            <v>AV. PRESIDENTE KENNEDY 2511 2 ANDAR</v>
          </cell>
          <cell r="R285" t="str">
            <v>80.610-010</v>
          </cell>
          <cell r="S285" t="str">
            <v>CURITIBA</v>
          </cell>
          <cell r="T285" t="str">
            <v>PR</v>
          </cell>
          <cell r="U285"/>
          <cell r="V285" t="str">
            <v>ERRS</v>
          </cell>
          <cell r="W285">
            <v>45265.250254629602</v>
          </cell>
        </row>
        <row r="286">
          <cell r="A286" t="str">
            <v>PINUSPREV</v>
          </cell>
          <cell r="B286" t="str">
            <v>58.724.808/0001-00</v>
          </cell>
          <cell r="C286" t="str">
            <v>ENCERRADA - POR CANCELAMENTO</v>
          </cell>
          <cell r="D286" t="str">
            <v>ENCERRADA</v>
          </cell>
          <cell r="E286" t="str">
            <v>LC 109</v>
          </cell>
          <cell r="F286" t="str">
            <v>Privada</v>
          </cell>
          <cell r="G286" t="str">
            <v>Privado</v>
          </cell>
          <cell r="H286" t="str">
            <v>Não</v>
          </cell>
          <cell r="I286">
            <v>55861986</v>
          </cell>
          <cell r="J286">
            <v>32064</v>
          </cell>
          <cell r="K286">
            <v>1987</v>
          </cell>
          <cell r="L286" t="str">
            <v>outubro</v>
          </cell>
          <cell r="M286">
            <v>32203</v>
          </cell>
          <cell r="N286">
            <v>38314</v>
          </cell>
          <cell r="O286">
            <v>0</v>
          </cell>
          <cell r="P286">
            <v>0</v>
          </cell>
          <cell r="Q286"/>
          <cell r="R286"/>
          <cell r="S286" t="str">
            <v>SAO PAULO</v>
          </cell>
          <cell r="T286" t="str">
            <v>SP</v>
          </cell>
          <cell r="U286"/>
          <cell r="V286" t="str">
            <v>ERSP</v>
          </cell>
          <cell r="W286">
            <v>45265.250254629602</v>
          </cell>
        </row>
        <row r="287">
          <cell r="A287" t="str">
            <v>PLANEJAR</v>
          </cell>
          <cell r="B287" t="str">
            <v>05.209.844/0001-60</v>
          </cell>
          <cell r="C287" t="str">
            <v>NORMAL - EM FUNCIONAMENTO</v>
          </cell>
          <cell r="D287" t="str">
            <v>NORMAL</v>
          </cell>
          <cell r="E287" t="str">
            <v>LC 109</v>
          </cell>
          <cell r="F287" t="str">
            <v>Privada</v>
          </cell>
          <cell r="G287" t="str">
            <v>Privado</v>
          </cell>
          <cell r="H287" t="str">
            <v>Não</v>
          </cell>
          <cell r="I287">
            <v>4.400000172120028E+16</v>
          </cell>
          <cell r="J287">
            <v>37438</v>
          </cell>
          <cell r="K287">
            <v>2002</v>
          </cell>
          <cell r="L287" t="str">
            <v>julho</v>
          </cell>
          <cell r="M287">
            <v>37505</v>
          </cell>
          <cell r="N287"/>
          <cell r="O287">
            <v>1</v>
          </cell>
          <cell r="P287">
            <v>2</v>
          </cell>
          <cell r="Q287" t="str">
            <v>AVENIDA DAS NAÇÕES UNIDAS - CONJUNTO PARQUE DA CIDADE - EDIF. SUCUPIRA</v>
          </cell>
          <cell r="R287" t="str">
            <v>04.794-000</v>
          </cell>
          <cell r="S287" t="str">
            <v>SAO PAULO</v>
          </cell>
          <cell r="T287" t="str">
            <v>SP</v>
          </cell>
          <cell r="U287" t="str">
            <v>WWW.PORTALPREV.COM.BR/PLANEJAR/PLANEJAR</v>
          </cell>
          <cell r="V287" t="str">
            <v>ERSP</v>
          </cell>
          <cell r="W287">
            <v>45265.250254629602</v>
          </cell>
        </row>
        <row r="288">
          <cell r="A288" t="str">
            <v>PLPREV</v>
          </cell>
          <cell r="B288" t="str">
            <v>61.586.384/0001-60</v>
          </cell>
          <cell r="C288" t="str">
            <v>ENCERRADA - POR INICIATIVA DA EFPC</v>
          </cell>
          <cell r="D288" t="str">
            <v>ENCERRADA</v>
          </cell>
          <cell r="E288" t="str">
            <v>LC 109</v>
          </cell>
          <cell r="F288" t="str">
            <v>Privada</v>
          </cell>
          <cell r="G288" t="str">
            <v>Privado</v>
          </cell>
          <cell r="H288" t="str">
            <v>Não</v>
          </cell>
          <cell r="I288">
            <v>22498817</v>
          </cell>
          <cell r="J288">
            <v>32710</v>
          </cell>
          <cell r="K288">
            <v>1989</v>
          </cell>
          <cell r="L288" t="str">
            <v>julho</v>
          </cell>
          <cell r="M288">
            <v>32894</v>
          </cell>
          <cell r="N288">
            <v>40710</v>
          </cell>
          <cell r="O288">
            <v>0</v>
          </cell>
          <cell r="P288">
            <v>0</v>
          </cell>
          <cell r="Q288" t="str">
            <v>AVENIDA TENENTE MARQUES, 1112</v>
          </cell>
          <cell r="R288" t="str">
            <v>07.770-000</v>
          </cell>
          <cell r="S288" t="str">
            <v>CAJAMAR</v>
          </cell>
          <cell r="T288" t="str">
            <v>SP</v>
          </cell>
          <cell r="U288"/>
          <cell r="V288" t="str">
            <v>ERSP</v>
          </cell>
          <cell r="W288">
            <v>45265.250254629602</v>
          </cell>
        </row>
        <row r="289">
          <cell r="A289" t="str">
            <v>POAPREV</v>
          </cell>
          <cell r="B289" t="str">
            <v>00.000.000/0000-00</v>
          </cell>
          <cell r="C289" t="str">
            <v>AUTORIZADA - AGUARDANDO INÍCIO DE FUNCIONAMENTO</v>
          </cell>
          <cell r="D289" t="str">
            <v>AUTORIZADA</v>
          </cell>
          <cell r="E289" t="str">
            <v>LC 108 / LC 109</v>
          </cell>
          <cell r="F289" t="str">
            <v>Pública Estadual</v>
          </cell>
          <cell r="G289" t="str">
            <v>Público</v>
          </cell>
          <cell r="H289" t="str">
            <v>Não</v>
          </cell>
          <cell r="I289">
            <v>4.4011005634201912E+16</v>
          </cell>
          <cell r="J289">
            <v>44188</v>
          </cell>
          <cell r="K289">
            <v>2020</v>
          </cell>
          <cell r="L289" t="str">
            <v>dezembro</v>
          </cell>
          <cell r="M289"/>
          <cell r="N289"/>
          <cell r="O289">
            <v>0</v>
          </cell>
          <cell r="P289">
            <v>0</v>
          </cell>
          <cell r="Q289" t="str">
            <v>PRAÇA MONTEVIDEO</v>
          </cell>
          <cell r="R289" t="str">
            <v>90.010-170</v>
          </cell>
          <cell r="S289" t="str">
            <v>NÃO INFORMADO</v>
          </cell>
          <cell r="T289" t="str">
            <v>RS</v>
          </cell>
          <cell r="U289"/>
          <cell r="V289" t="str">
            <v>ERRS</v>
          </cell>
          <cell r="W289">
            <v>45265.250254629602</v>
          </cell>
        </row>
        <row r="290">
          <cell r="A290" t="str">
            <v>PORTOPREV</v>
          </cell>
          <cell r="B290" t="str">
            <v>00.107.852/0001-82</v>
          </cell>
          <cell r="C290" t="str">
            <v>NORMAL - EM FUNCIONAMENTO</v>
          </cell>
          <cell r="D290" t="str">
            <v>NORMAL</v>
          </cell>
          <cell r="E290" t="str">
            <v>LC 109</v>
          </cell>
          <cell r="F290" t="str">
            <v>Privada</v>
          </cell>
          <cell r="G290" t="str">
            <v>Privado</v>
          </cell>
          <cell r="H290" t="str">
            <v>Não</v>
          </cell>
          <cell r="I290">
            <v>440000023191993</v>
          </cell>
          <cell r="J290">
            <v>34242</v>
          </cell>
          <cell r="K290">
            <v>1993</v>
          </cell>
          <cell r="L290" t="str">
            <v>setembro</v>
          </cell>
          <cell r="M290">
            <v>34608</v>
          </cell>
          <cell r="N290"/>
          <cell r="O290">
            <v>2</v>
          </cell>
          <cell r="P290">
            <v>20</v>
          </cell>
          <cell r="Q290" t="str">
            <v>AL RIBEIRO DA SILVA, 275</v>
          </cell>
          <cell r="R290" t="str">
            <v>01.217-011</v>
          </cell>
          <cell r="S290" t="str">
            <v>SAO PAULO</v>
          </cell>
          <cell r="T290" t="str">
            <v>SP</v>
          </cell>
          <cell r="U290" t="str">
            <v>WWW.PORTOPREV.ORG.BR</v>
          </cell>
          <cell r="V290" t="str">
            <v>ERSP</v>
          </cell>
          <cell r="W290">
            <v>45265.250254629602</v>
          </cell>
        </row>
        <row r="291">
          <cell r="A291" t="str">
            <v>PORTUS</v>
          </cell>
          <cell r="B291" t="str">
            <v>29.994.266/0001-89</v>
          </cell>
          <cell r="C291" t="str">
            <v>SOB INTERVENÇÃO - EM FUNCIONAMENTO</v>
          </cell>
          <cell r="D291" t="str">
            <v>SOB INTERVENÇÃO</v>
          </cell>
          <cell r="E291" t="str">
            <v>LC 108 / LC 109</v>
          </cell>
          <cell r="F291" t="str">
            <v>Pública Federal</v>
          </cell>
          <cell r="G291" t="str">
            <v>Público</v>
          </cell>
          <cell r="H291" t="str">
            <v>Não</v>
          </cell>
          <cell r="I291">
            <v>14771978</v>
          </cell>
          <cell r="J291">
            <v>28844</v>
          </cell>
          <cell r="K291">
            <v>1978</v>
          </cell>
          <cell r="L291" t="str">
            <v>dezembro</v>
          </cell>
          <cell r="M291">
            <v>28946</v>
          </cell>
          <cell r="N291"/>
          <cell r="O291">
            <v>6</v>
          </cell>
          <cell r="P291">
            <v>13</v>
          </cell>
          <cell r="Q291" t="str">
            <v>R SAO BENTO</v>
          </cell>
          <cell r="R291" t="str">
            <v>20.090-010</v>
          </cell>
          <cell r="S291" t="str">
            <v>RIO DE JANEIRO</v>
          </cell>
          <cell r="T291" t="str">
            <v>RJ</v>
          </cell>
          <cell r="U291" t="str">
            <v>WWW.PORTUSINSTITUTO.COM.BR</v>
          </cell>
          <cell r="V291" t="str">
            <v>ERRJ</v>
          </cell>
          <cell r="W291">
            <v>45265.250254629602</v>
          </cell>
        </row>
        <row r="292">
          <cell r="A292" t="str">
            <v>POSTALIS</v>
          </cell>
          <cell r="B292" t="str">
            <v>00.627.638/0001-57</v>
          </cell>
          <cell r="C292" t="str">
            <v>NORMAL - EM FUNCIONAMENTO</v>
          </cell>
          <cell r="D292" t="str">
            <v>NORMAL</v>
          </cell>
          <cell r="E292" t="str">
            <v>LC 108 / LC 109</v>
          </cell>
          <cell r="F292" t="str">
            <v>Pública Federal</v>
          </cell>
          <cell r="G292" t="str">
            <v>Público</v>
          </cell>
          <cell r="H292" t="str">
            <v>Sim</v>
          </cell>
          <cell r="I292">
            <v>180471980</v>
          </cell>
          <cell r="J292">
            <v>29612</v>
          </cell>
          <cell r="K292">
            <v>1981</v>
          </cell>
          <cell r="L292" t="str">
            <v>janeiro</v>
          </cell>
          <cell r="M292">
            <v>31837</v>
          </cell>
          <cell r="N292"/>
          <cell r="O292">
            <v>2</v>
          </cell>
          <cell r="P292">
            <v>2</v>
          </cell>
          <cell r="Q292" t="str">
            <v>SCN, QUADRA 05, BLOCO A, TORRE SUL, SALA 401</v>
          </cell>
          <cell r="R292" t="str">
            <v>70.715-900</v>
          </cell>
          <cell r="S292" t="str">
            <v>BRASILIA</v>
          </cell>
          <cell r="T292" t="str">
            <v>DF</v>
          </cell>
          <cell r="U292" t="str">
            <v>WWW.POSTALIS.COM.BR</v>
          </cell>
          <cell r="V292" t="str">
            <v>ERDF</v>
          </cell>
          <cell r="W292">
            <v>45265.250254629602</v>
          </cell>
        </row>
        <row r="293">
          <cell r="A293" t="str">
            <v>POTIPREV</v>
          </cell>
          <cell r="B293" t="str">
            <v>12.640.827/0001-49</v>
          </cell>
          <cell r="C293" t="str">
            <v>ENCERRADA - POR CANCELAMENTO</v>
          </cell>
          <cell r="D293" t="str">
            <v>ENCERRADA</v>
          </cell>
          <cell r="E293" t="str">
            <v>LC 108 / LC 109</v>
          </cell>
          <cell r="F293" t="str">
            <v>Pública Estadual</v>
          </cell>
          <cell r="G293" t="str">
            <v>Público</v>
          </cell>
          <cell r="H293" t="str">
            <v>Não</v>
          </cell>
          <cell r="I293">
            <v>55791986</v>
          </cell>
          <cell r="J293">
            <v>31861</v>
          </cell>
          <cell r="K293">
            <v>1987</v>
          </cell>
          <cell r="L293" t="str">
            <v>março</v>
          </cell>
          <cell r="M293">
            <v>31863</v>
          </cell>
          <cell r="N293">
            <v>38789</v>
          </cell>
          <cell r="O293">
            <v>0</v>
          </cell>
          <cell r="P293">
            <v>0</v>
          </cell>
          <cell r="Q293"/>
          <cell r="R293"/>
          <cell r="S293" t="str">
            <v>NATAL</v>
          </cell>
          <cell r="T293" t="str">
            <v>RN</v>
          </cell>
          <cell r="U293"/>
          <cell r="V293" t="str">
            <v>ERPE</v>
          </cell>
          <cell r="W293">
            <v>45265.250254629602</v>
          </cell>
        </row>
        <row r="294">
          <cell r="A294" t="str">
            <v>POUPREV</v>
          </cell>
          <cell r="B294" t="str">
            <v>02.982.157/0001-95</v>
          </cell>
          <cell r="C294" t="str">
            <v>NORMAL - EM FUNCIONAMENTO</v>
          </cell>
          <cell r="D294" t="str">
            <v>NORMAL</v>
          </cell>
          <cell r="E294" t="str">
            <v>LC 109</v>
          </cell>
          <cell r="F294" t="str">
            <v>Privada</v>
          </cell>
          <cell r="G294" t="str">
            <v>Privado</v>
          </cell>
          <cell r="H294" t="str">
            <v>Não</v>
          </cell>
          <cell r="I294">
            <v>4.400000643619988E+16</v>
          </cell>
          <cell r="J294">
            <v>36152</v>
          </cell>
          <cell r="K294">
            <v>1998</v>
          </cell>
          <cell r="L294" t="str">
            <v>dezembro</v>
          </cell>
          <cell r="M294">
            <v>36641</v>
          </cell>
          <cell r="N294"/>
          <cell r="O294">
            <v>1</v>
          </cell>
          <cell r="P294">
            <v>2</v>
          </cell>
          <cell r="Q294" t="str">
            <v>AV. DUQUE DE CAXIAS S/N SETOR MILITAR URBANO SMU SALA T21</v>
          </cell>
          <cell r="R294" t="str">
            <v>70.630-902</v>
          </cell>
          <cell r="S294" t="str">
            <v>BRASILIA</v>
          </cell>
          <cell r="T294" t="str">
            <v>DF</v>
          </cell>
          <cell r="U294" t="str">
            <v>WWW.POUPREV.COM.BR</v>
          </cell>
          <cell r="V294" t="str">
            <v>ERDF</v>
          </cell>
          <cell r="W294">
            <v>45265.250254629602</v>
          </cell>
        </row>
        <row r="295">
          <cell r="A295" t="str">
            <v>PREBEG</v>
          </cell>
          <cell r="B295" t="str">
            <v>01.555.754/0001-70</v>
          </cell>
          <cell r="C295" t="str">
            <v>ENCERRADA - POR INCORPORAÇÃO</v>
          </cell>
          <cell r="D295" t="str">
            <v>ENCERRADA</v>
          </cell>
          <cell r="E295" t="str">
            <v>LC 109</v>
          </cell>
          <cell r="F295" t="str">
            <v>Privada</v>
          </cell>
          <cell r="G295" t="str">
            <v>Privado</v>
          </cell>
          <cell r="H295" t="str">
            <v>Não</v>
          </cell>
          <cell r="I295">
            <v>3017721979</v>
          </cell>
          <cell r="J295">
            <v>31043</v>
          </cell>
          <cell r="K295">
            <v>1984</v>
          </cell>
          <cell r="L295" t="str">
            <v>dezembro</v>
          </cell>
          <cell r="M295">
            <v>31043</v>
          </cell>
          <cell r="N295">
            <v>41571</v>
          </cell>
          <cell r="O295">
            <v>0</v>
          </cell>
          <cell r="P295">
            <v>0</v>
          </cell>
          <cell r="Q295" t="str">
            <v>AV. REPÚBLICA DO LÍBANO, QD. D-1 LT. 06/08,Nº 1.551, SALA-602</v>
          </cell>
          <cell r="R295" t="str">
            <v>74.125-125</v>
          </cell>
          <cell r="S295" t="str">
            <v>GOIANIA</v>
          </cell>
          <cell r="T295" t="str">
            <v>GO</v>
          </cell>
          <cell r="U295" t="str">
            <v>HTTP://WWW.PREBEG.ORG.BR/</v>
          </cell>
          <cell r="V295" t="str">
            <v>ERMG</v>
          </cell>
          <cell r="W295">
            <v>45265.250254629602</v>
          </cell>
        </row>
        <row r="296">
          <cell r="A296" t="str">
            <v>PRECE</v>
          </cell>
          <cell r="B296" t="str">
            <v>30.030.696/0001-60</v>
          </cell>
          <cell r="C296" t="str">
            <v>NORMAL - EM FUNCIONAMENTO</v>
          </cell>
          <cell r="D296" t="str">
            <v>NORMAL</v>
          </cell>
          <cell r="E296" t="str">
            <v>LC 108 / LC 109</v>
          </cell>
          <cell r="F296" t="str">
            <v>Pública Estadual</v>
          </cell>
          <cell r="G296" t="str">
            <v>Público</v>
          </cell>
          <cell r="H296" t="str">
            <v>Não</v>
          </cell>
          <cell r="I296">
            <v>329351982</v>
          </cell>
          <cell r="J296">
            <v>30334</v>
          </cell>
          <cell r="K296">
            <v>1983</v>
          </cell>
          <cell r="L296" t="str">
            <v>janeiro</v>
          </cell>
          <cell r="M296">
            <v>30342</v>
          </cell>
          <cell r="N296"/>
          <cell r="O296">
            <v>5</v>
          </cell>
          <cell r="P296">
            <v>3</v>
          </cell>
          <cell r="Q296" t="str">
            <v>RUA PREFEITO OLÍMPIO DE MELO Nº 1676</v>
          </cell>
          <cell r="R296" t="str">
            <v>20.930-005</v>
          </cell>
          <cell r="S296" t="str">
            <v>RIO DE JANEIRO</v>
          </cell>
          <cell r="T296" t="str">
            <v>RJ</v>
          </cell>
          <cell r="U296" t="str">
            <v>WWW.PRECE.COM.BR</v>
          </cell>
          <cell r="V296" t="str">
            <v>ERRJ</v>
          </cell>
          <cell r="W296">
            <v>45265.250254629602</v>
          </cell>
        </row>
        <row r="297">
          <cell r="A297" t="str">
            <v>PREV PEPSICO</v>
          </cell>
          <cell r="B297" t="str">
            <v>00.098.693/0001-05</v>
          </cell>
          <cell r="C297" t="str">
            <v>NORMAL - EM FUNCIONAMENTO</v>
          </cell>
          <cell r="D297" t="str">
            <v>NORMAL</v>
          </cell>
          <cell r="E297" t="str">
            <v>LC 109</v>
          </cell>
          <cell r="F297" t="str">
            <v>Privada</v>
          </cell>
          <cell r="G297" t="str">
            <v>Privado</v>
          </cell>
          <cell r="H297" t="str">
            <v>Não</v>
          </cell>
          <cell r="I297">
            <v>440000018611992</v>
          </cell>
          <cell r="J297">
            <v>34242</v>
          </cell>
          <cell r="K297">
            <v>1993</v>
          </cell>
          <cell r="L297" t="str">
            <v>setembro</v>
          </cell>
          <cell r="M297">
            <v>34515</v>
          </cell>
          <cell r="N297"/>
          <cell r="O297">
            <v>1</v>
          </cell>
          <cell r="P297">
            <v>5</v>
          </cell>
          <cell r="Q297" t="str">
            <v>AV. PRES. JUSCELINO KUBITSCHEK</v>
          </cell>
          <cell r="R297" t="str">
            <v>04.543-000</v>
          </cell>
          <cell r="S297" t="str">
            <v>SAO PAULO</v>
          </cell>
          <cell r="T297" t="str">
            <v>SP</v>
          </cell>
          <cell r="U297" t="str">
            <v>WWW.PREVPEPSICO.COM.BR</v>
          </cell>
          <cell r="V297" t="str">
            <v>ERSP</v>
          </cell>
          <cell r="W297">
            <v>45265.250254629602</v>
          </cell>
        </row>
        <row r="298">
          <cell r="A298" t="str">
            <v>PREVBEP</v>
          </cell>
          <cell r="B298" t="str">
            <v>07.697.683/0001-27</v>
          </cell>
          <cell r="C298" t="str">
            <v>NORMAL - EM FUNCIONAMENTO</v>
          </cell>
          <cell r="D298" t="str">
            <v>NORMAL</v>
          </cell>
          <cell r="E298" t="str">
            <v>LC 108 / LC 109</v>
          </cell>
          <cell r="F298" t="str">
            <v>Pública Federal</v>
          </cell>
          <cell r="G298" t="str">
            <v>Público</v>
          </cell>
          <cell r="H298" t="str">
            <v>Não</v>
          </cell>
          <cell r="I298">
            <v>3000000257385</v>
          </cell>
          <cell r="J298">
            <v>31331</v>
          </cell>
          <cell r="K298">
            <v>1985</v>
          </cell>
          <cell r="L298" t="str">
            <v>outubro</v>
          </cell>
          <cell r="M298">
            <v>31352</v>
          </cell>
          <cell r="N298"/>
          <cell r="O298">
            <v>1</v>
          </cell>
          <cell r="P298">
            <v>3</v>
          </cell>
          <cell r="Q298" t="str">
            <v>RUA SENADOR TEODORO PACHECO, 1179, 2º ANDAR, ED. DOM AVELAR, SALAS 205 E 206</v>
          </cell>
          <cell r="R298" t="str">
            <v>64.001-060</v>
          </cell>
          <cell r="S298" t="str">
            <v>TERESINA</v>
          </cell>
          <cell r="T298" t="str">
            <v>PI</v>
          </cell>
          <cell r="U298" t="str">
            <v>WWW.PREVBEP.COM</v>
          </cell>
          <cell r="V298" t="str">
            <v>ERPE</v>
          </cell>
          <cell r="W298">
            <v>45265.250254629602</v>
          </cell>
        </row>
        <row r="299">
          <cell r="A299" t="str">
            <v>PREVCAPCO</v>
          </cell>
          <cell r="B299" t="str">
            <v>00.461.729/0001-65</v>
          </cell>
          <cell r="C299" t="str">
            <v>ENCERRADA - POR CANCELAMENTO</v>
          </cell>
          <cell r="D299" t="str">
            <v>ENCERRADA</v>
          </cell>
          <cell r="E299" t="str">
            <v>LC 109</v>
          </cell>
          <cell r="F299" t="str">
            <v>Privada</v>
          </cell>
          <cell r="G299" t="str">
            <v>Privado</v>
          </cell>
          <cell r="H299" t="str">
            <v>Não</v>
          </cell>
          <cell r="I299">
            <v>440000025581994</v>
          </cell>
          <cell r="J299">
            <v>34670</v>
          </cell>
          <cell r="K299">
            <v>1994</v>
          </cell>
          <cell r="L299" t="str">
            <v>dezembro</v>
          </cell>
          <cell r="M299">
            <v>34759</v>
          </cell>
          <cell r="N299">
            <v>37568</v>
          </cell>
          <cell r="O299">
            <v>0</v>
          </cell>
          <cell r="P299">
            <v>0</v>
          </cell>
          <cell r="Q299"/>
          <cell r="R299"/>
          <cell r="S299" t="str">
            <v>VALINHOS</v>
          </cell>
          <cell r="T299" t="str">
            <v>SP</v>
          </cell>
          <cell r="U299"/>
          <cell r="V299" t="str">
            <v>ERSP</v>
          </cell>
          <cell r="W299">
            <v>45265.250254629602</v>
          </cell>
        </row>
        <row r="300">
          <cell r="A300" t="str">
            <v>PREVCHEVRON</v>
          </cell>
          <cell r="B300" t="str">
            <v>65.719.213/0001-13</v>
          </cell>
          <cell r="C300" t="str">
            <v>ENCERRADA - POR INCORPORAÇÃO</v>
          </cell>
          <cell r="D300" t="str">
            <v>ENCERRADA</v>
          </cell>
          <cell r="E300" t="str">
            <v>LC 109</v>
          </cell>
          <cell r="F300" t="str">
            <v>Privada</v>
          </cell>
          <cell r="G300" t="str">
            <v>Privado</v>
          </cell>
          <cell r="H300" t="str">
            <v>Não</v>
          </cell>
          <cell r="I300">
            <v>3.0000000066199092E+16</v>
          </cell>
          <cell r="J300">
            <v>33291</v>
          </cell>
          <cell r="K300">
            <v>1991</v>
          </cell>
          <cell r="L300" t="str">
            <v>fevereiro</v>
          </cell>
          <cell r="M300">
            <v>33438</v>
          </cell>
          <cell r="N300">
            <v>45170</v>
          </cell>
          <cell r="O300">
            <v>0</v>
          </cell>
          <cell r="P300">
            <v>0</v>
          </cell>
          <cell r="Q300" t="str">
            <v>AV AIRTON SENNA DA SILVA 2500</v>
          </cell>
          <cell r="R300" t="str">
            <v>09.380-440</v>
          </cell>
          <cell r="S300" t="str">
            <v>MAUA</v>
          </cell>
          <cell r="T300" t="str">
            <v>SP</v>
          </cell>
          <cell r="U300" t="str">
            <v>WWW.PORTALPREV.COM.BR/PREVCHEVRON</v>
          </cell>
          <cell r="V300" t="str">
            <v>ERSP</v>
          </cell>
          <cell r="W300">
            <v>45265.250254629602</v>
          </cell>
        </row>
        <row r="301">
          <cell r="A301" t="str">
            <v>PREVCOM-BRC</v>
          </cell>
          <cell r="B301" t="str">
            <v>26.850.496/0001-86</v>
          </cell>
          <cell r="C301" t="str">
            <v>NORMAL - EM FUNCIONAMENTO</v>
          </cell>
          <cell r="D301" t="str">
            <v>NORMAL</v>
          </cell>
          <cell r="E301" t="str">
            <v>LC 108 / LC 109</v>
          </cell>
          <cell r="F301" t="str">
            <v>Pública Estadual</v>
          </cell>
          <cell r="G301" t="str">
            <v>Público</v>
          </cell>
          <cell r="H301" t="str">
            <v>Não</v>
          </cell>
          <cell r="I301">
            <v>4.4011002753201752E+16</v>
          </cell>
          <cell r="J301">
            <v>42825</v>
          </cell>
          <cell r="K301">
            <v>2017</v>
          </cell>
          <cell r="L301" t="str">
            <v>março</v>
          </cell>
          <cell r="M301">
            <v>42830</v>
          </cell>
          <cell r="N301"/>
          <cell r="O301">
            <v>1</v>
          </cell>
          <cell r="P301">
            <v>7</v>
          </cell>
          <cell r="Q301" t="str">
            <v>AVENIDA PRIMEIRA RADIAL</v>
          </cell>
          <cell r="R301" t="str">
            <v>74.820-300</v>
          </cell>
          <cell r="S301" t="str">
            <v>GOIANIA</v>
          </cell>
          <cell r="T301" t="str">
            <v>GO</v>
          </cell>
          <cell r="U301" t="str">
            <v>HTTP://WWW.PREVCOM-BRC.COM.BR/</v>
          </cell>
          <cell r="V301" t="str">
            <v>ERMG</v>
          </cell>
          <cell r="W301">
            <v>45265.250254629602</v>
          </cell>
        </row>
        <row r="302">
          <cell r="A302" t="str">
            <v>PREVCOM-MG</v>
          </cell>
          <cell r="B302" t="str">
            <v>21.275.737/0001-97</v>
          </cell>
          <cell r="C302" t="str">
            <v>NORMAL - EM FUNCIONAMENTO</v>
          </cell>
          <cell r="D302" t="str">
            <v>NORMAL</v>
          </cell>
          <cell r="E302" t="str">
            <v>LC 108 / LC 109</v>
          </cell>
          <cell r="F302" t="str">
            <v>Pública Estadual</v>
          </cell>
          <cell r="G302" t="str">
            <v>Público</v>
          </cell>
          <cell r="H302" t="str">
            <v>Não</v>
          </cell>
          <cell r="I302">
            <v>4.4011000209201424E+16</v>
          </cell>
          <cell r="J302">
            <v>41758</v>
          </cell>
          <cell r="K302">
            <v>2014</v>
          </cell>
          <cell r="L302" t="str">
            <v>abril</v>
          </cell>
          <cell r="M302">
            <v>41901</v>
          </cell>
          <cell r="N302"/>
          <cell r="O302">
            <v>2</v>
          </cell>
          <cell r="P302">
            <v>13</v>
          </cell>
          <cell r="Q302" t="str">
            <v>RUA RIO GRANDE DO NORTE, 867 SALA 601</v>
          </cell>
          <cell r="R302" t="str">
            <v>30.130-135</v>
          </cell>
          <cell r="S302" t="str">
            <v>BELO HORIZONTE</v>
          </cell>
          <cell r="T302" t="str">
            <v>MG</v>
          </cell>
          <cell r="U302" t="str">
            <v>WWW.PREVCOMMG.COM.BR</v>
          </cell>
          <cell r="V302" t="str">
            <v>ERMG</v>
          </cell>
          <cell r="W302">
            <v>45265.250254629602</v>
          </cell>
        </row>
        <row r="303">
          <cell r="A303" t="str">
            <v>PREVCOOP</v>
          </cell>
          <cell r="B303" t="str">
            <v>05.508.737/0001-33</v>
          </cell>
          <cell r="C303" t="str">
            <v>ENCERRADA - POR INICIATIVA DA EFPC</v>
          </cell>
          <cell r="D303" t="str">
            <v>ENCERRADA</v>
          </cell>
          <cell r="E303" t="str">
            <v>LC 109</v>
          </cell>
          <cell r="F303" t="str">
            <v>Instituidor</v>
          </cell>
          <cell r="G303" t="str">
            <v>Instituidor</v>
          </cell>
          <cell r="H303" t="str">
            <v>Não</v>
          </cell>
          <cell r="I303">
            <v>4.4000000736200312E+16</v>
          </cell>
          <cell r="J303">
            <v>37803</v>
          </cell>
          <cell r="K303">
            <v>2003</v>
          </cell>
          <cell r="L303" t="str">
            <v>julho</v>
          </cell>
          <cell r="M303">
            <v>37982</v>
          </cell>
          <cell r="N303">
            <v>40301</v>
          </cell>
          <cell r="O303">
            <v>0</v>
          </cell>
          <cell r="P303">
            <v>0</v>
          </cell>
          <cell r="Q303"/>
          <cell r="R303"/>
          <cell r="S303" t="str">
            <v>BELO HORIZONTE</v>
          </cell>
          <cell r="T303" t="str">
            <v>MG</v>
          </cell>
          <cell r="U303"/>
          <cell r="V303" t="str">
            <v>ERMG</v>
          </cell>
          <cell r="W303">
            <v>45265.250254629602</v>
          </cell>
        </row>
        <row r="304">
          <cell r="A304" t="str">
            <v>PREVCUMMINS</v>
          </cell>
          <cell r="B304" t="str">
            <v>54.788.948/0001-82</v>
          </cell>
          <cell r="C304" t="str">
            <v>NORMAL - EM FUNCIONAMENTO</v>
          </cell>
          <cell r="D304" t="str">
            <v>NORMAL</v>
          </cell>
          <cell r="E304" t="str">
            <v>LC 109</v>
          </cell>
          <cell r="F304" t="str">
            <v>Privada</v>
          </cell>
          <cell r="G304" t="str">
            <v>Privado</v>
          </cell>
          <cell r="H304" t="str">
            <v>Não</v>
          </cell>
          <cell r="I304">
            <v>300000035751985</v>
          </cell>
          <cell r="J304">
            <v>31765</v>
          </cell>
          <cell r="K304">
            <v>1986</v>
          </cell>
          <cell r="L304" t="str">
            <v>dezembro</v>
          </cell>
          <cell r="M304">
            <v>31876</v>
          </cell>
          <cell r="N304"/>
          <cell r="O304">
            <v>1</v>
          </cell>
          <cell r="P304">
            <v>3</v>
          </cell>
          <cell r="Q304" t="str">
            <v>RUA  JATI 310</v>
          </cell>
          <cell r="R304" t="str">
            <v>07.180-900</v>
          </cell>
          <cell r="S304" t="str">
            <v>GUARULHOS</v>
          </cell>
          <cell r="T304" t="str">
            <v>SP</v>
          </cell>
          <cell r="U304" t="str">
            <v>WWW.PREVCUMMINS.COM.BR</v>
          </cell>
          <cell r="V304" t="str">
            <v>ERSP</v>
          </cell>
          <cell r="W304">
            <v>45265.250254629602</v>
          </cell>
        </row>
        <row r="305">
          <cell r="A305" t="str">
            <v>PREVDATA</v>
          </cell>
          <cell r="B305" t="str">
            <v>30.258.057/0001-56</v>
          </cell>
          <cell r="C305" t="str">
            <v>NORMAL - EM FUNCIONAMENTO</v>
          </cell>
          <cell r="D305" t="str">
            <v>NORMAL</v>
          </cell>
          <cell r="E305" t="str">
            <v>LC 108 / LC 109</v>
          </cell>
          <cell r="F305" t="str">
            <v>Pública Federal</v>
          </cell>
          <cell r="G305" t="str">
            <v>Público</v>
          </cell>
          <cell r="H305" t="str">
            <v>Não</v>
          </cell>
          <cell r="I305">
            <v>3012631978</v>
          </cell>
          <cell r="J305">
            <v>28844</v>
          </cell>
          <cell r="K305">
            <v>1978</v>
          </cell>
          <cell r="L305" t="str">
            <v>dezembro</v>
          </cell>
          <cell r="M305">
            <v>28773</v>
          </cell>
          <cell r="N305"/>
          <cell r="O305">
            <v>2</v>
          </cell>
          <cell r="P305">
            <v>2</v>
          </cell>
          <cell r="Q305" t="str">
            <v>AV RIO BRANCO 108 13 ANDAR</v>
          </cell>
          <cell r="R305" t="str">
            <v>20.040-001</v>
          </cell>
          <cell r="S305" t="str">
            <v>RIO DE JANEIRO</v>
          </cell>
          <cell r="T305" t="str">
            <v>RJ</v>
          </cell>
          <cell r="U305" t="str">
            <v>WWW.PREVDATA.ORG.BR</v>
          </cell>
          <cell r="V305" t="str">
            <v>ERRJ</v>
          </cell>
          <cell r="W305">
            <v>45265.250254629602</v>
          </cell>
        </row>
        <row r="306">
          <cell r="A306" t="str">
            <v>PREVDEUTSCHE</v>
          </cell>
          <cell r="B306" t="str">
            <v>69.094.670/0001-10</v>
          </cell>
          <cell r="C306" t="str">
            <v>ENCERRADA - POR INICIATIVA DA EFPC</v>
          </cell>
          <cell r="D306" t="str">
            <v>ENCERRADA</v>
          </cell>
          <cell r="E306" t="str">
            <v>LC 109</v>
          </cell>
          <cell r="F306" t="str">
            <v>Privada</v>
          </cell>
          <cell r="G306" t="str">
            <v>Privado</v>
          </cell>
          <cell r="H306" t="str">
            <v>Não</v>
          </cell>
          <cell r="I306">
            <v>440000011541994</v>
          </cell>
          <cell r="J306">
            <v>34164</v>
          </cell>
          <cell r="K306">
            <v>1993</v>
          </cell>
          <cell r="L306" t="str">
            <v>julho</v>
          </cell>
          <cell r="M306">
            <v>34213</v>
          </cell>
          <cell r="N306">
            <v>39875</v>
          </cell>
          <cell r="O306">
            <v>0</v>
          </cell>
          <cell r="P306">
            <v>0</v>
          </cell>
          <cell r="Q306"/>
          <cell r="R306"/>
          <cell r="S306" t="str">
            <v>SAO PAULO</v>
          </cell>
          <cell r="T306" t="str">
            <v>SP</v>
          </cell>
          <cell r="U306"/>
          <cell r="V306" t="str">
            <v>ERSP</v>
          </cell>
          <cell r="W306">
            <v>45265.250254629602</v>
          </cell>
        </row>
        <row r="307">
          <cell r="A307" t="str">
            <v>PREVDOW</v>
          </cell>
          <cell r="B307" t="str">
            <v>62.282.017/0001-36</v>
          </cell>
          <cell r="C307" t="str">
            <v>NORMAL - EM FUNCIONAMENTO</v>
          </cell>
          <cell r="D307" t="str">
            <v>NORMAL</v>
          </cell>
          <cell r="E307" t="str">
            <v>LC 109</v>
          </cell>
          <cell r="F307" t="str">
            <v>Privada</v>
          </cell>
          <cell r="G307" t="str">
            <v>Privado</v>
          </cell>
          <cell r="H307" t="str">
            <v>Não</v>
          </cell>
          <cell r="I307">
            <v>2104198915</v>
          </cell>
          <cell r="J307">
            <v>32782</v>
          </cell>
          <cell r="K307">
            <v>1989</v>
          </cell>
          <cell r="L307" t="str">
            <v>outubro</v>
          </cell>
          <cell r="M307">
            <v>33086</v>
          </cell>
          <cell r="N307"/>
          <cell r="O307">
            <v>1</v>
          </cell>
          <cell r="P307">
            <v>8</v>
          </cell>
          <cell r="Q307" t="str">
            <v>AVENIDA DAS NAÇÕES UNIDAS</v>
          </cell>
          <cell r="R307" t="str">
            <v>04.795-000</v>
          </cell>
          <cell r="S307" t="str">
            <v>SAO PAULO</v>
          </cell>
          <cell r="T307" t="str">
            <v>SP</v>
          </cell>
          <cell r="U307" t="str">
            <v>WWW.PREVDOW.COM.BR</v>
          </cell>
          <cell r="V307" t="str">
            <v>ERSP</v>
          </cell>
          <cell r="W307">
            <v>45265.250254629602</v>
          </cell>
        </row>
        <row r="308">
          <cell r="A308" t="str">
            <v>PREVEME</v>
          </cell>
          <cell r="B308" t="str">
            <v>51.919.447/0001-08</v>
          </cell>
          <cell r="C308" t="str">
            <v>NORMAL - EM FUNCIONAMENTO</v>
          </cell>
          <cell r="D308" t="str">
            <v>NORMAL</v>
          </cell>
          <cell r="E308" t="str">
            <v>LC 109</v>
          </cell>
          <cell r="F308" t="str">
            <v>Privada</v>
          </cell>
          <cell r="G308" t="str">
            <v>Privado</v>
          </cell>
          <cell r="H308" t="str">
            <v>Não</v>
          </cell>
          <cell r="I308">
            <v>329791982</v>
          </cell>
          <cell r="J308">
            <v>30014</v>
          </cell>
          <cell r="K308">
            <v>1982</v>
          </cell>
          <cell r="L308" t="str">
            <v>março</v>
          </cell>
          <cell r="M308">
            <v>30316</v>
          </cell>
          <cell r="N308"/>
          <cell r="O308">
            <v>1</v>
          </cell>
          <cell r="P308">
            <v>3</v>
          </cell>
          <cell r="Q308" t="str">
            <v>ROD ANHANGUERA 110 KM EDIFICIO 23</v>
          </cell>
          <cell r="R308" t="str">
            <v>13.176-102</v>
          </cell>
          <cell r="S308" t="str">
            <v>SUMARE</v>
          </cell>
          <cell r="T308" t="str">
            <v>SP</v>
          </cell>
          <cell r="U308" t="str">
            <v>WWW.PREVEME.COM.BR</v>
          </cell>
          <cell r="V308" t="str">
            <v>ERSP</v>
          </cell>
          <cell r="W308">
            <v>45265.250254629602</v>
          </cell>
        </row>
        <row r="309">
          <cell r="A309" t="str">
            <v>PREVEME II</v>
          </cell>
          <cell r="B309" t="str">
            <v>11.048.745/0001-47</v>
          </cell>
          <cell r="C309" t="str">
            <v>NORMAL - EM FUNCIONAMENTO</v>
          </cell>
          <cell r="D309" t="str">
            <v>NORMAL</v>
          </cell>
          <cell r="E309" t="str">
            <v>LC 109</v>
          </cell>
          <cell r="F309" t="str">
            <v>Privada</v>
          </cell>
          <cell r="G309" t="str">
            <v>Privado</v>
          </cell>
          <cell r="H309" t="str">
            <v>Não</v>
          </cell>
          <cell r="I309">
            <v>4.4000001091200912E+16</v>
          </cell>
          <cell r="J309">
            <v>39966</v>
          </cell>
          <cell r="K309">
            <v>2009</v>
          </cell>
          <cell r="L309" t="str">
            <v>junho</v>
          </cell>
          <cell r="M309">
            <v>40192</v>
          </cell>
          <cell r="N309"/>
          <cell r="O309">
            <v>1</v>
          </cell>
          <cell r="P309">
            <v>4</v>
          </cell>
          <cell r="Q309" t="str">
            <v>RODOVIA ANHANGUERA, KM 110, EDIFÍCIO  24, SALA 02</v>
          </cell>
          <cell r="R309" t="str">
            <v>13.181-900</v>
          </cell>
          <cell r="S309" t="str">
            <v>SUMARE</v>
          </cell>
          <cell r="T309" t="str">
            <v>SP</v>
          </cell>
          <cell r="U309" t="str">
            <v>WWW.PREVEME.COM.BR</v>
          </cell>
          <cell r="V309" t="str">
            <v>ERSP</v>
          </cell>
          <cell r="W309">
            <v>45265.250254629602</v>
          </cell>
        </row>
        <row r="310">
          <cell r="A310" t="str">
            <v>PREVER HAAS</v>
          </cell>
          <cell r="B310" t="str">
            <v>57.387.623/0001-86</v>
          </cell>
          <cell r="C310" t="str">
            <v>ENCERRADA - POR INICIATIVA DA EFPC</v>
          </cell>
          <cell r="D310" t="str">
            <v>ENCERRADA</v>
          </cell>
          <cell r="E310" t="str">
            <v>LC 109</v>
          </cell>
          <cell r="F310" t="str">
            <v>Privada</v>
          </cell>
          <cell r="G310" t="str">
            <v>Privado</v>
          </cell>
          <cell r="H310" t="str">
            <v>Não</v>
          </cell>
          <cell r="I310">
            <v>300000055881986</v>
          </cell>
          <cell r="J310">
            <v>32253</v>
          </cell>
          <cell r="K310">
            <v>1988</v>
          </cell>
          <cell r="L310" t="str">
            <v>abril</v>
          </cell>
          <cell r="M310">
            <v>32367</v>
          </cell>
          <cell r="N310">
            <v>41782</v>
          </cell>
          <cell r="O310">
            <v>0</v>
          </cell>
          <cell r="P310">
            <v>0</v>
          </cell>
          <cell r="Q310" t="str">
            <v>AV. DAS NAÇÕES UNIDAS, 14.171 - DIAMOND TOWER - 5º ANDAR</v>
          </cell>
          <cell r="R310" t="str">
            <v>04.794-000</v>
          </cell>
          <cell r="S310" t="str">
            <v>SAO PAULO</v>
          </cell>
          <cell r="T310" t="str">
            <v>SP</v>
          </cell>
          <cell r="U310"/>
          <cell r="V310" t="str">
            <v>ERSP</v>
          </cell>
          <cell r="W310">
            <v>45265.250254629602</v>
          </cell>
        </row>
        <row r="311">
          <cell r="A311" t="str">
            <v>PREVEREADY</v>
          </cell>
          <cell r="B311" t="str">
            <v>69.275.055/0001-00</v>
          </cell>
          <cell r="C311" t="str">
            <v>ENCERRADA - POR CANCELAMENTO</v>
          </cell>
          <cell r="D311" t="str">
            <v>ENCERRADA</v>
          </cell>
          <cell r="E311" t="str">
            <v>LC 109</v>
          </cell>
          <cell r="F311" t="str">
            <v>Privada</v>
          </cell>
          <cell r="G311" t="str">
            <v>Privado</v>
          </cell>
          <cell r="H311" t="str">
            <v>Não</v>
          </cell>
          <cell r="I311">
            <v>240000000581992</v>
          </cell>
          <cell r="J311">
            <v>33868</v>
          </cell>
          <cell r="K311">
            <v>1992</v>
          </cell>
          <cell r="L311" t="str">
            <v>setembro</v>
          </cell>
          <cell r="M311">
            <v>33970</v>
          </cell>
          <cell r="N311">
            <v>35388</v>
          </cell>
          <cell r="O311">
            <v>0</v>
          </cell>
          <cell r="P311">
            <v>0</v>
          </cell>
          <cell r="Q311"/>
          <cell r="R311"/>
          <cell r="S311" t="str">
            <v>SAO PAULO</v>
          </cell>
          <cell r="T311" t="str">
            <v>SP</v>
          </cell>
          <cell r="U311"/>
          <cell r="V311" t="str">
            <v>ERSP</v>
          </cell>
          <cell r="W311">
            <v>45265.250254629602</v>
          </cell>
        </row>
        <row r="312">
          <cell r="A312" t="str">
            <v>PREVES</v>
          </cell>
          <cell r="B312" t="str">
            <v>19.473.043/0001-12</v>
          </cell>
          <cell r="C312" t="str">
            <v>NORMAL - EM FUNCIONAMENTO</v>
          </cell>
          <cell r="D312" t="str">
            <v>NORMAL</v>
          </cell>
          <cell r="E312" t="str">
            <v>LC 108 / LC 109</v>
          </cell>
          <cell r="F312" t="str">
            <v>Pública Municipal</v>
          </cell>
          <cell r="G312" t="str">
            <v>Público</v>
          </cell>
          <cell r="H312" t="str">
            <v>Não</v>
          </cell>
          <cell r="I312">
            <v>4.4011000625201344E+16</v>
          </cell>
          <cell r="J312">
            <v>41562</v>
          </cell>
          <cell r="K312">
            <v>2013</v>
          </cell>
          <cell r="L312" t="str">
            <v>outubro</v>
          </cell>
          <cell r="M312">
            <v>41627</v>
          </cell>
          <cell r="N312"/>
          <cell r="O312">
            <v>3</v>
          </cell>
          <cell r="P312">
            <v>22</v>
          </cell>
          <cell r="Q312" t="str">
            <v>RUA MARÍLIA DE REZENDE SCARTON COUTINHO</v>
          </cell>
          <cell r="R312" t="str">
            <v>29.050-410</v>
          </cell>
          <cell r="S312" t="str">
            <v>VITORIA</v>
          </cell>
          <cell r="T312" t="str">
            <v>ES</v>
          </cell>
          <cell r="U312" t="str">
            <v>WWW.PREVES.ES.GOV.BR</v>
          </cell>
          <cell r="V312" t="str">
            <v>ERMG</v>
          </cell>
          <cell r="W312">
            <v>45265.250254629602</v>
          </cell>
        </row>
        <row r="313">
          <cell r="A313" t="str">
            <v>PREVESTIRENO</v>
          </cell>
          <cell r="B313" t="str">
            <v>61.079.232/0001-71</v>
          </cell>
          <cell r="C313" t="str">
            <v>ENCERRADA - POR CANCELAMENTO</v>
          </cell>
          <cell r="D313" t="str">
            <v>ENCERRADA</v>
          </cell>
          <cell r="E313" t="str">
            <v>LC 109</v>
          </cell>
          <cell r="F313" t="str">
            <v>Privada</v>
          </cell>
          <cell r="G313" t="str">
            <v>Privado</v>
          </cell>
          <cell r="H313" t="str">
            <v>Não</v>
          </cell>
          <cell r="I313">
            <v>3.0000000065199028E+16</v>
          </cell>
          <cell r="J313">
            <v>33207</v>
          </cell>
          <cell r="K313">
            <v>1990</v>
          </cell>
          <cell r="L313" t="str">
            <v>novembro</v>
          </cell>
          <cell r="M313"/>
          <cell r="N313">
            <v>35633</v>
          </cell>
          <cell r="O313">
            <v>0</v>
          </cell>
          <cell r="P313">
            <v>0</v>
          </cell>
          <cell r="Q313"/>
          <cell r="R313"/>
          <cell r="S313" t="str">
            <v>SAO PAULO</v>
          </cell>
          <cell r="T313" t="str">
            <v>SP</v>
          </cell>
          <cell r="U313"/>
          <cell r="V313" t="str">
            <v>ERSP</v>
          </cell>
          <cell r="W313">
            <v>45265.250254629602</v>
          </cell>
        </row>
        <row r="314">
          <cell r="A314" t="str">
            <v>PREVHAB</v>
          </cell>
          <cell r="B314" t="str">
            <v>42.174.631/0001-77</v>
          </cell>
          <cell r="C314" t="str">
            <v>NORMAL - EM FUNCIONAMENTO</v>
          </cell>
          <cell r="D314" t="str">
            <v>NORMAL</v>
          </cell>
          <cell r="E314" t="str">
            <v>LC 109</v>
          </cell>
          <cell r="F314" t="str">
            <v>Privada</v>
          </cell>
          <cell r="G314" t="str">
            <v>Privado</v>
          </cell>
          <cell r="H314" t="str">
            <v>Não</v>
          </cell>
          <cell r="I314">
            <v>3017691979</v>
          </cell>
          <cell r="J314">
            <v>26704</v>
          </cell>
          <cell r="K314">
            <v>1973</v>
          </cell>
          <cell r="L314" t="str">
            <v>fevereiro</v>
          </cell>
          <cell r="M314">
            <v>26704</v>
          </cell>
          <cell r="N314"/>
          <cell r="O314">
            <v>1</v>
          </cell>
          <cell r="P314">
            <v>0</v>
          </cell>
          <cell r="Q314" t="str">
            <v>RUA DA GLÓRIA, 306 - 10º E 11º ANDARES</v>
          </cell>
          <cell r="R314" t="str">
            <v>20.241-180</v>
          </cell>
          <cell r="S314" t="str">
            <v>RIO DE JANEIRO</v>
          </cell>
          <cell r="T314" t="str">
            <v>RJ</v>
          </cell>
          <cell r="U314" t="str">
            <v>WWW.PREVHAB.COM.BR</v>
          </cell>
          <cell r="V314" t="str">
            <v>ERRJ</v>
          </cell>
          <cell r="W314">
            <v>45265.250254629602</v>
          </cell>
        </row>
        <row r="315">
          <cell r="A315" t="str">
            <v>PREVHENKEL</v>
          </cell>
          <cell r="B315" t="str">
            <v>58.069.485/0001-50</v>
          </cell>
          <cell r="C315" t="str">
            <v>ENCERRADA - POR CANCELAMENTO</v>
          </cell>
          <cell r="D315" t="str">
            <v>ENCERRADA</v>
          </cell>
          <cell r="E315" t="str">
            <v>LC 109</v>
          </cell>
          <cell r="F315" t="str">
            <v>Privada</v>
          </cell>
          <cell r="G315" t="str">
            <v>Privado</v>
          </cell>
          <cell r="H315" t="str">
            <v>Não</v>
          </cell>
          <cell r="I315">
            <v>31441985</v>
          </cell>
          <cell r="J315">
            <v>32126</v>
          </cell>
          <cell r="K315">
            <v>1987</v>
          </cell>
          <cell r="L315" t="str">
            <v>dezembro</v>
          </cell>
          <cell r="M315">
            <v>32126</v>
          </cell>
          <cell r="N315">
            <v>38195</v>
          </cell>
          <cell r="O315">
            <v>0</v>
          </cell>
          <cell r="P315">
            <v>0</v>
          </cell>
          <cell r="Q315"/>
          <cell r="R315"/>
          <cell r="S315" t="str">
            <v>SAO PAULO</v>
          </cell>
          <cell r="T315" t="str">
            <v>SP</v>
          </cell>
          <cell r="U315"/>
          <cell r="V315" t="str">
            <v>ERSP</v>
          </cell>
          <cell r="W315">
            <v>45265.250254629602</v>
          </cell>
        </row>
        <row r="316">
          <cell r="A316" t="str">
            <v>PREVI - FIERN</v>
          </cell>
          <cell r="B316" t="str">
            <v>00.506.457/0001-72</v>
          </cell>
          <cell r="C316" t="str">
            <v>SEM ATIVIDADES - COM PENDÊNCIAS PARA CANCELAMENTO</v>
          </cell>
          <cell r="D316" t="str">
            <v>SEM ATIVIDADES</v>
          </cell>
          <cell r="E316" t="str">
            <v>LC 109</v>
          </cell>
          <cell r="F316" t="str">
            <v>Privada</v>
          </cell>
          <cell r="G316" t="str">
            <v>Privado</v>
          </cell>
          <cell r="H316" t="str">
            <v>Não</v>
          </cell>
          <cell r="I316">
            <v>4.4000004146199408E+16</v>
          </cell>
          <cell r="J316">
            <v>34733</v>
          </cell>
          <cell r="K316">
            <v>1995</v>
          </cell>
          <cell r="L316" t="str">
            <v>fevereiro</v>
          </cell>
          <cell r="M316">
            <v>34733</v>
          </cell>
          <cell r="N316"/>
          <cell r="O316">
            <v>1</v>
          </cell>
          <cell r="P316">
            <v>4</v>
          </cell>
          <cell r="Q316" t="str">
            <v>AV SENADOR SALGADO FILHO 2860</v>
          </cell>
          <cell r="R316" t="str">
            <v>59.056-000</v>
          </cell>
          <cell r="S316" t="str">
            <v>NATAL</v>
          </cell>
          <cell r="T316" t="str">
            <v>RN</v>
          </cell>
          <cell r="U316" t="str">
            <v>WWW.FIERN.ORG.BR</v>
          </cell>
          <cell r="V316" t="str">
            <v>ERPE</v>
          </cell>
          <cell r="W316">
            <v>45265.250254629602</v>
          </cell>
        </row>
        <row r="317">
          <cell r="A317" t="str">
            <v>PREVI CIBA</v>
          </cell>
          <cell r="B317" t="str">
            <v>06.916.465/0001-73</v>
          </cell>
          <cell r="C317" t="str">
            <v>ENCERRADA - POR INICIATIVA DA EFPC</v>
          </cell>
          <cell r="D317" t="str">
            <v>ENCERRADA</v>
          </cell>
          <cell r="E317" t="str">
            <v>LC 109</v>
          </cell>
          <cell r="F317" t="str">
            <v>Privada</v>
          </cell>
          <cell r="G317" t="str">
            <v>Privado</v>
          </cell>
          <cell r="H317" t="str">
            <v>Não</v>
          </cell>
          <cell r="I317">
            <v>4.400000026220048E+16</v>
          </cell>
          <cell r="J317">
            <v>38160</v>
          </cell>
          <cell r="K317">
            <v>2004</v>
          </cell>
          <cell r="L317" t="str">
            <v>junho</v>
          </cell>
          <cell r="M317">
            <v>38474</v>
          </cell>
          <cell r="N317">
            <v>41596</v>
          </cell>
          <cell r="O317">
            <v>0</v>
          </cell>
          <cell r="P317">
            <v>0</v>
          </cell>
          <cell r="Q317" t="str">
            <v>AV. ÂNGELO DEMARCHI, 123, PRÉDIO ¿ C 110 ¿ 1ª ANDAR (REMETENTE ¿ PRESIDÊNCIA DA BASF)</v>
          </cell>
          <cell r="R317" t="str">
            <v>09.844-900</v>
          </cell>
          <cell r="S317" t="str">
            <v>SAO PAULO</v>
          </cell>
          <cell r="T317" t="str">
            <v>SP</v>
          </cell>
          <cell r="U317"/>
          <cell r="V317" t="str">
            <v>ERSP</v>
          </cell>
          <cell r="W317">
            <v>45265.250254629602</v>
          </cell>
        </row>
        <row r="318">
          <cell r="A318" t="str">
            <v>PREVI GILLETTE</v>
          </cell>
          <cell r="B318" t="str">
            <v>32.243.685/0001-93</v>
          </cell>
          <cell r="C318" t="str">
            <v>ENCERRADA - POR INCORPORAÇÃO</v>
          </cell>
          <cell r="D318" t="str">
            <v>ENCERRADA</v>
          </cell>
          <cell r="E318" t="str">
            <v>LC 109</v>
          </cell>
          <cell r="F318" t="str">
            <v>Privada</v>
          </cell>
          <cell r="G318" t="str">
            <v>Privado</v>
          </cell>
          <cell r="H318" t="str">
            <v>Não</v>
          </cell>
          <cell r="I318">
            <v>300000069131987</v>
          </cell>
          <cell r="J318">
            <v>32510</v>
          </cell>
          <cell r="K318">
            <v>1989</v>
          </cell>
          <cell r="L318" t="str">
            <v>janeiro</v>
          </cell>
          <cell r="M318">
            <v>32510</v>
          </cell>
          <cell r="N318">
            <v>41183</v>
          </cell>
          <cell r="O318">
            <v>0</v>
          </cell>
          <cell r="P318">
            <v>0</v>
          </cell>
          <cell r="Q318" t="str">
            <v>PRAIA DO BOTAFOGO,300 1º ANDAR PARTE</v>
          </cell>
          <cell r="R318" t="str">
            <v>22.259-800</v>
          </cell>
          <cell r="S318" t="str">
            <v>RIO DE JANEIRO</v>
          </cell>
          <cell r="T318" t="str">
            <v>RJ</v>
          </cell>
          <cell r="U318"/>
          <cell r="V318" t="str">
            <v>ERRJ</v>
          </cell>
          <cell r="W318">
            <v>45265.250254629602</v>
          </cell>
        </row>
        <row r="319">
          <cell r="A319" t="str">
            <v>PREVI INCEPA</v>
          </cell>
          <cell r="B319" t="str">
            <v>40.446.114/0001-84</v>
          </cell>
          <cell r="C319" t="str">
            <v>ENCERRADA - POR INICIATIVA DA EFPC</v>
          </cell>
          <cell r="D319" t="str">
            <v>ENCERRADA</v>
          </cell>
          <cell r="E319" t="str">
            <v>LC 109</v>
          </cell>
          <cell r="F319" t="str">
            <v>Privada</v>
          </cell>
          <cell r="G319" t="str">
            <v>Privado</v>
          </cell>
          <cell r="H319" t="str">
            <v>Não</v>
          </cell>
          <cell r="I319">
            <v>44392</v>
          </cell>
          <cell r="J319">
            <v>33716</v>
          </cell>
          <cell r="K319">
            <v>1992</v>
          </cell>
          <cell r="L319" t="str">
            <v>abril</v>
          </cell>
          <cell r="M319">
            <v>33716</v>
          </cell>
          <cell r="N319">
            <v>42250</v>
          </cell>
          <cell r="O319">
            <v>0</v>
          </cell>
          <cell r="P319">
            <v>0</v>
          </cell>
          <cell r="Q319" t="str">
            <v>AV PADRE NATAL PIGATO 974</v>
          </cell>
          <cell r="R319" t="str">
            <v>83.607-240</v>
          </cell>
          <cell r="S319" t="str">
            <v>CAMPO LARGO</v>
          </cell>
          <cell r="T319" t="str">
            <v>PR</v>
          </cell>
          <cell r="U319"/>
          <cell r="V319" t="str">
            <v>ERRS</v>
          </cell>
          <cell r="W319">
            <v>45265.250254629602</v>
          </cell>
        </row>
        <row r="320">
          <cell r="A320" t="str">
            <v>PREVI NOVARTIS</v>
          </cell>
          <cell r="B320" t="str">
            <v>59.091.736/0001-65</v>
          </cell>
          <cell r="C320" t="str">
            <v>NORMAL - EM FUNCIONAMENTO</v>
          </cell>
          <cell r="D320" t="str">
            <v>NORMAL</v>
          </cell>
          <cell r="E320" t="str">
            <v>LC 109</v>
          </cell>
          <cell r="F320" t="str">
            <v>Privada</v>
          </cell>
          <cell r="G320" t="str">
            <v>Privado</v>
          </cell>
          <cell r="H320" t="str">
            <v>Não</v>
          </cell>
          <cell r="I320">
            <v>300000064921987</v>
          </cell>
          <cell r="J320">
            <v>32266</v>
          </cell>
          <cell r="K320">
            <v>1988</v>
          </cell>
          <cell r="L320" t="str">
            <v>maio</v>
          </cell>
          <cell r="M320">
            <v>32325</v>
          </cell>
          <cell r="N320"/>
          <cell r="O320">
            <v>3</v>
          </cell>
          <cell r="P320">
            <v>4</v>
          </cell>
          <cell r="Q320" t="str">
            <v>AV PROF.VICENTE RAO , 90 PREDIO 121 SALA 3415</v>
          </cell>
          <cell r="R320" t="str">
            <v>04.636-000</v>
          </cell>
          <cell r="S320" t="str">
            <v>SAO PAULO</v>
          </cell>
          <cell r="T320" t="str">
            <v>SP</v>
          </cell>
          <cell r="U320" t="str">
            <v>WWW.PREVINOVARTIS.COM.BR</v>
          </cell>
          <cell r="V320" t="str">
            <v>ERSP</v>
          </cell>
          <cell r="W320">
            <v>45265.250254629602</v>
          </cell>
        </row>
        <row r="321">
          <cell r="A321" t="str">
            <v>PREVI/BB</v>
          </cell>
          <cell r="B321" t="str">
            <v>33.754.482/0001-24</v>
          </cell>
          <cell r="C321" t="str">
            <v>NORMAL - EM FUNCIONAMENTO</v>
          </cell>
          <cell r="D321" t="str">
            <v>NORMAL</v>
          </cell>
          <cell r="E321" t="str">
            <v>LC 108 / LC 109</v>
          </cell>
          <cell r="F321" t="str">
            <v>Pública Federal</v>
          </cell>
          <cell r="G321" t="str">
            <v>Público</v>
          </cell>
          <cell r="H321" t="str">
            <v>Sim</v>
          </cell>
          <cell r="I321">
            <v>30175379</v>
          </cell>
          <cell r="J321">
            <v>29284</v>
          </cell>
          <cell r="K321">
            <v>1980</v>
          </cell>
          <cell r="L321" t="str">
            <v>março</v>
          </cell>
          <cell r="M321">
            <v>29284</v>
          </cell>
          <cell r="N321"/>
          <cell r="O321">
            <v>4</v>
          </cell>
          <cell r="P321">
            <v>3</v>
          </cell>
          <cell r="Q321" t="str">
            <v>PRAIA DE BOTAFOGO 501, 3º E 4º ANDARES</v>
          </cell>
          <cell r="R321" t="str">
            <v>22.250-040</v>
          </cell>
          <cell r="S321" t="str">
            <v>RIO DE JANEIRO</v>
          </cell>
          <cell r="T321" t="str">
            <v>RJ</v>
          </cell>
          <cell r="U321" t="str">
            <v>www.previ.com.br</v>
          </cell>
          <cell r="V321" t="str">
            <v>ERRJ</v>
          </cell>
          <cell r="W321">
            <v>45265.250254629602</v>
          </cell>
        </row>
        <row r="322">
          <cell r="A322" t="str">
            <v>PREVI/CIBA</v>
          </cell>
          <cell r="B322" t="str">
            <v>06.916.465/0001-73</v>
          </cell>
          <cell r="C322" t="str">
            <v>ENCERRADA - POR CANCELAMENTO</v>
          </cell>
          <cell r="D322" t="str">
            <v>ENCERRADA</v>
          </cell>
          <cell r="E322" t="str">
            <v>LC 109</v>
          </cell>
          <cell r="F322" t="str">
            <v>Privada</v>
          </cell>
          <cell r="G322" t="str">
            <v>Privado</v>
          </cell>
          <cell r="H322" t="str">
            <v>Não</v>
          </cell>
          <cell r="I322">
            <v>4.400000235119996E+16</v>
          </cell>
          <cell r="J322">
            <v>32253</v>
          </cell>
          <cell r="K322">
            <v>1988</v>
          </cell>
          <cell r="L322" t="str">
            <v>abril</v>
          </cell>
          <cell r="M322">
            <v>32325</v>
          </cell>
          <cell r="N322">
            <v>36846</v>
          </cell>
          <cell r="O322">
            <v>0</v>
          </cell>
          <cell r="P322">
            <v>0</v>
          </cell>
          <cell r="Q322" t="str">
            <v>AV. ÂNGELO DEMARCHI, 123, PRÉDIO ¿ C 110 ¿ 1ª ANDAR (REMETENTE ¿ PRESIDÊNCIA DA BASF)</v>
          </cell>
          <cell r="R322" t="str">
            <v>09.844-900</v>
          </cell>
          <cell r="S322" t="str">
            <v>SAO PAULO</v>
          </cell>
          <cell r="T322" t="str">
            <v>SP</v>
          </cell>
          <cell r="U322"/>
          <cell r="V322" t="str">
            <v>ERSP</v>
          </cell>
          <cell r="W322">
            <v>45265.250254629602</v>
          </cell>
        </row>
        <row r="323">
          <cell r="A323" t="str">
            <v>PREVIARMCO</v>
          </cell>
          <cell r="B323" t="str">
            <v>49.920.341/0001-74</v>
          </cell>
          <cell r="C323" t="str">
            <v>ENCERRADA - POR INICIATIVA DA EFPC</v>
          </cell>
          <cell r="D323" t="str">
            <v>ENCERRADA</v>
          </cell>
          <cell r="E323" t="str">
            <v>LC 109</v>
          </cell>
          <cell r="F323" t="str">
            <v>Privada</v>
          </cell>
          <cell r="G323" t="str">
            <v>Privado</v>
          </cell>
          <cell r="H323" t="str">
            <v>Não</v>
          </cell>
          <cell r="I323">
            <v>242691981</v>
          </cell>
          <cell r="J323">
            <v>30025</v>
          </cell>
          <cell r="K323">
            <v>1982</v>
          </cell>
          <cell r="L323" t="str">
            <v>março</v>
          </cell>
          <cell r="M323">
            <v>30025</v>
          </cell>
          <cell r="N323">
            <v>42146</v>
          </cell>
          <cell r="O323">
            <v>0</v>
          </cell>
          <cell r="P323">
            <v>0</v>
          </cell>
          <cell r="Q323" t="str">
            <v>AV DR FRANCISCO MESQUITA 1575</v>
          </cell>
          <cell r="R323" t="str">
            <v>03.153-002</v>
          </cell>
          <cell r="S323" t="str">
            <v>SAO PAULO</v>
          </cell>
          <cell r="T323" t="str">
            <v>SP</v>
          </cell>
          <cell r="U323"/>
          <cell r="V323" t="str">
            <v>ERSP</v>
          </cell>
          <cell r="W323">
            <v>45265.250254629602</v>
          </cell>
        </row>
        <row r="324">
          <cell r="A324" t="str">
            <v>PREVIBAN</v>
          </cell>
          <cell r="B324" t="str">
            <v>08.606.865/0001-08</v>
          </cell>
          <cell r="C324" t="str">
            <v>ENCERRADA - POR INICIATIVA DA EFPC</v>
          </cell>
          <cell r="D324" t="str">
            <v>ENCERRADA</v>
          </cell>
          <cell r="E324" t="str">
            <v>LC 109</v>
          </cell>
          <cell r="F324" t="str">
            <v>Privada</v>
          </cell>
          <cell r="G324" t="str">
            <v>Privado</v>
          </cell>
          <cell r="H324" t="str">
            <v>Não</v>
          </cell>
          <cell r="I324">
            <v>300000011861984</v>
          </cell>
          <cell r="J324">
            <v>30957</v>
          </cell>
          <cell r="K324">
            <v>1984</v>
          </cell>
          <cell r="L324" t="str">
            <v>outubro</v>
          </cell>
          <cell r="M324">
            <v>30956</v>
          </cell>
          <cell r="N324">
            <v>41256</v>
          </cell>
          <cell r="O324">
            <v>0</v>
          </cell>
          <cell r="P324">
            <v>0</v>
          </cell>
          <cell r="Q324" t="str">
            <v>AV EPITACIO PESSOA 1250 SALA 213</v>
          </cell>
          <cell r="R324" t="str">
            <v>58.040-000</v>
          </cell>
          <cell r="S324" t="str">
            <v>JOAO PESSOA</v>
          </cell>
          <cell r="T324" t="str">
            <v>PB</v>
          </cell>
          <cell r="U324"/>
          <cell r="V324" t="str">
            <v>ERPE</v>
          </cell>
          <cell r="W324">
            <v>45265.250254629602</v>
          </cell>
        </row>
        <row r="325">
          <cell r="A325" t="str">
            <v>PREVI-BANERJ</v>
          </cell>
          <cell r="B325" t="str">
            <v>34.054.320/0001-46</v>
          </cell>
          <cell r="C325" t="str">
            <v>LIQUIDAÇÃO - EM LIQUIDAÇÃO</v>
          </cell>
          <cell r="D325" t="str">
            <v>LIQUIDAÇÃO</v>
          </cell>
          <cell r="E325" t="str">
            <v>LC 108 / LC 109</v>
          </cell>
          <cell r="F325" t="str">
            <v>Pública Estadual</v>
          </cell>
          <cell r="G325" t="str">
            <v>Público</v>
          </cell>
          <cell r="H325" t="str">
            <v>Não</v>
          </cell>
          <cell r="I325">
            <v>301810</v>
          </cell>
          <cell r="J325">
            <v>29742</v>
          </cell>
          <cell r="K325">
            <v>1981</v>
          </cell>
          <cell r="L325" t="str">
            <v>junho</v>
          </cell>
          <cell r="M325">
            <v>29742</v>
          </cell>
          <cell r="N325"/>
          <cell r="O325">
            <v>1</v>
          </cell>
          <cell r="P325">
            <v>1</v>
          </cell>
          <cell r="Q325" t="str">
            <v>AVENIDA TREZE DE MAIO, Nº 47 - 6º ANDAR - SALA 606</v>
          </cell>
          <cell r="R325" t="str">
            <v>20.031-921</v>
          </cell>
          <cell r="S325" t="str">
            <v>RIO DE JANEIRO</v>
          </cell>
          <cell r="T325" t="str">
            <v>RJ</v>
          </cell>
          <cell r="U325" t="str">
            <v>www.previbanerj.com.br</v>
          </cell>
          <cell r="V325" t="str">
            <v>ERRJ</v>
          </cell>
          <cell r="W325">
            <v>45265.250254629602</v>
          </cell>
        </row>
        <row r="326">
          <cell r="A326" t="str">
            <v>PREVIBAYER</v>
          </cell>
          <cell r="B326" t="str">
            <v>52.041.084/0001-05</v>
          </cell>
          <cell r="C326" t="str">
            <v>NORMAL - EM FUNCIONAMENTO</v>
          </cell>
          <cell r="D326" t="str">
            <v>NORMAL</v>
          </cell>
          <cell r="E326" t="str">
            <v>LC 109</v>
          </cell>
          <cell r="F326" t="str">
            <v>Privada</v>
          </cell>
          <cell r="G326" t="str">
            <v>Privado</v>
          </cell>
          <cell r="H326" t="str">
            <v>Não</v>
          </cell>
          <cell r="I326">
            <v>329921982</v>
          </cell>
          <cell r="J326">
            <v>30315</v>
          </cell>
          <cell r="K326">
            <v>1982</v>
          </cell>
          <cell r="L326" t="str">
            <v>dezembro</v>
          </cell>
          <cell r="M326">
            <v>30680</v>
          </cell>
          <cell r="N326"/>
          <cell r="O326">
            <v>4</v>
          </cell>
          <cell r="P326">
            <v>7</v>
          </cell>
          <cell r="Q326" t="str">
            <v>R DOMINGOS JORGE 1000 SALA 900</v>
          </cell>
          <cell r="R326" t="str">
            <v>04.779-900</v>
          </cell>
          <cell r="S326" t="str">
            <v>SAO PAULO</v>
          </cell>
          <cell r="T326" t="str">
            <v>SP</v>
          </cell>
          <cell r="U326" t="str">
            <v>WWW.PREVIBAYER.COM.BR</v>
          </cell>
          <cell r="V326" t="str">
            <v>ERSP</v>
          </cell>
          <cell r="W326">
            <v>45265.250254629602</v>
          </cell>
        </row>
        <row r="327">
          <cell r="A327" t="str">
            <v>PREVIBENTONIT</v>
          </cell>
          <cell r="B327" t="str">
            <v>08.811.119/0002-37</v>
          </cell>
          <cell r="C327" t="str">
            <v>ENCERRADA - POR CANCELAMENTO</v>
          </cell>
          <cell r="D327" t="str">
            <v>ENCERRADA</v>
          </cell>
          <cell r="E327" t="str">
            <v>LC 109</v>
          </cell>
          <cell r="F327" t="str">
            <v>Privada</v>
          </cell>
          <cell r="G327" t="str">
            <v>Privado</v>
          </cell>
          <cell r="H327" t="str">
            <v>Não</v>
          </cell>
          <cell r="I327">
            <v>440000034341993</v>
          </cell>
          <cell r="J327">
            <v>34243</v>
          </cell>
          <cell r="K327">
            <v>1993</v>
          </cell>
          <cell r="L327" t="str">
            <v>outubro</v>
          </cell>
          <cell r="M327"/>
          <cell r="N327">
            <v>35633</v>
          </cell>
          <cell r="O327">
            <v>0</v>
          </cell>
          <cell r="P327">
            <v>0</v>
          </cell>
          <cell r="Q327"/>
          <cell r="R327"/>
          <cell r="S327" t="str">
            <v>INDAIATUBA</v>
          </cell>
          <cell r="T327" t="str">
            <v>SP</v>
          </cell>
          <cell r="U327"/>
          <cell r="V327" t="str">
            <v>ERSP</v>
          </cell>
          <cell r="W327">
            <v>45265.250254629602</v>
          </cell>
        </row>
        <row r="328">
          <cell r="A328" t="str">
            <v>PREVIBOSCH</v>
          </cell>
          <cell r="B328" t="str">
            <v>54.155.007/0001-01</v>
          </cell>
          <cell r="C328" t="str">
            <v>NORMAL - EM FUNCIONAMENTO</v>
          </cell>
          <cell r="D328" t="str">
            <v>NORMAL</v>
          </cell>
          <cell r="E328" t="str">
            <v>LC 109</v>
          </cell>
          <cell r="F328" t="str">
            <v>Privada</v>
          </cell>
          <cell r="G328" t="str">
            <v>Privado</v>
          </cell>
          <cell r="H328" t="str">
            <v>Não</v>
          </cell>
          <cell r="I328">
            <v>300000035771985</v>
          </cell>
          <cell r="J328">
            <v>31768</v>
          </cell>
          <cell r="K328">
            <v>1986</v>
          </cell>
          <cell r="L328" t="str">
            <v>dezembro</v>
          </cell>
          <cell r="M328">
            <v>31413</v>
          </cell>
          <cell r="N328"/>
          <cell r="O328">
            <v>1</v>
          </cell>
          <cell r="P328">
            <v>9</v>
          </cell>
          <cell r="Q328" t="str">
            <v>VIA ANHANGEURA, KM 98</v>
          </cell>
          <cell r="R328" t="str">
            <v>13.065-900</v>
          </cell>
          <cell r="S328" t="str">
            <v>CAMPINAS</v>
          </cell>
          <cell r="T328" t="str">
            <v>SP</v>
          </cell>
          <cell r="U328" t="str">
            <v>WWW.BOSCH.COM.BR</v>
          </cell>
          <cell r="V328" t="str">
            <v>ERSP</v>
          </cell>
          <cell r="W328">
            <v>45265.250254629602</v>
          </cell>
        </row>
        <row r="329">
          <cell r="A329" t="str">
            <v>PREVICAR</v>
          </cell>
          <cell r="B329" t="str">
            <v>73.902.926/0001-46</v>
          </cell>
          <cell r="C329" t="str">
            <v>ENCERRADA - POR INICIATIVA DA EFPC</v>
          </cell>
          <cell r="D329" t="str">
            <v>ENCERRADA</v>
          </cell>
          <cell r="E329" t="str">
            <v>LC 109</v>
          </cell>
          <cell r="F329" t="str">
            <v>Privada</v>
          </cell>
          <cell r="G329" t="str">
            <v>Privado</v>
          </cell>
          <cell r="H329" t="str">
            <v>Não</v>
          </cell>
          <cell r="I329">
            <v>440000028741993</v>
          </cell>
          <cell r="J329">
            <v>34335</v>
          </cell>
          <cell r="K329">
            <v>1994</v>
          </cell>
          <cell r="L329" t="str">
            <v>janeiro</v>
          </cell>
          <cell r="M329">
            <v>34335</v>
          </cell>
          <cell r="N329">
            <v>40710</v>
          </cell>
          <cell r="O329">
            <v>0</v>
          </cell>
          <cell r="P329">
            <v>0</v>
          </cell>
          <cell r="Q329" t="str">
            <v>AV AMELIA LATORRE 01 SALA 11</v>
          </cell>
          <cell r="R329" t="str">
            <v>13.211-000</v>
          </cell>
          <cell r="S329" t="str">
            <v>JUNDIAI</v>
          </cell>
          <cell r="T329" t="str">
            <v>SP</v>
          </cell>
          <cell r="U329"/>
          <cell r="V329" t="str">
            <v>ERSP</v>
          </cell>
          <cell r="W329">
            <v>45265.250254629602</v>
          </cell>
        </row>
        <row r="330">
          <cell r="A330" t="str">
            <v>PREVICAT</v>
          </cell>
          <cell r="B330" t="str">
            <v>59.586.230/0001-27</v>
          </cell>
          <cell r="C330" t="str">
            <v>NORMAL - EM FUNCIONAMENTO</v>
          </cell>
          <cell r="D330" t="str">
            <v>NORMAL</v>
          </cell>
          <cell r="E330" t="str">
            <v>LC 109</v>
          </cell>
          <cell r="F330" t="str">
            <v>Privada</v>
          </cell>
          <cell r="G330" t="str">
            <v>Privado</v>
          </cell>
          <cell r="H330" t="str">
            <v>Não</v>
          </cell>
          <cell r="I330">
            <v>300000055901986</v>
          </cell>
          <cell r="J330">
            <v>32286</v>
          </cell>
          <cell r="K330">
            <v>1988</v>
          </cell>
          <cell r="L330" t="str">
            <v>maio</v>
          </cell>
          <cell r="M330">
            <v>32437</v>
          </cell>
          <cell r="N330"/>
          <cell r="O330">
            <v>2</v>
          </cell>
          <cell r="P330">
            <v>4</v>
          </cell>
          <cell r="Q330" t="str">
            <v>RODOVIA LUIZ DE QUEIROZ, KM-157 S/N - PRÉDIO A - SALA A</v>
          </cell>
          <cell r="R330" t="str">
            <v>13.420-900</v>
          </cell>
          <cell r="S330" t="str">
            <v>PIRACICABA</v>
          </cell>
          <cell r="T330" t="str">
            <v>SP</v>
          </cell>
          <cell r="U330"/>
          <cell r="V330" t="str">
            <v>ERSP</v>
          </cell>
          <cell r="W330">
            <v>45265.250254629602</v>
          </cell>
        </row>
        <row r="331">
          <cell r="A331" t="str">
            <v>PREVICEL</v>
          </cell>
          <cell r="B331" t="str">
            <v>01.614.904/0001-70</v>
          </cell>
          <cell r="C331" t="str">
            <v>NORMAL - EM FUNCIONAMENTO</v>
          </cell>
          <cell r="D331" t="str">
            <v>NORMAL</v>
          </cell>
          <cell r="E331" t="str">
            <v>LC 108 / LC 109</v>
          </cell>
          <cell r="F331" t="str">
            <v>Pública Estadual</v>
          </cell>
          <cell r="G331" t="str">
            <v>Público</v>
          </cell>
          <cell r="H331" t="str">
            <v>Não</v>
          </cell>
          <cell r="I331">
            <v>4.4000009784199616E+16</v>
          </cell>
          <cell r="J331">
            <v>35395</v>
          </cell>
          <cell r="K331">
            <v>1996</v>
          </cell>
          <cell r="L331" t="str">
            <v>novembro</v>
          </cell>
          <cell r="M331">
            <v>35425</v>
          </cell>
          <cell r="N331"/>
          <cell r="O331">
            <v>1</v>
          </cell>
          <cell r="P331">
            <v>3</v>
          </cell>
          <cell r="Q331" t="str">
            <v>RUA MATEUS LEME 1561 - TERREO</v>
          </cell>
          <cell r="R331" t="str">
            <v>80.520-174</v>
          </cell>
          <cell r="S331" t="str">
            <v>CURITIBA</v>
          </cell>
          <cell r="T331" t="str">
            <v>PR</v>
          </cell>
          <cell r="U331" t="str">
            <v>HTTP://WWW.PREVICEL.ORG.BR</v>
          </cell>
          <cell r="V331" t="str">
            <v>ERRS</v>
          </cell>
          <cell r="W331">
            <v>45265.250254629602</v>
          </cell>
        </row>
        <row r="332">
          <cell r="A332" t="str">
            <v>PREVI-CLARIANT</v>
          </cell>
          <cell r="B332" t="str">
            <v>01.422.204/0001-83</v>
          </cell>
          <cell r="C332" t="str">
            <v>ENCERRADA - POR CANCELAMENTO</v>
          </cell>
          <cell r="D332" t="str">
            <v>ENCERRADA</v>
          </cell>
          <cell r="E332" t="str">
            <v>LC 109</v>
          </cell>
          <cell r="F332" t="str">
            <v>Privada</v>
          </cell>
          <cell r="G332" t="str">
            <v>Privado</v>
          </cell>
          <cell r="H332" t="str">
            <v>Não</v>
          </cell>
          <cell r="I332">
            <v>300000018551984</v>
          </cell>
          <cell r="J332">
            <v>35279</v>
          </cell>
          <cell r="K332">
            <v>1996</v>
          </cell>
          <cell r="L332" t="str">
            <v>agosto</v>
          </cell>
          <cell r="M332"/>
          <cell r="N332">
            <v>36112</v>
          </cell>
          <cell r="O332">
            <v>0</v>
          </cell>
          <cell r="P332">
            <v>0</v>
          </cell>
          <cell r="Q332"/>
          <cell r="R332"/>
          <cell r="S332" t="str">
            <v>SAO PAULO</v>
          </cell>
          <cell r="T332" t="str">
            <v>SP</v>
          </cell>
          <cell r="U332"/>
          <cell r="V332" t="str">
            <v>ERSP</v>
          </cell>
          <cell r="W332">
            <v>45265.250254629602</v>
          </cell>
        </row>
        <row r="333">
          <cell r="A333" t="str">
            <v>PREVICOKE</v>
          </cell>
          <cell r="B333" t="str">
            <v>32.210.759/0001-95</v>
          </cell>
          <cell r="C333" t="str">
            <v>NORMAL - EM FUNCIONAMENTO</v>
          </cell>
          <cell r="D333" t="str">
            <v>NORMAL</v>
          </cell>
          <cell r="E333" t="str">
            <v>LC 109</v>
          </cell>
          <cell r="F333" t="str">
            <v>Privada</v>
          </cell>
          <cell r="G333" t="str">
            <v>Privado</v>
          </cell>
          <cell r="H333" t="str">
            <v>Não</v>
          </cell>
          <cell r="I333">
            <v>300000072921987</v>
          </cell>
          <cell r="J333">
            <v>32421</v>
          </cell>
          <cell r="K333">
            <v>1988</v>
          </cell>
          <cell r="L333" t="str">
            <v>outubro</v>
          </cell>
          <cell r="M333">
            <v>32505</v>
          </cell>
          <cell r="N333"/>
          <cell r="O333">
            <v>3</v>
          </cell>
          <cell r="P333">
            <v>4</v>
          </cell>
          <cell r="Q333" t="str">
            <v>PRAIA DE BOTAFOGO 374 - 10º ANDAR</v>
          </cell>
          <cell r="R333" t="str">
            <v>22.250-040</v>
          </cell>
          <cell r="S333" t="str">
            <v>RIO DE JANEIRO</v>
          </cell>
          <cell r="T333" t="str">
            <v>RJ</v>
          </cell>
          <cell r="U333" t="str">
            <v>WWW.PREVICOKE.COM</v>
          </cell>
          <cell r="V333" t="str">
            <v>ERRJ</v>
          </cell>
          <cell r="W333">
            <v>45265.250254629602</v>
          </cell>
        </row>
        <row r="334">
          <cell r="A334" t="str">
            <v>PREVIDA</v>
          </cell>
          <cell r="B334" t="str">
            <v>59.283.051/0001-10</v>
          </cell>
          <cell r="C334" t="str">
            <v>ENCERRADA - POR INICIATIVA DA EFPC</v>
          </cell>
          <cell r="D334" t="str">
            <v>ENCERRADA</v>
          </cell>
          <cell r="E334" t="str">
            <v>LC 109</v>
          </cell>
          <cell r="F334" t="str">
            <v>Privada</v>
          </cell>
          <cell r="G334" t="str">
            <v>Privado</v>
          </cell>
          <cell r="H334" t="str">
            <v>Não</v>
          </cell>
          <cell r="I334">
            <v>300000065171987</v>
          </cell>
          <cell r="J334">
            <v>32315</v>
          </cell>
          <cell r="K334">
            <v>1988</v>
          </cell>
          <cell r="L334" t="str">
            <v>junho</v>
          </cell>
          <cell r="M334">
            <v>32364</v>
          </cell>
          <cell r="N334">
            <v>41639</v>
          </cell>
          <cell r="O334">
            <v>0</v>
          </cell>
          <cell r="P334">
            <v>0</v>
          </cell>
          <cell r="Q334" t="str">
            <v>AV PAULISTA 1274 3   ANDAR</v>
          </cell>
          <cell r="R334" t="str">
            <v>01.310-925</v>
          </cell>
          <cell r="S334" t="str">
            <v>SAO PAULO</v>
          </cell>
          <cell r="T334" t="str">
            <v>SP</v>
          </cell>
          <cell r="U334"/>
          <cell r="V334" t="str">
            <v>ERSP</v>
          </cell>
          <cell r="W334">
            <v>45265.250254629602</v>
          </cell>
        </row>
        <row r="335">
          <cell r="A335" t="str">
            <v>PREVIDÊNCIA USIMINAS</v>
          </cell>
          <cell r="B335" t="str">
            <v>16.619.488/0001-70</v>
          </cell>
          <cell r="C335" t="str">
            <v>NORMAL - EM FUNCIONAMENTO</v>
          </cell>
          <cell r="D335" t="str">
            <v>NORMAL</v>
          </cell>
          <cell r="E335" t="str">
            <v>LC 109</v>
          </cell>
          <cell r="F335" t="str">
            <v>Privada</v>
          </cell>
          <cell r="G335" t="str">
            <v>Privado</v>
          </cell>
          <cell r="H335" t="str">
            <v>Não</v>
          </cell>
          <cell r="I335">
            <v>3018531979</v>
          </cell>
          <cell r="J335">
            <v>29129</v>
          </cell>
          <cell r="K335">
            <v>1979</v>
          </cell>
          <cell r="L335" t="str">
            <v>outubro</v>
          </cell>
          <cell r="M335">
            <v>26539</v>
          </cell>
          <cell r="N335"/>
          <cell r="O335">
            <v>4</v>
          </cell>
          <cell r="P335">
            <v>13</v>
          </cell>
          <cell r="Q335" t="str">
            <v>AV. CONTORNO</v>
          </cell>
          <cell r="R335" t="str">
            <v>30.110-044</v>
          </cell>
          <cell r="S335" t="str">
            <v>BELO HORIZONTE</v>
          </cell>
          <cell r="T335" t="str">
            <v>MG</v>
          </cell>
          <cell r="U335" t="str">
            <v>WWW.PREVIDENCIAUSIMINAS.COM</v>
          </cell>
          <cell r="V335" t="str">
            <v>ERMG</v>
          </cell>
          <cell r="W335">
            <v>45265.250254629602</v>
          </cell>
        </row>
        <row r="336">
          <cell r="A336" t="str">
            <v>PREVIDEXXONMOBIL</v>
          </cell>
          <cell r="B336" t="str">
            <v>10.535.934/0001-81</v>
          </cell>
          <cell r="C336" t="str">
            <v>NORMAL - EM FUNCIONAMENTO</v>
          </cell>
          <cell r="D336" t="str">
            <v>NORMAL</v>
          </cell>
          <cell r="E336" t="str">
            <v>LC 109</v>
          </cell>
          <cell r="F336" t="str">
            <v>Privada</v>
          </cell>
          <cell r="G336" t="str">
            <v>Privado</v>
          </cell>
          <cell r="H336" t="str">
            <v>Não</v>
          </cell>
          <cell r="I336">
            <v>4.4000002274200872E+16</v>
          </cell>
          <cell r="J336">
            <v>39734</v>
          </cell>
          <cell r="K336">
            <v>2008</v>
          </cell>
          <cell r="L336" t="str">
            <v>outubro</v>
          </cell>
          <cell r="M336">
            <v>40057</v>
          </cell>
          <cell r="N336"/>
          <cell r="O336">
            <v>2</v>
          </cell>
          <cell r="P336">
            <v>3</v>
          </cell>
          <cell r="Q336" t="str">
            <v>COMENDADOR ARAUJO Nº 499, 4º ANDAR, CONJ. 401 A 408</v>
          </cell>
          <cell r="R336" t="str">
            <v>80.420-000</v>
          </cell>
          <cell r="S336" t="str">
            <v>CURITIBA</v>
          </cell>
          <cell r="T336" t="str">
            <v>PR</v>
          </cell>
          <cell r="U336" t="str">
            <v>HTTPS://WWW.PORTAL-HRO.COM.BR/PORTAL/SITE/EXXONMOBIL/HOME.ASPX</v>
          </cell>
          <cell r="V336" t="str">
            <v>ERRS</v>
          </cell>
          <cell r="W336">
            <v>45265.250254629602</v>
          </cell>
        </row>
        <row r="337">
          <cell r="A337" t="str">
            <v>PREVI-ERICSSON</v>
          </cell>
          <cell r="B337" t="str">
            <v>67.142.521/0001-54</v>
          </cell>
          <cell r="C337" t="str">
            <v>NORMAL - EM FUNCIONAMENTO</v>
          </cell>
          <cell r="D337" t="str">
            <v>NORMAL</v>
          </cell>
          <cell r="E337" t="str">
            <v>LC 109</v>
          </cell>
          <cell r="F337" t="str">
            <v>Privada</v>
          </cell>
          <cell r="G337" t="str">
            <v>Privado</v>
          </cell>
          <cell r="H337" t="str">
            <v>Não</v>
          </cell>
          <cell r="I337">
            <v>240000034031991</v>
          </cell>
          <cell r="J337">
            <v>33569</v>
          </cell>
          <cell r="K337">
            <v>1991</v>
          </cell>
          <cell r="L337" t="str">
            <v>novembro</v>
          </cell>
          <cell r="M337">
            <v>33695</v>
          </cell>
          <cell r="N337"/>
          <cell r="O337">
            <v>3</v>
          </cell>
          <cell r="P337">
            <v>5</v>
          </cell>
          <cell r="Q337" t="str">
            <v>AV. NICOLAS BOER</v>
          </cell>
          <cell r="R337" t="str">
            <v>01.140-060</v>
          </cell>
          <cell r="S337" t="str">
            <v>SAO PAULO</v>
          </cell>
          <cell r="T337" t="str">
            <v>SP</v>
          </cell>
          <cell r="U337" t="str">
            <v>WWW.PREVIERICSSON.COM.BR</v>
          </cell>
          <cell r="V337" t="str">
            <v>ERSP</v>
          </cell>
          <cell r="W337">
            <v>45265.250254629602</v>
          </cell>
        </row>
        <row r="338">
          <cell r="A338" t="str">
            <v>PREVIFF</v>
          </cell>
          <cell r="B338" t="str">
            <v>32.316.994/0001-46</v>
          </cell>
          <cell r="C338" t="str">
            <v>ENCERRADA - POR INICIATIVA DA EFPC</v>
          </cell>
          <cell r="D338" t="str">
            <v>ENCERRADA</v>
          </cell>
          <cell r="E338" t="str">
            <v>LC 109</v>
          </cell>
          <cell r="F338" t="str">
            <v>Privada</v>
          </cell>
          <cell r="G338" t="str">
            <v>Privado</v>
          </cell>
          <cell r="H338" t="str">
            <v>Não</v>
          </cell>
          <cell r="I338">
            <v>3000000200689</v>
          </cell>
          <cell r="J338">
            <v>32946</v>
          </cell>
          <cell r="K338">
            <v>1990</v>
          </cell>
          <cell r="L338" t="str">
            <v>março</v>
          </cell>
          <cell r="M338">
            <v>33117</v>
          </cell>
          <cell r="N338">
            <v>40746</v>
          </cell>
          <cell r="O338">
            <v>0</v>
          </cell>
          <cell r="P338">
            <v>0</v>
          </cell>
          <cell r="Q338" t="str">
            <v>AV BRASIL 22351</v>
          </cell>
          <cell r="R338" t="str">
            <v>21.670-000</v>
          </cell>
          <cell r="S338" t="str">
            <v>RIO DE JANEIRO</v>
          </cell>
          <cell r="T338" t="str">
            <v>RJ</v>
          </cell>
          <cell r="U338"/>
          <cell r="V338" t="str">
            <v>ERRJ</v>
          </cell>
          <cell r="W338">
            <v>45265.250254629602</v>
          </cell>
        </row>
        <row r="339">
          <cell r="A339" t="str">
            <v>PREVIG</v>
          </cell>
          <cell r="B339" t="str">
            <v>05.341.008/0001-35</v>
          </cell>
          <cell r="C339" t="str">
            <v>NORMAL - EM FUNCIONAMENTO</v>
          </cell>
          <cell r="D339" t="str">
            <v>NORMAL</v>
          </cell>
          <cell r="E339" t="str">
            <v>LC 109</v>
          </cell>
          <cell r="F339" t="str">
            <v>Privada</v>
          </cell>
          <cell r="G339" t="str">
            <v>Privado</v>
          </cell>
          <cell r="H339" t="str">
            <v>Não</v>
          </cell>
          <cell r="I339">
            <v>4.400000035520024E+16</v>
          </cell>
          <cell r="J339">
            <v>37515</v>
          </cell>
          <cell r="K339">
            <v>2002</v>
          </cell>
          <cell r="L339" t="str">
            <v>setembro</v>
          </cell>
          <cell r="M339">
            <v>37561</v>
          </cell>
          <cell r="N339"/>
          <cell r="O339">
            <v>2</v>
          </cell>
          <cell r="P339">
            <v>9</v>
          </cell>
          <cell r="Q339" t="str">
            <v>RUA EMILIO BLUM</v>
          </cell>
          <cell r="R339" t="str">
            <v>88.020-010</v>
          </cell>
          <cell r="S339" t="str">
            <v>FLORIANOPOLIS</v>
          </cell>
          <cell r="T339" t="str">
            <v>SC</v>
          </cell>
          <cell r="U339" t="str">
            <v>WWW.PREVIG.ORG.BR</v>
          </cell>
          <cell r="V339" t="str">
            <v>ERRS</v>
          </cell>
          <cell r="W339">
            <v>45265.250254629602</v>
          </cell>
        </row>
        <row r="340">
          <cell r="A340" t="str">
            <v>PREVI-GM</v>
          </cell>
          <cell r="B340" t="str">
            <v>53.710.968/0001-78</v>
          </cell>
          <cell r="C340" t="str">
            <v>NORMAL - EM FUNCIONAMENTO</v>
          </cell>
          <cell r="D340" t="str">
            <v>NORMAL</v>
          </cell>
          <cell r="E340" t="str">
            <v>LC 109</v>
          </cell>
          <cell r="F340" t="str">
            <v>Privada</v>
          </cell>
          <cell r="G340" t="str">
            <v>Privado</v>
          </cell>
          <cell r="H340" t="str">
            <v>Não</v>
          </cell>
          <cell r="I340">
            <v>300000000175485</v>
          </cell>
          <cell r="J340">
            <v>31184</v>
          </cell>
          <cell r="K340">
            <v>1985</v>
          </cell>
          <cell r="L340" t="str">
            <v>maio</v>
          </cell>
          <cell r="M340">
            <v>31413</v>
          </cell>
          <cell r="N340"/>
          <cell r="O340">
            <v>1</v>
          </cell>
          <cell r="P340">
            <v>1</v>
          </cell>
          <cell r="Q340" t="str">
            <v>AV GOIAS</v>
          </cell>
          <cell r="R340" t="str">
            <v>09.550-900</v>
          </cell>
          <cell r="S340" t="str">
            <v>SAO CAETANO DO SUL</v>
          </cell>
          <cell r="T340" t="str">
            <v>SP</v>
          </cell>
          <cell r="U340" t="str">
            <v>HTTPS://PREVIGM.PARTICIPANTE.COM.BR</v>
          </cell>
          <cell r="V340" t="str">
            <v>ERSP</v>
          </cell>
          <cell r="W340">
            <v>45265.250254629602</v>
          </cell>
        </row>
        <row r="341">
          <cell r="A341" t="str">
            <v>PREVIHONDA</v>
          </cell>
          <cell r="B341" t="str">
            <v>02.753.313/0001-46</v>
          </cell>
          <cell r="C341" t="str">
            <v>NORMAL - EM FUNCIONAMENTO</v>
          </cell>
          <cell r="D341" t="str">
            <v>NORMAL</v>
          </cell>
          <cell r="E341" t="str">
            <v>LC 109</v>
          </cell>
          <cell r="F341" t="str">
            <v>Privada</v>
          </cell>
          <cell r="G341" t="str">
            <v>Privado</v>
          </cell>
          <cell r="H341" t="str">
            <v>Não</v>
          </cell>
          <cell r="I341">
            <v>4400000038548837</v>
          </cell>
          <cell r="J341">
            <v>36035</v>
          </cell>
          <cell r="K341">
            <v>1998</v>
          </cell>
          <cell r="L341" t="str">
            <v>agosto</v>
          </cell>
          <cell r="M341">
            <v>36055</v>
          </cell>
          <cell r="N341"/>
          <cell r="O341">
            <v>2</v>
          </cell>
          <cell r="P341">
            <v>9</v>
          </cell>
          <cell r="Q341" t="str">
            <v>ESTRADA MUNICIPAL VALÊNCIO CALEGARI</v>
          </cell>
          <cell r="R341" t="str">
            <v>13.181-903</v>
          </cell>
          <cell r="S341" t="str">
            <v>SUMARE</v>
          </cell>
          <cell r="T341" t="str">
            <v>SP</v>
          </cell>
          <cell r="U341" t="str">
            <v>HTTPS://PREVIHONDA.COM.BR/</v>
          </cell>
          <cell r="V341" t="str">
            <v>ERSP</v>
          </cell>
          <cell r="W341">
            <v>45265.250254629602</v>
          </cell>
        </row>
        <row r="342">
          <cell r="A342" t="str">
            <v>PREVIK</v>
          </cell>
          <cell r="B342" t="str">
            <v>32.409.227/0001-81</v>
          </cell>
          <cell r="C342" t="str">
            <v>NORMAL - EM FUNCIONAMENTO</v>
          </cell>
          <cell r="D342" t="str">
            <v>NORMAL</v>
          </cell>
          <cell r="E342" t="str">
            <v>LC 109</v>
          </cell>
          <cell r="F342" t="str">
            <v>Instituidor</v>
          </cell>
          <cell r="G342" t="str">
            <v>Instituidor</v>
          </cell>
          <cell r="H342" t="str">
            <v>Não</v>
          </cell>
          <cell r="I342">
            <v>4.4011005992201848E+16</v>
          </cell>
          <cell r="J342">
            <v>43447</v>
          </cell>
          <cell r="K342">
            <v>2018</v>
          </cell>
          <cell r="L342" t="str">
            <v>dezembro</v>
          </cell>
          <cell r="M342">
            <v>43626</v>
          </cell>
          <cell r="N342"/>
          <cell r="O342">
            <v>1</v>
          </cell>
          <cell r="P342">
            <v>1</v>
          </cell>
          <cell r="Q342" t="str">
            <v>AVENIDA DESEMBARGADOR VITOR LIMA</v>
          </cell>
          <cell r="R342" t="str">
            <v>88.040-400</v>
          </cell>
          <cell r="S342" t="str">
            <v>FLORIANOPOLIS</v>
          </cell>
          <cell r="T342" t="str">
            <v>SC</v>
          </cell>
          <cell r="U342" t="str">
            <v>WWW.PREVIK.COM.BR</v>
          </cell>
          <cell r="V342" t="str">
            <v>ERRS</v>
          </cell>
          <cell r="W342">
            <v>45265.250254629602</v>
          </cell>
        </row>
        <row r="343">
          <cell r="A343" t="str">
            <v>PREVIKODAK</v>
          </cell>
          <cell r="B343" t="str">
            <v>59.484.378/0001-50</v>
          </cell>
          <cell r="C343" t="str">
            <v>ENCERRADA - POR INICIATIVA DA EFPC</v>
          </cell>
          <cell r="D343" t="str">
            <v>ENCERRADA</v>
          </cell>
          <cell r="E343" t="str">
            <v>LC 109</v>
          </cell>
          <cell r="F343" t="str">
            <v>Privada</v>
          </cell>
          <cell r="G343" t="str">
            <v>Privado</v>
          </cell>
          <cell r="H343" t="str">
            <v>Não</v>
          </cell>
          <cell r="I343">
            <v>300000071211987</v>
          </cell>
          <cell r="J343">
            <v>32352</v>
          </cell>
          <cell r="K343">
            <v>1988</v>
          </cell>
          <cell r="L343" t="str">
            <v>julho</v>
          </cell>
          <cell r="M343">
            <v>32513</v>
          </cell>
          <cell r="N343">
            <v>42401</v>
          </cell>
          <cell r="O343">
            <v>0</v>
          </cell>
          <cell r="P343">
            <v>0</v>
          </cell>
          <cell r="Q343" t="str">
            <v>ROD PRESIDENTE DUTRA - KM 154,7</v>
          </cell>
          <cell r="R343" t="str">
            <v>12.240-420</v>
          </cell>
          <cell r="S343" t="str">
            <v>SAO JOSE DOS CAMPOS</v>
          </cell>
          <cell r="T343" t="str">
            <v>SP</v>
          </cell>
          <cell r="U343" t="str">
            <v>WWW.PREVIKODAK.COM.BR</v>
          </cell>
          <cell r="V343" t="str">
            <v>ERSP</v>
          </cell>
          <cell r="W343">
            <v>45265.250254629602</v>
          </cell>
        </row>
        <row r="344">
          <cell r="A344" t="str">
            <v>PREVILAVORO</v>
          </cell>
          <cell r="B344" t="str">
            <v>00.372.082/0001-03</v>
          </cell>
          <cell r="C344" t="str">
            <v>ENCERRADA - POR INICIATIVA DA EFPC</v>
          </cell>
          <cell r="D344" t="str">
            <v>ENCERRADA</v>
          </cell>
          <cell r="E344" t="str">
            <v>LC 109</v>
          </cell>
          <cell r="F344" t="str">
            <v>Privada</v>
          </cell>
          <cell r="G344" t="str">
            <v>Privado</v>
          </cell>
          <cell r="H344" t="str">
            <v>Não</v>
          </cell>
          <cell r="I344">
            <v>440000036461994</v>
          </cell>
          <cell r="J344">
            <v>34648</v>
          </cell>
          <cell r="K344">
            <v>1994</v>
          </cell>
          <cell r="L344" t="str">
            <v>novembro</v>
          </cell>
          <cell r="M344">
            <v>34842</v>
          </cell>
          <cell r="N344">
            <v>39636</v>
          </cell>
          <cell r="O344">
            <v>0</v>
          </cell>
          <cell r="P344">
            <v>0</v>
          </cell>
          <cell r="Q344"/>
          <cell r="R344"/>
          <cell r="S344" t="str">
            <v>SAO PAULO</v>
          </cell>
          <cell r="T344" t="str">
            <v>SP</v>
          </cell>
          <cell r="U344"/>
          <cell r="V344" t="str">
            <v>ERSP</v>
          </cell>
          <cell r="W344">
            <v>45265.250254629602</v>
          </cell>
        </row>
        <row r="345">
          <cell r="A345" t="str">
            <v>PREVILEAF</v>
          </cell>
          <cell r="B345" t="str">
            <v>01.496.619/0001-00</v>
          </cell>
          <cell r="C345" t="str">
            <v>ENCERRADA - POR INICIATIVA DA EFPC</v>
          </cell>
          <cell r="D345" t="str">
            <v>ENCERRADA</v>
          </cell>
          <cell r="E345" t="str">
            <v>LC 109</v>
          </cell>
          <cell r="F345" t="str">
            <v>Privada</v>
          </cell>
          <cell r="G345" t="str">
            <v>Privado</v>
          </cell>
          <cell r="H345" t="str">
            <v>Não</v>
          </cell>
          <cell r="I345">
            <v>4.4000005350199656E+16</v>
          </cell>
          <cell r="J345">
            <v>35249</v>
          </cell>
          <cell r="K345">
            <v>1996</v>
          </cell>
          <cell r="L345" t="str">
            <v>julho</v>
          </cell>
          <cell r="M345">
            <v>35373</v>
          </cell>
          <cell r="N345">
            <v>42522</v>
          </cell>
          <cell r="O345">
            <v>0</v>
          </cell>
          <cell r="P345">
            <v>0</v>
          </cell>
          <cell r="Q345" t="str">
            <v>ROD BR 471 S/N KM 129,800</v>
          </cell>
          <cell r="R345" t="str">
            <v>96.835-642</v>
          </cell>
          <cell r="S345" t="str">
            <v>SANTA CRUZ DO SUL</v>
          </cell>
          <cell r="T345" t="str">
            <v>RS</v>
          </cell>
          <cell r="U345"/>
          <cell r="V345" t="str">
            <v>ERRS</v>
          </cell>
          <cell r="W345">
            <v>45265.250254629602</v>
          </cell>
        </row>
        <row r="346">
          <cell r="A346" t="str">
            <v>PREVILIQUID</v>
          </cell>
          <cell r="B346" t="str">
            <v>68.734.821/0001-95</v>
          </cell>
          <cell r="C346" t="str">
            <v>ENCERRADA - POR CANCELAMENTO</v>
          </cell>
          <cell r="D346" t="str">
            <v>ENCERRADA</v>
          </cell>
          <cell r="E346" t="str">
            <v>LC 109</v>
          </cell>
          <cell r="F346" t="str">
            <v>Privada</v>
          </cell>
          <cell r="G346" t="str">
            <v>Privado</v>
          </cell>
          <cell r="H346" t="str">
            <v>Não</v>
          </cell>
          <cell r="I346">
            <v>24000059461991</v>
          </cell>
          <cell r="J346">
            <v>33801</v>
          </cell>
          <cell r="K346">
            <v>1992</v>
          </cell>
          <cell r="L346" t="str">
            <v>julho</v>
          </cell>
          <cell r="M346">
            <v>33983</v>
          </cell>
          <cell r="N346">
            <v>35453</v>
          </cell>
          <cell r="O346">
            <v>0</v>
          </cell>
          <cell r="P346">
            <v>0</v>
          </cell>
          <cell r="Q346"/>
          <cell r="R346"/>
          <cell r="S346" t="str">
            <v>RIO DE JANEIRO</v>
          </cell>
          <cell r="T346" t="str">
            <v>RJ</v>
          </cell>
          <cell r="U346"/>
          <cell r="V346" t="str">
            <v>ERRJ</v>
          </cell>
          <cell r="W346">
            <v>45265.250254629602</v>
          </cell>
        </row>
        <row r="347">
          <cell r="A347" t="str">
            <v>PREVILLARES</v>
          </cell>
          <cell r="B347" t="str">
            <v>61.580.874/0001-50</v>
          </cell>
          <cell r="C347" t="str">
            <v>ENCERRADA - POR INICIATIVA DA EFPC</v>
          </cell>
          <cell r="D347" t="str">
            <v>ENCERRADA</v>
          </cell>
          <cell r="E347" t="str">
            <v>LC 109</v>
          </cell>
          <cell r="F347" t="str">
            <v>Privada</v>
          </cell>
          <cell r="G347" t="str">
            <v>Privado</v>
          </cell>
          <cell r="H347" t="str">
            <v>Não</v>
          </cell>
          <cell r="I347">
            <v>300000006481989</v>
          </cell>
          <cell r="J347">
            <v>32783</v>
          </cell>
          <cell r="K347">
            <v>1989</v>
          </cell>
          <cell r="L347" t="str">
            <v>outubro</v>
          </cell>
          <cell r="M347">
            <v>32905</v>
          </cell>
          <cell r="N347">
            <v>39798</v>
          </cell>
          <cell r="O347">
            <v>0</v>
          </cell>
          <cell r="P347">
            <v>0</v>
          </cell>
          <cell r="Q347"/>
          <cell r="R347"/>
          <cell r="S347" t="str">
            <v>SAO PAULO</v>
          </cell>
          <cell r="T347" t="str">
            <v>SP</v>
          </cell>
          <cell r="U347"/>
          <cell r="V347" t="str">
            <v>ERSP</v>
          </cell>
          <cell r="W347">
            <v>45265.250254629602</v>
          </cell>
        </row>
        <row r="348">
          <cell r="A348" t="str">
            <v>PREVILLOYDS</v>
          </cell>
          <cell r="B348" t="str">
            <v>62.265.723/0001-70</v>
          </cell>
          <cell r="C348" t="str">
            <v>ENCERRADA - POR INICIATIVA DA EFPC</v>
          </cell>
          <cell r="D348" t="str">
            <v>ENCERRADA</v>
          </cell>
          <cell r="E348" t="str">
            <v>LC 109</v>
          </cell>
          <cell r="F348" t="str">
            <v>Privada</v>
          </cell>
          <cell r="G348" t="str">
            <v>Privado</v>
          </cell>
          <cell r="H348" t="str">
            <v>Não</v>
          </cell>
          <cell r="I348">
            <v>2105891988</v>
          </cell>
          <cell r="J348">
            <v>32898</v>
          </cell>
          <cell r="K348">
            <v>1990</v>
          </cell>
          <cell r="L348" t="str">
            <v>janeiro</v>
          </cell>
          <cell r="M348">
            <v>33025</v>
          </cell>
          <cell r="N348">
            <v>43521</v>
          </cell>
          <cell r="O348">
            <v>0</v>
          </cell>
          <cell r="P348">
            <v>0</v>
          </cell>
          <cell r="Q348" t="str">
            <v>AV. BRIGADEIRO FARIA LIMA, 3.064 - 2º ANDAR</v>
          </cell>
          <cell r="R348" t="str">
            <v>01.451-000</v>
          </cell>
          <cell r="S348" t="str">
            <v>SAO PAULO</v>
          </cell>
          <cell r="T348" t="str">
            <v>SP</v>
          </cell>
          <cell r="U348"/>
          <cell r="V348" t="str">
            <v>ERSP</v>
          </cell>
          <cell r="W348">
            <v>45265.250254629602</v>
          </cell>
        </row>
        <row r="349">
          <cell r="A349" t="str">
            <v>PREVIM</v>
          </cell>
          <cell r="B349" t="str">
            <v>31.153.117/0001-39</v>
          </cell>
          <cell r="C349" t="str">
            <v>NORMAL - EM FUNCIONAMENTO</v>
          </cell>
          <cell r="D349" t="str">
            <v>NORMAL</v>
          </cell>
          <cell r="E349" t="str">
            <v>LC 109</v>
          </cell>
          <cell r="F349" t="str">
            <v>Privada</v>
          </cell>
          <cell r="G349" t="str">
            <v>Privado</v>
          </cell>
          <cell r="H349" t="str">
            <v>Não</v>
          </cell>
          <cell r="I349">
            <v>3000000558786</v>
          </cell>
          <cell r="J349">
            <v>32331</v>
          </cell>
          <cell r="K349">
            <v>1988</v>
          </cell>
          <cell r="L349" t="str">
            <v>julho</v>
          </cell>
          <cell r="M349">
            <v>32515</v>
          </cell>
          <cell r="N349"/>
          <cell r="O349">
            <v>2</v>
          </cell>
          <cell r="P349">
            <v>3</v>
          </cell>
          <cell r="Q349" t="str">
            <v>AV DAS AMERICAS 700 BL.4/S 101-332 PARTE</v>
          </cell>
          <cell r="R349" t="str">
            <v>22.640-100</v>
          </cell>
          <cell r="S349" t="str">
            <v>RIO DE JANEIRO</v>
          </cell>
          <cell r="T349" t="str">
            <v>RJ</v>
          </cell>
          <cell r="U349" t="str">
            <v>WWW.PREVIM.COM.BR</v>
          </cell>
          <cell r="V349" t="str">
            <v>ERRJ</v>
          </cell>
          <cell r="W349">
            <v>45265.250254629602</v>
          </cell>
        </row>
        <row r="350">
          <cell r="A350" t="str">
            <v>PREVIMA</v>
          </cell>
          <cell r="B350" t="str">
            <v>00.748.470/0001-38</v>
          </cell>
          <cell r="C350" t="str">
            <v>ENCERRADA - POR INICIATIVA DA EFPC</v>
          </cell>
          <cell r="D350" t="str">
            <v>ENCERRADA</v>
          </cell>
          <cell r="E350" t="str">
            <v>LC 109</v>
          </cell>
          <cell r="F350" t="str">
            <v>Privada</v>
          </cell>
          <cell r="G350" t="str">
            <v>Privado</v>
          </cell>
          <cell r="H350" t="str">
            <v>Não</v>
          </cell>
          <cell r="I350">
            <v>4400000031995</v>
          </cell>
          <cell r="J350">
            <v>34751</v>
          </cell>
          <cell r="K350">
            <v>1995</v>
          </cell>
          <cell r="L350" t="str">
            <v>fevereiro</v>
          </cell>
          <cell r="M350">
            <v>34941</v>
          </cell>
          <cell r="N350">
            <v>42450</v>
          </cell>
          <cell r="O350">
            <v>0</v>
          </cell>
          <cell r="P350">
            <v>0</v>
          </cell>
          <cell r="Q350" t="str">
            <v>REPUBLICA DO CHILE, 230/13 ANDAR - PARTE</v>
          </cell>
          <cell r="R350" t="str">
            <v>20.031-919</v>
          </cell>
          <cell r="S350" t="str">
            <v>RIO DE JANEIRO</v>
          </cell>
          <cell r="T350" t="str">
            <v>RJ</v>
          </cell>
          <cell r="U350" t="str">
            <v>WWW.PREVIMA.COM.BR</v>
          </cell>
          <cell r="V350" t="str">
            <v>ERRJ</v>
          </cell>
          <cell r="W350">
            <v>45265.250254629602</v>
          </cell>
        </row>
        <row r="351">
          <cell r="A351" t="str">
            <v>PREVIMAT</v>
          </cell>
          <cell r="B351" t="str">
            <v>70.499.561/0001-62</v>
          </cell>
          <cell r="C351" t="str">
            <v>ENCERRADA - POR CANCELAMENTO</v>
          </cell>
          <cell r="D351" t="str">
            <v>ENCERRADA</v>
          </cell>
          <cell r="E351" t="str">
            <v>LC 109</v>
          </cell>
          <cell r="F351" t="str">
            <v>Privada</v>
          </cell>
          <cell r="G351" t="str">
            <v>Privado</v>
          </cell>
          <cell r="H351" t="str">
            <v>Não</v>
          </cell>
          <cell r="I351">
            <v>340000004471993</v>
          </cell>
          <cell r="J351">
            <v>34170</v>
          </cell>
          <cell r="K351">
            <v>1993</v>
          </cell>
          <cell r="L351" t="str">
            <v>julho</v>
          </cell>
          <cell r="M351">
            <v>34354</v>
          </cell>
          <cell r="N351">
            <v>37958</v>
          </cell>
          <cell r="O351">
            <v>0</v>
          </cell>
          <cell r="P351">
            <v>0</v>
          </cell>
          <cell r="Q351"/>
          <cell r="R351"/>
          <cell r="S351" t="str">
            <v>CUIABA</v>
          </cell>
          <cell r="T351" t="str">
            <v>MT</v>
          </cell>
          <cell r="U351"/>
          <cell r="V351" t="str">
            <v>ERMG</v>
          </cell>
          <cell r="W351">
            <v>45265.250254629602</v>
          </cell>
        </row>
        <row r="352">
          <cell r="A352" t="str">
            <v>PREVINA</v>
          </cell>
          <cell r="B352" t="str">
            <v>45.659.839/0001-74</v>
          </cell>
          <cell r="C352" t="str">
            <v>AUTORIZADA - AGUARDANDO INÍCIO DE FUNCIONAMENTO</v>
          </cell>
          <cell r="D352" t="str">
            <v>AUTORIZADA</v>
          </cell>
          <cell r="E352" t="str">
            <v>LC 109</v>
          </cell>
          <cell r="F352" t="str">
            <v>Instituidor</v>
          </cell>
          <cell r="G352" t="str">
            <v>Instituidor</v>
          </cell>
          <cell r="H352" t="str">
            <v>Não</v>
          </cell>
          <cell r="I352">
            <v>4.4011006227202064E+16</v>
          </cell>
          <cell r="J352">
            <v>44316</v>
          </cell>
          <cell r="K352">
            <v>2021</v>
          </cell>
          <cell r="L352" t="str">
            <v>abril</v>
          </cell>
          <cell r="M352"/>
          <cell r="N352"/>
          <cell r="O352">
            <v>0</v>
          </cell>
          <cell r="P352">
            <v>0</v>
          </cell>
          <cell r="Q352" t="str">
            <v>RUA TAGUÁ</v>
          </cell>
          <cell r="R352" t="str">
            <v>01.508-010</v>
          </cell>
          <cell r="S352" t="str">
            <v>SAO PAULO</v>
          </cell>
          <cell r="T352" t="str">
            <v>SP</v>
          </cell>
          <cell r="U352"/>
          <cell r="V352" t="str">
            <v>ERSP</v>
          </cell>
          <cell r="W352">
            <v>45265.250254629602</v>
          </cell>
        </row>
        <row r="353">
          <cell r="A353" t="str">
            <v>PREVINDUS</v>
          </cell>
          <cell r="B353" t="str">
            <v>00.576.685/0001-19</v>
          </cell>
          <cell r="C353" t="str">
            <v>NORMAL - EM FUNCIONAMENTO</v>
          </cell>
          <cell r="D353" t="str">
            <v>NORMAL</v>
          </cell>
          <cell r="E353" t="str">
            <v>LC 109</v>
          </cell>
          <cell r="F353" t="str">
            <v>Privada</v>
          </cell>
          <cell r="G353" t="str">
            <v>Privado</v>
          </cell>
          <cell r="H353" t="str">
            <v>Não</v>
          </cell>
          <cell r="I353">
            <v>4.4000003384199408E+16</v>
          </cell>
          <cell r="J353">
            <v>34667</v>
          </cell>
          <cell r="K353">
            <v>1994</v>
          </cell>
          <cell r="L353" t="str">
            <v>novembro</v>
          </cell>
          <cell r="M353">
            <v>34694</v>
          </cell>
          <cell r="N353"/>
          <cell r="O353">
            <v>9</v>
          </cell>
          <cell r="P353">
            <v>10</v>
          </cell>
          <cell r="Q353" t="str">
            <v>RUA  SANTA LUZIA                        735   8 ANDAR</v>
          </cell>
          <cell r="R353" t="str">
            <v>20.030-041</v>
          </cell>
          <cell r="S353" t="str">
            <v>RIO DE JANEIRO</v>
          </cell>
          <cell r="T353" t="str">
            <v>RJ</v>
          </cell>
          <cell r="U353" t="str">
            <v>www.previndus.com.br</v>
          </cell>
          <cell r="V353" t="str">
            <v>ERRJ</v>
          </cell>
          <cell r="W353">
            <v>45265.250254629602</v>
          </cell>
        </row>
        <row r="354">
          <cell r="A354" t="str">
            <v>PREVINOR</v>
          </cell>
          <cell r="B354" t="str">
            <v>32.084.519/0001-91</v>
          </cell>
          <cell r="C354" t="str">
            <v>NORMAL - EM FUNCIONAMENTO</v>
          </cell>
          <cell r="D354" t="str">
            <v>NORMAL</v>
          </cell>
          <cell r="E354" t="str">
            <v>LC 109</v>
          </cell>
          <cell r="F354" t="str">
            <v>Privada</v>
          </cell>
          <cell r="G354" t="str">
            <v>Privado</v>
          </cell>
          <cell r="H354" t="str">
            <v>Não</v>
          </cell>
          <cell r="I354">
            <v>300000075101987</v>
          </cell>
          <cell r="J354">
            <v>32437</v>
          </cell>
          <cell r="K354">
            <v>1988</v>
          </cell>
          <cell r="L354" t="str">
            <v>outubro</v>
          </cell>
          <cell r="M354">
            <v>32448</v>
          </cell>
          <cell r="N354"/>
          <cell r="O354">
            <v>1</v>
          </cell>
          <cell r="P354">
            <v>0</v>
          </cell>
          <cell r="Q354" t="str">
            <v>AVENIDA ALMIRANTE BARROSO, Nº 63 - SALA 1805</v>
          </cell>
          <cell r="R354" t="str">
            <v>20.031-003</v>
          </cell>
          <cell r="S354" t="str">
            <v>RIO DE JANEIRO</v>
          </cell>
          <cell r="T354" t="str">
            <v>RJ</v>
          </cell>
          <cell r="U354"/>
          <cell r="V354" t="str">
            <v>ERRJ</v>
          </cell>
          <cell r="W354">
            <v>45265.250254629602</v>
          </cell>
        </row>
        <row r="355">
          <cell r="A355" t="str">
            <v>PREVINORTE</v>
          </cell>
          <cell r="B355" t="str">
            <v>03.637.154/0001-87</v>
          </cell>
          <cell r="C355" t="str">
            <v>NORMAL - EM FUNCIONAMENTO</v>
          </cell>
          <cell r="D355" t="str">
            <v>NORMAL</v>
          </cell>
          <cell r="E355" t="str">
            <v>LC 108 / LC 109</v>
          </cell>
          <cell r="F355" t="str">
            <v>Pública Federal</v>
          </cell>
          <cell r="G355" t="str">
            <v>Público</v>
          </cell>
          <cell r="H355" t="str">
            <v>Não</v>
          </cell>
          <cell r="I355">
            <v>4.4011002042201936E+16</v>
          </cell>
          <cell r="J355">
            <v>32247</v>
          </cell>
          <cell r="K355">
            <v>1988</v>
          </cell>
          <cell r="L355" t="str">
            <v>abril</v>
          </cell>
          <cell r="M355">
            <v>32325</v>
          </cell>
          <cell r="N355"/>
          <cell r="O355">
            <v>6</v>
          </cell>
          <cell r="P355">
            <v>4</v>
          </cell>
          <cell r="Q355" t="str">
            <v>SCN  QUADRA 01 BLOCO C  SALAS 801/814</v>
          </cell>
          <cell r="R355" t="str">
            <v>70.310-500</v>
          </cell>
          <cell r="S355" t="str">
            <v>BRASILIA</v>
          </cell>
          <cell r="T355" t="str">
            <v>DF</v>
          </cell>
          <cell r="U355" t="str">
            <v>WWW.PREVINORTE.COM.BR</v>
          </cell>
          <cell r="V355" t="str">
            <v>ERDF</v>
          </cell>
          <cell r="W355">
            <v>45265.250254629602</v>
          </cell>
        </row>
        <row r="356">
          <cell r="A356" t="str">
            <v>PREVIP</v>
          </cell>
          <cell r="B356" t="str">
            <v>00.550.644/0001-53</v>
          </cell>
          <cell r="C356" t="str">
            <v>NORMAL - EM FUNCIONAMENTO</v>
          </cell>
          <cell r="D356" t="str">
            <v>NORMAL</v>
          </cell>
          <cell r="E356" t="str">
            <v>LC 109</v>
          </cell>
          <cell r="F356" t="str">
            <v>Privada</v>
          </cell>
          <cell r="G356" t="str">
            <v>Privado</v>
          </cell>
          <cell r="H356" t="str">
            <v>Não</v>
          </cell>
          <cell r="I356">
            <v>8400000041695</v>
          </cell>
          <cell r="J356">
            <v>34754</v>
          </cell>
          <cell r="K356">
            <v>1995</v>
          </cell>
          <cell r="L356" t="str">
            <v>fevereiro</v>
          </cell>
          <cell r="M356">
            <v>34820</v>
          </cell>
          <cell r="N356"/>
          <cell r="O356">
            <v>1</v>
          </cell>
          <cell r="P356">
            <v>4</v>
          </cell>
          <cell r="Q356" t="str">
            <v>SP 340 KM 171</v>
          </cell>
          <cell r="R356" t="str">
            <v>13.840-970</v>
          </cell>
          <cell r="S356" t="str">
            <v>NÃO INFORMADO</v>
          </cell>
          <cell r="T356" t="str">
            <v>SP</v>
          </cell>
          <cell r="U356" t="str">
            <v>WWW.PREVIP.COM.BR</v>
          </cell>
          <cell r="V356" t="str">
            <v>ERSP</v>
          </cell>
          <cell r="W356">
            <v>45265.250254629602</v>
          </cell>
        </row>
        <row r="357">
          <cell r="A357" t="str">
            <v>PREVIPLAN</v>
          </cell>
          <cell r="B357" t="str">
            <v>54.607.478/0001-03</v>
          </cell>
          <cell r="C357" t="str">
            <v>NORMAL - EM FUNCIONAMENTO</v>
          </cell>
          <cell r="D357" t="str">
            <v>NORMAL</v>
          </cell>
          <cell r="E357" t="str">
            <v>LC 109</v>
          </cell>
          <cell r="F357" t="str">
            <v>Privada</v>
          </cell>
          <cell r="G357" t="str">
            <v>Privado</v>
          </cell>
          <cell r="H357" t="str">
            <v>Não</v>
          </cell>
          <cell r="I357">
            <v>300000016561984</v>
          </cell>
          <cell r="J357">
            <v>31169</v>
          </cell>
          <cell r="K357">
            <v>1985</v>
          </cell>
          <cell r="L357" t="str">
            <v>maio</v>
          </cell>
          <cell r="M357">
            <v>31352</v>
          </cell>
          <cell r="N357"/>
          <cell r="O357">
            <v>1</v>
          </cell>
          <cell r="P357">
            <v>16</v>
          </cell>
          <cell r="Q357" t="str">
            <v>AV. DAS NACOES UNIDAS, Nº 18001- 6º ANDAR</v>
          </cell>
          <cell r="R357" t="str">
            <v>04.795-900</v>
          </cell>
          <cell r="S357" t="str">
            <v>SAO PAULO</v>
          </cell>
          <cell r="T357" t="str">
            <v>SP</v>
          </cell>
          <cell r="U357" t="str">
            <v>WWW.PREVIPLAN.COM.BR</v>
          </cell>
          <cell r="V357" t="str">
            <v>ERSP</v>
          </cell>
          <cell r="W357">
            <v>45265.250254629602</v>
          </cell>
        </row>
        <row r="358">
          <cell r="A358" t="str">
            <v>PREVIQ</v>
          </cell>
          <cell r="B358" t="str">
            <v>32.088.783/0001-01</v>
          </cell>
          <cell r="C358" t="str">
            <v>ENCERRADA - POR INCORPORAÇÃO</v>
          </cell>
          <cell r="D358" t="str">
            <v>ENCERRADA</v>
          </cell>
          <cell r="E358" t="str">
            <v>LC 109</v>
          </cell>
          <cell r="F358" t="str">
            <v>Privada</v>
          </cell>
          <cell r="G358" t="str">
            <v>Privado</v>
          </cell>
          <cell r="H358" t="str">
            <v>Não</v>
          </cell>
          <cell r="I358">
            <v>3.00000073001987E+16</v>
          </cell>
          <cell r="J358">
            <v>32479</v>
          </cell>
          <cell r="K358">
            <v>1988</v>
          </cell>
          <cell r="L358" t="str">
            <v>dezembro</v>
          </cell>
          <cell r="M358">
            <v>32521</v>
          </cell>
          <cell r="N358">
            <v>40133</v>
          </cell>
          <cell r="O358">
            <v>0</v>
          </cell>
          <cell r="P358">
            <v>0</v>
          </cell>
          <cell r="Q358"/>
          <cell r="R358"/>
          <cell r="S358" t="str">
            <v>SAO PAULO</v>
          </cell>
          <cell r="T358" t="str">
            <v>SP</v>
          </cell>
          <cell r="U358"/>
          <cell r="V358" t="str">
            <v>ERSP</v>
          </cell>
          <cell r="W358">
            <v>45265.250254629602</v>
          </cell>
        </row>
        <row r="359">
          <cell r="A359" t="str">
            <v>PREVIRB</v>
          </cell>
          <cell r="B359" t="str">
            <v>29.959.574/0001-73</v>
          </cell>
          <cell r="C359" t="str">
            <v>NORMAL - EM FUNCIONAMENTO</v>
          </cell>
          <cell r="D359" t="str">
            <v>NORMAL</v>
          </cell>
          <cell r="E359" t="str">
            <v>LC 109</v>
          </cell>
          <cell r="F359" t="str">
            <v>Privada</v>
          </cell>
          <cell r="G359" t="str">
            <v>Privado</v>
          </cell>
          <cell r="H359" t="str">
            <v>Não</v>
          </cell>
          <cell r="I359">
            <v>3018361979</v>
          </cell>
          <cell r="J359">
            <v>28443</v>
          </cell>
          <cell r="K359">
            <v>1977</v>
          </cell>
          <cell r="L359" t="str">
            <v>novembro</v>
          </cell>
          <cell r="M359">
            <v>28466</v>
          </cell>
          <cell r="N359"/>
          <cell r="O359">
            <v>2</v>
          </cell>
          <cell r="P359">
            <v>3</v>
          </cell>
          <cell r="Q359" t="str">
            <v>AV. MARECHAL CAMARA, 160 - SALAS 1633 E 1634</v>
          </cell>
          <cell r="R359" t="str">
            <v>20.020-080</v>
          </cell>
          <cell r="S359" t="str">
            <v>RIO DE JANEIRO</v>
          </cell>
          <cell r="T359" t="str">
            <v>RJ</v>
          </cell>
          <cell r="U359" t="str">
            <v>WWW.PREVIRB.COM.BR</v>
          </cell>
          <cell r="V359" t="str">
            <v>ERRJ</v>
          </cell>
          <cell r="W359">
            <v>45265.250254629602</v>
          </cell>
        </row>
        <row r="360">
          <cell r="A360" t="str">
            <v>PREVIREFINACOES</v>
          </cell>
          <cell r="B360" t="str">
            <v>65.011.272/0001-32</v>
          </cell>
          <cell r="C360" t="str">
            <v>ENCERRADA - POR CANCELAMENTO</v>
          </cell>
          <cell r="D360" t="str">
            <v>ENCERRADA</v>
          </cell>
          <cell r="E360" t="str">
            <v>LC 109</v>
          </cell>
          <cell r="F360" t="str">
            <v>Privada</v>
          </cell>
          <cell r="G360" t="str">
            <v>Privado</v>
          </cell>
          <cell r="H360" t="str">
            <v>Não</v>
          </cell>
          <cell r="I360">
            <v>2400000647790</v>
          </cell>
          <cell r="J360">
            <v>33204</v>
          </cell>
          <cell r="K360">
            <v>1990</v>
          </cell>
          <cell r="L360" t="str">
            <v>novembro</v>
          </cell>
          <cell r="M360">
            <v>33269</v>
          </cell>
          <cell r="N360">
            <v>37942</v>
          </cell>
          <cell r="O360">
            <v>0</v>
          </cell>
          <cell r="P360">
            <v>0</v>
          </cell>
          <cell r="Q360"/>
          <cell r="R360"/>
          <cell r="S360" t="str">
            <v>SAO PAULO</v>
          </cell>
          <cell r="T360" t="str">
            <v>SP</v>
          </cell>
          <cell r="U360"/>
          <cell r="V360" t="str">
            <v>ERSP</v>
          </cell>
          <cell r="W360">
            <v>45265.250254629602</v>
          </cell>
        </row>
        <row r="361">
          <cell r="A361" t="str">
            <v>PREVISAO</v>
          </cell>
          <cell r="B361" t="str">
            <v>51.960.870/0001-43</v>
          </cell>
          <cell r="C361" t="str">
            <v>ENCERRADA - POR CANCELAMENTO</v>
          </cell>
          <cell r="D361" t="str">
            <v>ENCERRADA</v>
          </cell>
          <cell r="E361" t="str">
            <v>LC 109</v>
          </cell>
          <cell r="F361" t="str">
            <v>Privada</v>
          </cell>
          <cell r="G361" t="str">
            <v>Privado</v>
          </cell>
          <cell r="H361" t="str">
            <v>Não</v>
          </cell>
          <cell r="I361">
            <v>106951979</v>
          </cell>
          <cell r="J361">
            <v>29216</v>
          </cell>
          <cell r="K361">
            <v>1979</v>
          </cell>
          <cell r="L361" t="str">
            <v>dezembro</v>
          </cell>
          <cell r="M361">
            <v>29216</v>
          </cell>
          <cell r="N361">
            <v>39134</v>
          </cell>
          <cell r="O361">
            <v>0</v>
          </cell>
          <cell r="P361">
            <v>0</v>
          </cell>
          <cell r="Q361"/>
          <cell r="R361"/>
          <cell r="S361" t="str">
            <v>SAO PAULO</v>
          </cell>
          <cell r="T361" t="str">
            <v>SP</v>
          </cell>
          <cell r="U361"/>
          <cell r="V361" t="str">
            <v>ERSP</v>
          </cell>
          <cell r="W361">
            <v>45265.250254629602</v>
          </cell>
        </row>
        <row r="362">
          <cell r="A362" t="str">
            <v>PREVISC</v>
          </cell>
          <cell r="B362" t="str">
            <v>80.150.857/0001-27</v>
          </cell>
          <cell r="C362" t="str">
            <v>NORMAL - EM FUNCIONAMENTO</v>
          </cell>
          <cell r="D362" t="str">
            <v>NORMAL</v>
          </cell>
          <cell r="E362" t="str">
            <v>LC 109</v>
          </cell>
          <cell r="F362" t="str">
            <v>Privada</v>
          </cell>
          <cell r="G362" t="str">
            <v>Privado</v>
          </cell>
          <cell r="H362" t="str">
            <v>Não</v>
          </cell>
          <cell r="I362">
            <v>183581980</v>
          </cell>
          <cell r="J362">
            <v>31819</v>
          </cell>
          <cell r="K362">
            <v>1987</v>
          </cell>
          <cell r="L362" t="str">
            <v>fevereiro</v>
          </cell>
          <cell r="M362">
            <v>31959</v>
          </cell>
          <cell r="N362"/>
          <cell r="O362">
            <v>18</v>
          </cell>
          <cell r="P362">
            <v>48</v>
          </cell>
          <cell r="Q362" t="str">
            <v>RODOVIA ADMAR GONZAGA, 2765</v>
          </cell>
          <cell r="R362" t="str">
            <v>88.034-001</v>
          </cell>
          <cell r="S362" t="str">
            <v>FLORIANOPOLIS</v>
          </cell>
          <cell r="T362" t="str">
            <v>SC</v>
          </cell>
          <cell r="U362" t="str">
            <v>WWW.PREVISC.COM.BR</v>
          </cell>
          <cell r="V362" t="str">
            <v>ERRS</v>
          </cell>
          <cell r="W362">
            <v>45265.250254629602</v>
          </cell>
        </row>
        <row r="363">
          <cell r="A363" t="str">
            <v>PREVISCANIA</v>
          </cell>
          <cell r="B363" t="str">
            <v>55.033.450/0001-72</v>
          </cell>
          <cell r="C363" t="str">
            <v>NORMAL - EM FUNCIONAMENTO</v>
          </cell>
          <cell r="D363" t="str">
            <v>NORMAL</v>
          </cell>
          <cell r="E363" t="str">
            <v>LC 109</v>
          </cell>
          <cell r="F363" t="str">
            <v>Privada</v>
          </cell>
          <cell r="G363" t="str">
            <v>Privado</v>
          </cell>
          <cell r="H363" t="str">
            <v>Não</v>
          </cell>
          <cell r="I363">
            <v>300000008181984</v>
          </cell>
          <cell r="J363">
            <v>31043</v>
          </cell>
          <cell r="K363">
            <v>1984</v>
          </cell>
          <cell r="L363" t="str">
            <v>dezembro</v>
          </cell>
          <cell r="M363">
            <v>31411</v>
          </cell>
          <cell r="N363"/>
          <cell r="O363">
            <v>1</v>
          </cell>
          <cell r="P363">
            <v>3</v>
          </cell>
          <cell r="Q363" t="str">
            <v>AV JOSE ODORIZZI</v>
          </cell>
          <cell r="R363" t="str">
            <v>09.810-902</v>
          </cell>
          <cell r="S363" t="str">
            <v>SAO BERNARDO DO CAMPO</v>
          </cell>
          <cell r="T363" t="str">
            <v>SP</v>
          </cell>
          <cell r="U363" t="str">
            <v>WWW.SCANIA.COM.BR</v>
          </cell>
          <cell r="V363" t="str">
            <v>ERSP</v>
          </cell>
          <cell r="W363">
            <v>45265.250254629602</v>
          </cell>
        </row>
        <row r="364">
          <cell r="A364" t="str">
            <v>PREVISERV</v>
          </cell>
          <cell r="B364" t="str">
            <v>31.443.716/0001-97</v>
          </cell>
          <cell r="C364" t="str">
            <v>ENCERRADA - POR INICIATIVA DA EFPC</v>
          </cell>
          <cell r="D364" t="str">
            <v>ENCERRADA</v>
          </cell>
          <cell r="E364" t="str">
            <v>LC 109</v>
          </cell>
          <cell r="F364" t="str">
            <v>Privada</v>
          </cell>
          <cell r="G364" t="str">
            <v>Privado</v>
          </cell>
          <cell r="H364" t="str">
            <v>Não</v>
          </cell>
          <cell r="I364">
            <v>300000058081987</v>
          </cell>
          <cell r="J364">
            <v>32079</v>
          </cell>
          <cell r="K364">
            <v>1987</v>
          </cell>
          <cell r="L364" t="str">
            <v>outubro</v>
          </cell>
          <cell r="M364">
            <v>32478</v>
          </cell>
          <cell r="N364">
            <v>40932</v>
          </cell>
          <cell r="O364">
            <v>0</v>
          </cell>
          <cell r="P364">
            <v>0</v>
          </cell>
          <cell r="Q364"/>
          <cell r="R364"/>
          <cell r="S364" t="str">
            <v>RIO DE JANEIRO</v>
          </cell>
          <cell r="T364" t="str">
            <v>RJ</v>
          </cell>
          <cell r="U364"/>
          <cell r="V364" t="str">
            <v>ERRJ</v>
          </cell>
          <cell r="W364">
            <v>45265.250254629602</v>
          </cell>
        </row>
        <row r="365">
          <cell r="A365" t="str">
            <v>PREVI-SIEMENS</v>
          </cell>
          <cell r="B365" t="str">
            <v>60.540.440/0001-63</v>
          </cell>
          <cell r="C365" t="str">
            <v>NORMAL - EM FUNCIONAMENTO</v>
          </cell>
          <cell r="D365" t="str">
            <v>NORMAL</v>
          </cell>
          <cell r="E365" t="str">
            <v>LC 109</v>
          </cell>
          <cell r="F365" t="str">
            <v>Privada</v>
          </cell>
          <cell r="G365" t="str">
            <v>Privado</v>
          </cell>
          <cell r="H365" t="str">
            <v>Não</v>
          </cell>
          <cell r="I365">
            <v>3.0000001821198832E+16</v>
          </cell>
          <cell r="J365">
            <v>32521</v>
          </cell>
          <cell r="K365">
            <v>1989</v>
          </cell>
          <cell r="L365" t="str">
            <v>janeiro</v>
          </cell>
          <cell r="M365">
            <v>32782</v>
          </cell>
          <cell r="N365"/>
          <cell r="O365">
            <v>3</v>
          </cell>
          <cell r="P365">
            <v>12</v>
          </cell>
          <cell r="Q365" t="str">
            <v>AV MUTINGA,</v>
          </cell>
          <cell r="R365" t="str">
            <v>05.110-902</v>
          </cell>
          <cell r="S365" t="str">
            <v>SAO PAULO</v>
          </cell>
          <cell r="T365" t="str">
            <v>SP</v>
          </cell>
          <cell r="U365" t="str">
            <v>WWW.PREVISIEMENS.COM.BR</v>
          </cell>
          <cell r="V365" t="str">
            <v>ERSP</v>
          </cell>
          <cell r="W365">
            <v>45265.250254629602</v>
          </cell>
        </row>
        <row r="366">
          <cell r="A366" t="str">
            <v>PREVISTIHL</v>
          </cell>
          <cell r="B366" t="str">
            <v>91.100.297/0001-12</v>
          </cell>
          <cell r="C366" t="str">
            <v>NORMAL - EM FUNCIONAMENTO</v>
          </cell>
          <cell r="D366" t="str">
            <v>NORMAL</v>
          </cell>
          <cell r="E366" t="str">
            <v>LC 109</v>
          </cell>
          <cell r="F366" t="str">
            <v>Privada</v>
          </cell>
          <cell r="G366" t="str">
            <v>Privado</v>
          </cell>
          <cell r="H366" t="str">
            <v>Não</v>
          </cell>
          <cell r="I366">
            <v>300000062711987</v>
          </cell>
          <cell r="J366">
            <v>32218</v>
          </cell>
          <cell r="K366">
            <v>1988</v>
          </cell>
          <cell r="L366" t="str">
            <v>março</v>
          </cell>
          <cell r="M366">
            <v>32302</v>
          </cell>
          <cell r="N366"/>
          <cell r="O366">
            <v>1</v>
          </cell>
          <cell r="P366">
            <v>1</v>
          </cell>
          <cell r="Q366" t="str">
            <v>AV SAO BORJA</v>
          </cell>
          <cell r="R366" t="str">
            <v>93.032-000</v>
          </cell>
          <cell r="S366" t="str">
            <v>SAO LEOPOLDO</v>
          </cell>
          <cell r="T366" t="str">
            <v>RS</v>
          </cell>
          <cell r="U366" t="str">
            <v>WWW.PORTALPREV.COM.BR/PREVISTIHL</v>
          </cell>
          <cell r="V366" t="str">
            <v>ERRS</v>
          </cell>
          <cell r="W366">
            <v>45265.250254629602</v>
          </cell>
        </row>
        <row r="367">
          <cell r="A367" t="str">
            <v>PREVITDB</v>
          </cell>
          <cell r="B367" t="str">
            <v>58.160.839/0001-77</v>
          </cell>
          <cell r="C367" t="str">
            <v>ENCERRADA - POR INICIATIVA DA EFPC</v>
          </cell>
          <cell r="D367" t="str">
            <v>ENCERRADA</v>
          </cell>
          <cell r="E367" t="str">
            <v>LC 109</v>
          </cell>
          <cell r="F367" t="str">
            <v>Privada</v>
          </cell>
          <cell r="G367" t="str">
            <v>Privado</v>
          </cell>
          <cell r="H367" t="str">
            <v>Não</v>
          </cell>
          <cell r="I367">
            <v>300000001281989</v>
          </cell>
          <cell r="J367">
            <v>32612</v>
          </cell>
          <cell r="K367">
            <v>1989</v>
          </cell>
          <cell r="L367" t="str">
            <v>abril</v>
          </cell>
          <cell r="M367">
            <v>32721</v>
          </cell>
          <cell r="N367">
            <v>41632</v>
          </cell>
          <cell r="O367">
            <v>0</v>
          </cell>
          <cell r="P367">
            <v>0</v>
          </cell>
          <cell r="Q367" t="str">
            <v>VIA ANHANGUERA, KM 147, CAIXA POSTAL 155</v>
          </cell>
          <cell r="R367" t="str">
            <v>13.486-915</v>
          </cell>
          <cell r="S367" t="str">
            <v>LIMEIRA</v>
          </cell>
          <cell r="T367" t="str">
            <v>SP</v>
          </cell>
          <cell r="U367"/>
          <cell r="V367" t="str">
            <v>ERSP</v>
          </cell>
          <cell r="W367">
            <v>45265.250254629602</v>
          </cell>
        </row>
        <row r="368">
          <cell r="A368" t="str">
            <v>PREVITINTAS</v>
          </cell>
          <cell r="B368" t="str">
            <v>32.531.303/0001-27</v>
          </cell>
          <cell r="C368" t="str">
            <v>ENCERRADA - POR CANCELAMENTO</v>
          </cell>
          <cell r="D368" t="str">
            <v>ENCERRADA</v>
          </cell>
          <cell r="E368" t="str">
            <v>LC 109</v>
          </cell>
          <cell r="F368" t="str">
            <v>Privada</v>
          </cell>
          <cell r="G368" t="str">
            <v>Privado</v>
          </cell>
          <cell r="H368" t="str">
            <v>Não</v>
          </cell>
          <cell r="I368">
            <v>300000000121988</v>
          </cell>
          <cell r="J368">
            <v>32612</v>
          </cell>
          <cell r="K368">
            <v>1989</v>
          </cell>
          <cell r="L368" t="str">
            <v>abril</v>
          </cell>
          <cell r="M368">
            <v>32857</v>
          </cell>
          <cell r="N368">
            <v>36941</v>
          </cell>
          <cell r="O368">
            <v>0</v>
          </cell>
          <cell r="P368">
            <v>0</v>
          </cell>
          <cell r="Q368"/>
          <cell r="R368"/>
          <cell r="S368" t="str">
            <v>SAO GONCALO</v>
          </cell>
          <cell r="T368" t="str">
            <v>RJ</v>
          </cell>
          <cell r="U368"/>
          <cell r="V368" t="str">
            <v>ERRJ</v>
          </cell>
          <cell r="W368">
            <v>45265.250254629602</v>
          </cell>
        </row>
        <row r="369">
          <cell r="A369" t="str">
            <v>PREVI-TOKYO</v>
          </cell>
          <cell r="B369" t="str">
            <v>54.457.817/0001-12</v>
          </cell>
          <cell r="C369" t="str">
            <v>ENCERRADA - POR CANCELAMENTO</v>
          </cell>
          <cell r="D369" t="str">
            <v>ENCERRADA</v>
          </cell>
          <cell r="E369" t="str">
            <v>LC 109</v>
          </cell>
          <cell r="F369" t="str">
            <v>Privada</v>
          </cell>
          <cell r="G369" t="str">
            <v>Privado</v>
          </cell>
          <cell r="H369" t="str">
            <v>Não</v>
          </cell>
          <cell r="I369">
            <v>7442</v>
          </cell>
          <cell r="J369">
            <v>31114</v>
          </cell>
          <cell r="K369">
            <v>1985</v>
          </cell>
          <cell r="L369" t="str">
            <v>março</v>
          </cell>
          <cell r="M369">
            <v>31152</v>
          </cell>
          <cell r="N369">
            <v>35380</v>
          </cell>
          <cell r="O369">
            <v>0</v>
          </cell>
          <cell r="P369">
            <v>0</v>
          </cell>
          <cell r="Q369"/>
          <cell r="R369"/>
          <cell r="S369" t="str">
            <v>SAO PAULO</v>
          </cell>
          <cell r="T369" t="str">
            <v>SP</v>
          </cell>
          <cell r="U369"/>
          <cell r="V369" t="str">
            <v>ERSP</v>
          </cell>
          <cell r="W369">
            <v>45265.250254629602</v>
          </cell>
        </row>
        <row r="370">
          <cell r="A370" t="str">
            <v>PREVIVER</v>
          </cell>
          <cell r="B370" t="str">
            <v>01.329.112/0001-53</v>
          </cell>
          <cell r="C370" t="str">
            <v>ENCERRADA - POR INICIATIVA DA EFPC</v>
          </cell>
          <cell r="D370" t="str">
            <v>ENCERRADA</v>
          </cell>
          <cell r="E370" t="str">
            <v>LC 108 / LC 109</v>
          </cell>
          <cell r="F370" t="str">
            <v>Pública Estadual</v>
          </cell>
          <cell r="G370" t="str">
            <v>Público</v>
          </cell>
          <cell r="H370" t="str">
            <v>Não</v>
          </cell>
          <cell r="I370">
            <v>4.400000134519968E+16</v>
          </cell>
          <cell r="J370">
            <v>35138</v>
          </cell>
          <cell r="K370">
            <v>1996</v>
          </cell>
          <cell r="L370" t="str">
            <v>março</v>
          </cell>
          <cell r="M370">
            <v>35221</v>
          </cell>
          <cell r="N370">
            <v>41110</v>
          </cell>
          <cell r="O370">
            <v>0</v>
          </cell>
          <cell r="P370">
            <v>0</v>
          </cell>
          <cell r="Q370" t="str">
            <v>AV PEDRO RAMALHO, 5700 ¿ BLOCO A 1 TÉRREO</v>
          </cell>
          <cell r="R370" t="str">
            <v>60.743-902</v>
          </cell>
          <cell r="S370" t="str">
            <v>FORTALEZA</v>
          </cell>
          <cell r="T370" t="str">
            <v>CE</v>
          </cell>
          <cell r="U370"/>
          <cell r="V370" t="str">
            <v>ERPE</v>
          </cell>
          <cell r="W370">
            <v>45265.250254629602</v>
          </cell>
        </row>
        <row r="371">
          <cell r="A371" t="str">
            <v>PREVMILL</v>
          </cell>
          <cell r="B371" t="str">
            <v>03.608.315/0001-04</v>
          </cell>
          <cell r="C371" t="str">
            <v>ENCERRADA - POR INICIATIVA DA EFPC</v>
          </cell>
          <cell r="D371" t="str">
            <v>ENCERRADA</v>
          </cell>
          <cell r="E371" t="str">
            <v>LC 109</v>
          </cell>
          <cell r="F371" t="str">
            <v>Privada</v>
          </cell>
          <cell r="G371" t="str">
            <v>Privado</v>
          </cell>
          <cell r="H371" t="str">
            <v>Não</v>
          </cell>
          <cell r="I371">
            <v>4400000390199945</v>
          </cell>
          <cell r="J371">
            <v>36489</v>
          </cell>
          <cell r="K371">
            <v>1999</v>
          </cell>
          <cell r="L371" t="str">
            <v>novembro</v>
          </cell>
          <cell r="M371">
            <v>36526</v>
          </cell>
          <cell r="N371">
            <v>38600</v>
          </cell>
          <cell r="O371">
            <v>0</v>
          </cell>
          <cell r="P371">
            <v>0</v>
          </cell>
          <cell r="Q371"/>
          <cell r="R371"/>
          <cell r="S371" t="str">
            <v>SAO PAULO</v>
          </cell>
          <cell r="T371" t="str">
            <v>SP</v>
          </cell>
          <cell r="U371"/>
          <cell r="V371" t="str">
            <v>ERSP</v>
          </cell>
          <cell r="W371">
            <v>45265.250254629602</v>
          </cell>
        </row>
        <row r="372">
          <cell r="A372" t="str">
            <v>PREVMOBIL</v>
          </cell>
          <cell r="B372" t="str">
            <v>61.359.550/0001-96</v>
          </cell>
          <cell r="C372" t="str">
            <v>ENCERRADA - POR CANCELAMENTO</v>
          </cell>
          <cell r="D372" t="str">
            <v>ENCERRADA</v>
          </cell>
          <cell r="E372" t="str">
            <v>LC 109</v>
          </cell>
          <cell r="F372" t="str">
            <v>Privada</v>
          </cell>
          <cell r="G372" t="str">
            <v>Privado</v>
          </cell>
          <cell r="H372" t="str">
            <v>Não</v>
          </cell>
          <cell r="I372">
            <v>300000000011989</v>
          </cell>
          <cell r="J372">
            <v>32681</v>
          </cell>
          <cell r="K372">
            <v>1989</v>
          </cell>
          <cell r="L372" t="str">
            <v>junho</v>
          </cell>
          <cell r="M372">
            <v>32509</v>
          </cell>
          <cell r="N372">
            <v>38070</v>
          </cell>
          <cell r="O372">
            <v>0</v>
          </cell>
          <cell r="P372">
            <v>0</v>
          </cell>
          <cell r="Q372"/>
          <cell r="R372"/>
          <cell r="S372" t="str">
            <v>SAO PAULO</v>
          </cell>
          <cell r="T372" t="str">
            <v>SP</v>
          </cell>
          <cell r="U372"/>
          <cell r="V372" t="str">
            <v>ERSP</v>
          </cell>
          <cell r="W372">
            <v>45265.250254629602</v>
          </cell>
        </row>
        <row r="373">
          <cell r="A373" t="str">
            <v>PREVMON</v>
          </cell>
          <cell r="B373" t="str">
            <v>60.523.198/0001-10</v>
          </cell>
          <cell r="C373" t="str">
            <v>ENCERRADA - POR INCORPORAÇÃO</v>
          </cell>
          <cell r="D373" t="str">
            <v>ENCERRADA</v>
          </cell>
          <cell r="E373" t="str">
            <v>LC 109</v>
          </cell>
          <cell r="F373" t="str">
            <v>Privada</v>
          </cell>
          <cell r="G373" t="str">
            <v>Privado</v>
          </cell>
          <cell r="H373" t="str">
            <v>Não</v>
          </cell>
          <cell r="I373">
            <v>300000036171985</v>
          </cell>
          <cell r="J373">
            <v>31856</v>
          </cell>
          <cell r="K373">
            <v>1987</v>
          </cell>
          <cell r="L373" t="str">
            <v>março</v>
          </cell>
          <cell r="M373">
            <v>32661</v>
          </cell>
          <cell r="N373">
            <v>44279</v>
          </cell>
          <cell r="O373">
            <v>0</v>
          </cell>
          <cell r="P373">
            <v>0</v>
          </cell>
          <cell r="Q373" t="str">
            <v>AV DAS NACOES UNIDAS 12901 TNORTE  7A C. N702</v>
          </cell>
          <cell r="R373" t="str">
            <v>04.578-000</v>
          </cell>
          <cell r="S373" t="str">
            <v>SAO PAULO</v>
          </cell>
          <cell r="T373" t="str">
            <v>SP</v>
          </cell>
          <cell r="U373" t="str">
            <v>prevmon.com.br</v>
          </cell>
          <cell r="V373" t="str">
            <v>ERSP</v>
          </cell>
          <cell r="W373">
            <v>45265.250254629602</v>
          </cell>
        </row>
        <row r="374">
          <cell r="A374" t="str">
            <v>PREVMUTUA</v>
          </cell>
          <cell r="B374" t="str">
            <v>21.893.461/0001-00</v>
          </cell>
          <cell r="C374" t="str">
            <v>AUTORIZADA - AGUARDANDO INÍCIO DE FUNCIONAMENTO</v>
          </cell>
          <cell r="D374" t="str">
            <v>AUTORIZADA</v>
          </cell>
          <cell r="E374" t="str">
            <v>LC 109</v>
          </cell>
          <cell r="F374" t="str">
            <v>Instituidor</v>
          </cell>
          <cell r="G374" t="str">
            <v>Instituidor</v>
          </cell>
          <cell r="H374" t="str">
            <v>Não</v>
          </cell>
          <cell r="I374">
            <v>4.4011000551201424E+16</v>
          </cell>
          <cell r="J374">
            <v>41982</v>
          </cell>
          <cell r="K374">
            <v>2014</v>
          </cell>
          <cell r="L374" t="str">
            <v>dezembro</v>
          </cell>
          <cell r="M374"/>
          <cell r="N374"/>
          <cell r="O374">
            <v>0</v>
          </cell>
          <cell r="P374">
            <v>0</v>
          </cell>
          <cell r="Q374" t="str">
            <v>SHC/NORTE CL QUADRA 409 BLOCO E 80</v>
          </cell>
          <cell r="R374" t="str">
            <v>70.857-000</v>
          </cell>
          <cell r="S374" t="str">
            <v>BRASILIA</v>
          </cell>
          <cell r="T374" t="str">
            <v>DF</v>
          </cell>
          <cell r="U374" t="str">
            <v>WWW.MUTUA.COM.BR</v>
          </cell>
          <cell r="V374" t="str">
            <v>ERDF</v>
          </cell>
          <cell r="W374">
            <v>45265.250254629602</v>
          </cell>
        </row>
        <row r="375">
          <cell r="A375" t="str">
            <v>PREVNORDESTE</v>
          </cell>
          <cell r="B375" t="str">
            <v>24.776.712/0001-65</v>
          </cell>
          <cell r="C375" t="str">
            <v>NORMAL - EM FUNCIONAMENTO</v>
          </cell>
          <cell r="D375" t="str">
            <v>NORMAL</v>
          </cell>
          <cell r="E375" t="str">
            <v>LC 108 / LC 109</v>
          </cell>
          <cell r="F375" t="str">
            <v>Pública Estadual</v>
          </cell>
          <cell r="G375" t="str">
            <v>Público</v>
          </cell>
          <cell r="H375" t="str">
            <v>Não</v>
          </cell>
          <cell r="I375">
            <v>4.4011000443201528E+16</v>
          </cell>
          <cell r="J375">
            <v>42284</v>
          </cell>
          <cell r="K375">
            <v>2015</v>
          </cell>
          <cell r="L375" t="str">
            <v>outubro</v>
          </cell>
          <cell r="M375">
            <v>42438</v>
          </cell>
          <cell r="N375"/>
          <cell r="O375">
            <v>3</v>
          </cell>
          <cell r="P375">
            <v>19</v>
          </cell>
          <cell r="Q375" t="str">
            <v>RUA SOLDADO  LUIZ GONZAGA DAS VIRGENS, 111 ED LIZ CORPORATE 18º ANDAR SALA 1802</v>
          </cell>
          <cell r="R375" t="str">
            <v>41.820-560</v>
          </cell>
          <cell r="S375" t="str">
            <v>SALVADOR</v>
          </cell>
          <cell r="T375" t="str">
            <v>BA</v>
          </cell>
          <cell r="U375" t="str">
            <v>WWW.PREVNORDESTE.COM.BR</v>
          </cell>
          <cell r="V375" t="str">
            <v>ERMG</v>
          </cell>
          <cell r="W375">
            <v>45265.250254629602</v>
          </cell>
        </row>
        <row r="376">
          <cell r="A376" t="str">
            <v>PREVPISA</v>
          </cell>
          <cell r="B376" t="str">
            <v>00.824.837/0001-55</v>
          </cell>
          <cell r="C376" t="str">
            <v>ENCERRADA - POR INICIATIVA DA EFPC</v>
          </cell>
          <cell r="D376" t="str">
            <v>ENCERRADA</v>
          </cell>
          <cell r="E376" t="str">
            <v>LC 109</v>
          </cell>
          <cell r="F376" t="str">
            <v>Privada</v>
          </cell>
          <cell r="G376" t="str">
            <v>Privado</v>
          </cell>
          <cell r="H376" t="str">
            <v>Não</v>
          </cell>
          <cell r="I376">
            <v>4400000308695</v>
          </cell>
          <cell r="J376">
            <v>34943</v>
          </cell>
          <cell r="K376">
            <v>1995</v>
          </cell>
          <cell r="L376" t="str">
            <v>setembro</v>
          </cell>
          <cell r="M376">
            <v>34976</v>
          </cell>
          <cell r="N376">
            <v>41297</v>
          </cell>
          <cell r="O376">
            <v>0</v>
          </cell>
          <cell r="P376">
            <v>0</v>
          </cell>
          <cell r="Q376" t="str">
            <v>ROD PR 151 - KM 232 S/N</v>
          </cell>
          <cell r="R376" t="str">
            <v>84.200-000</v>
          </cell>
          <cell r="S376" t="str">
            <v>JAGUARIAIVA</v>
          </cell>
          <cell r="T376" t="str">
            <v>PR</v>
          </cell>
          <cell r="U376"/>
          <cell r="V376" t="str">
            <v>ERRS</v>
          </cell>
          <cell r="W376">
            <v>45265.250254629602</v>
          </cell>
        </row>
        <row r="377">
          <cell r="A377" t="str">
            <v>PREV-PR</v>
          </cell>
          <cell r="B377" t="str">
            <v>00.000.000/0000-00</v>
          </cell>
          <cell r="C377" t="str">
            <v>ENCERRADA - POR INICIATIVA DA EFPC</v>
          </cell>
          <cell r="D377" t="str">
            <v>ENCERRADA</v>
          </cell>
          <cell r="E377" t="str">
            <v>LC 108 / LC 109</v>
          </cell>
          <cell r="F377" t="str">
            <v>Pública Municipal</v>
          </cell>
          <cell r="G377" t="str">
            <v>Público</v>
          </cell>
          <cell r="H377" t="str">
            <v>Não</v>
          </cell>
          <cell r="I377">
            <v>4.401100748820196E+16</v>
          </cell>
          <cell r="J377">
            <v>43997</v>
          </cell>
          <cell r="K377">
            <v>2020</v>
          </cell>
          <cell r="L377" t="str">
            <v>junho</v>
          </cell>
          <cell r="M377"/>
          <cell r="N377">
            <v>44922</v>
          </cell>
          <cell r="O377">
            <v>0</v>
          </cell>
          <cell r="P377">
            <v>0</v>
          </cell>
          <cell r="Q377" t="str">
            <v>RUA JACY LOUREIRO DE CAMPOS</v>
          </cell>
          <cell r="R377" t="str">
            <v>83.510-140</v>
          </cell>
          <cell r="S377" t="str">
            <v>NÃO INFORMADO</v>
          </cell>
          <cell r="T377" t="str">
            <v>PR</v>
          </cell>
          <cell r="U377"/>
          <cell r="V377" t="str">
            <v>ERRS</v>
          </cell>
          <cell r="W377">
            <v>45265.250254629602</v>
          </cell>
        </row>
        <row r="378">
          <cell r="A378" t="str">
            <v>PREVSAN</v>
          </cell>
          <cell r="B378" t="str">
            <v>37.382.090/0001-32</v>
          </cell>
          <cell r="C378" t="str">
            <v>NORMAL - EM FUNCIONAMENTO</v>
          </cell>
          <cell r="D378" t="str">
            <v>NORMAL</v>
          </cell>
          <cell r="E378" t="str">
            <v>LC 108 / LC 109</v>
          </cell>
          <cell r="F378" t="str">
            <v>Pública Estadual</v>
          </cell>
          <cell r="G378" t="str">
            <v>Público</v>
          </cell>
          <cell r="H378" t="str">
            <v>Não</v>
          </cell>
          <cell r="I378">
            <v>240000020501992</v>
          </cell>
          <cell r="J378">
            <v>33840</v>
          </cell>
          <cell r="K378">
            <v>1992</v>
          </cell>
          <cell r="L378" t="str">
            <v>agosto</v>
          </cell>
          <cell r="M378">
            <v>33840</v>
          </cell>
          <cell r="N378"/>
          <cell r="O378">
            <v>2</v>
          </cell>
          <cell r="P378">
            <v>1</v>
          </cell>
          <cell r="Q378" t="str">
            <v>RUA 38 NR 114 QD A-25 LT 20</v>
          </cell>
          <cell r="R378" t="str">
            <v>74.805-400</v>
          </cell>
          <cell r="S378" t="str">
            <v>GOIANIA</v>
          </cell>
          <cell r="T378" t="str">
            <v>GO</v>
          </cell>
          <cell r="U378" t="str">
            <v>www.prevsan.org.br</v>
          </cell>
          <cell r="V378" t="str">
            <v>ERMG</v>
          </cell>
          <cell r="W378">
            <v>45265.250254629602</v>
          </cell>
        </row>
        <row r="379">
          <cell r="A379" t="str">
            <v>PREVSOMPO</v>
          </cell>
          <cell r="B379" t="str">
            <v>03.784.859/0001-27</v>
          </cell>
          <cell r="C379" t="str">
            <v>NORMAL - EM FUNCIONAMENTO</v>
          </cell>
          <cell r="D379" t="str">
            <v>NORMAL</v>
          </cell>
          <cell r="E379" t="str">
            <v>LC 109</v>
          </cell>
          <cell r="F379" t="str">
            <v>Privada</v>
          </cell>
          <cell r="G379" t="str">
            <v>Privado</v>
          </cell>
          <cell r="H379" t="str">
            <v>Não</v>
          </cell>
          <cell r="I379">
            <v>4.4000000097200064E+16</v>
          </cell>
          <cell r="J379">
            <v>36557</v>
          </cell>
          <cell r="K379">
            <v>2000</v>
          </cell>
          <cell r="L379" t="str">
            <v>fevereiro</v>
          </cell>
          <cell r="M379">
            <v>36831</v>
          </cell>
          <cell r="N379"/>
          <cell r="O379">
            <v>4</v>
          </cell>
          <cell r="P379">
            <v>3</v>
          </cell>
          <cell r="Q379" t="str">
            <v>R CUBATAO 320 13 ANDAR</v>
          </cell>
          <cell r="R379" t="str">
            <v>04.013-001</v>
          </cell>
          <cell r="S379" t="str">
            <v>SAO PAULO</v>
          </cell>
          <cell r="T379" t="str">
            <v>SP</v>
          </cell>
          <cell r="U379"/>
          <cell r="V379" t="str">
            <v>ERSP</v>
          </cell>
          <cell r="W379">
            <v>45265.250254629602</v>
          </cell>
        </row>
        <row r="380">
          <cell r="A380" t="str">
            <v>PREVTOKIO</v>
          </cell>
          <cell r="B380" t="str">
            <v>71.716.567/0001-07</v>
          </cell>
          <cell r="C380" t="str">
            <v>ENCERRADA - POR INICIATIVA DA EFPC</v>
          </cell>
          <cell r="D380" t="str">
            <v>ENCERRADA</v>
          </cell>
          <cell r="E380" t="str">
            <v>LC 109</v>
          </cell>
          <cell r="F380" t="str">
            <v>Privada</v>
          </cell>
          <cell r="G380" t="str">
            <v>Privado</v>
          </cell>
          <cell r="H380" t="str">
            <v>Não</v>
          </cell>
          <cell r="I380">
            <v>4400000186392</v>
          </cell>
          <cell r="J380">
            <v>34032</v>
          </cell>
          <cell r="K380">
            <v>1993</v>
          </cell>
          <cell r="L380" t="str">
            <v>março</v>
          </cell>
          <cell r="M380">
            <v>34121</v>
          </cell>
          <cell r="N380">
            <v>42045</v>
          </cell>
          <cell r="O380">
            <v>0</v>
          </cell>
          <cell r="P380">
            <v>0</v>
          </cell>
          <cell r="Q380" t="str">
            <v>R SAMPAIO VIANA 44 ANDAR 1</v>
          </cell>
          <cell r="R380" t="str">
            <v>04.004-910</v>
          </cell>
          <cell r="S380" t="str">
            <v>SAO PAULO</v>
          </cell>
          <cell r="T380" t="str">
            <v>SP</v>
          </cell>
          <cell r="U380"/>
          <cell r="V380" t="str">
            <v>ERSP</v>
          </cell>
          <cell r="W380">
            <v>45265.250254629602</v>
          </cell>
        </row>
        <row r="381">
          <cell r="A381" t="str">
            <v>PREVUNIAO</v>
          </cell>
          <cell r="B381" t="str">
            <v>30.715.122/0001-25</v>
          </cell>
          <cell r="C381" t="str">
            <v>NORMAL - EM FUNCIONAMENTO</v>
          </cell>
          <cell r="D381" t="str">
            <v>NORMAL</v>
          </cell>
          <cell r="E381" t="str">
            <v>LC 109</v>
          </cell>
          <cell r="F381" t="str">
            <v>Privada</v>
          </cell>
          <cell r="G381" t="str">
            <v>Privado</v>
          </cell>
          <cell r="H381" t="str">
            <v>Não</v>
          </cell>
          <cell r="I381">
            <v>182611980</v>
          </cell>
          <cell r="J381">
            <v>29605</v>
          </cell>
          <cell r="K381">
            <v>1981</v>
          </cell>
          <cell r="L381" t="str">
            <v>janeiro</v>
          </cell>
          <cell r="M381">
            <v>29605</v>
          </cell>
          <cell r="N381"/>
          <cell r="O381">
            <v>2</v>
          </cell>
          <cell r="P381">
            <v>9</v>
          </cell>
          <cell r="Q381" t="str">
            <v>AVENIDA PASTOR MARTIN LUTHER KING JR 126 SALAS 701 A 704</v>
          </cell>
          <cell r="R381" t="str">
            <v>20.760-005</v>
          </cell>
          <cell r="S381" t="str">
            <v>RIO DE JANEIRO</v>
          </cell>
          <cell r="T381" t="str">
            <v>RJ</v>
          </cell>
          <cell r="U381" t="str">
            <v>WWW.PREVUNIAO.COM.BR</v>
          </cell>
          <cell r="V381" t="str">
            <v>ERRJ</v>
          </cell>
          <cell r="W381">
            <v>45265.250254629602</v>
          </cell>
        </row>
        <row r="382">
          <cell r="A382" t="str">
            <v>PREVUNISUL</v>
          </cell>
          <cell r="B382" t="str">
            <v>07.719.843/0001-91</v>
          </cell>
          <cell r="C382" t="str">
            <v>NORMAL - EM FUNCIONAMENTO</v>
          </cell>
          <cell r="D382" t="str">
            <v>NORMAL</v>
          </cell>
          <cell r="E382" t="str">
            <v>LC 109</v>
          </cell>
          <cell r="F382" t="str">
            <v>Privada</v>
          </cell>
          <cell r="G382" t="str">
            <v>Privado</v>
          </cell>
          <cell r="H382" t="str">
            <v>Não</v>
          </cell>
          <cell r="I382">
            <v>4.4000000718200592E+16</v>
          </cell>
          <cell r="J382">
            <v>38534</v>
          </cell>
          <cell r="K382">
            <v>2005</v>
          </cell>
          <cell r="L382" t="str">
            <v>julho</v>
          </cell>
          <cell r="M382">
            <v>38749</v>
          </cell>
          <cell r="N382"/>
          <cell r="O382">
            <v>2</v>
          </cell>
          <cell r="P382">
            <v>3</v>
          </cell>
          <cell r="Q382" t="str">
            <v>RUA VIGÁRIO JOSÉ POGGEL</v>
          </cell>
          <cell r="R382" t="str">
            <v>88.704-240</v>
          </cell>
          <cell r="S382" t="str">
            <v>TUBARAO</v>
          </cell>
          <cell r="T382" t="str">
            <v>SC</v>
          </cell>
          <cell r="U382" t="str">
            <v>WWW.PREVUNISUL.COM.BR</v>
          </cell>
          <cell r="V382" t="str">
            <v>ERRS</v>
          </cell>
          <cell r="W382">
            <v>45265.250254629602</v>
          </cell>
        </row>
        <row r="383">
          <cell r="A383" t="str">
            <v>PRHOSPER</v>
          </cell>
          <cell r="B383" t="str">
            <v>43.226.455/0001-32</v>
          </cell>
          <cell r="C383" t="str">
            <v>NORMAL - EM FUNCIONAMENTO</v>
          </cell>
          <cell r="D383" t="str">
            <v>NORMAL</v>
          </cell>
          <cell r="E383" t="str">
            <v>LC 109</v>
          </cell>
          <cell r="F383" t="str">
            <v>Privada</v>
          </cell>
          <cell r="G383" t="str">
            <v>Privado</v>
          </cell>
          <cell r="H383" t="str">
            <v>Não</v>
          </cell>
          <cell r="I383">
            <v>3015291978</v>
          </cell>
          <cell r="J383">
            <v>29321</v>
          </cell>
          <cell r="K383">
            <v>1980</v>
          </cell>
          <cell r="L383" t="str">
            <v>abril</v>
          </cell>
          <cell r="M383">
            <v>29342</v>
          </cell>
          <cell r="N383"/>
          <cell r="O383">
            <v>3</v>
          </cell>
          <cell r="P383">
            <v>3</v>
          </cell>
          <cell r="Q383" t="str">
            <v>AVENIDA MARIA COELHO AGUIAR, 215 BL B 1O. ANDAR</v>
          </cell>
          <cell r="R383" t="str">
            <v>05.805-000</v>
          </cell>
          <cell r="S383" t="str">
            <v>SAO PAULO</v>
          </cell>
          <cell r="T383" t="str">
            <v>SP</v>
          </cell>
          <cell r="U383" t="str">
            <v>WWW.PRHOSPER.COM.BR</v>
          </cell>
          <cell r="V383" t="str">
            <v>ERSP</v>
          </cell>
          <cell r="W383">
            <v>45265.250254629602</v>
          </cell>
        </row>
        <row r="384">
          <cell r="A384" t="str">
            <v>PRODUBAN</v>
          </cell>
          <cell r="B384" t="str">
            <v>12.285.268/0001-04</v>
          </cell>
          <cell r="C384" t="str">
            <v>ENCERRADA - POR LIQUIDAÇÃO</v>
          </cell>
          <cell r="D384" t="str">
            <v>ENCERRADA</v>
          </cell>
          <cell r="E384" t="str">
            <v>LC 108 / LC 109</v>
          </cell>
          <cell r="F384" t="str">
            <v>Pública Estadual</v>
          </cell>
          <cell r="G384" t="str">
            <v>Público</v>
          </cell>
          <cell r="H384" t="str">
            <v>Não</v>
          </cell>
          <cell r="I384">
            <v>3018841979</v>
          </cell>
          <cell r="J384">
            <v>29223</v>
          </cell>
          <cell r="K384">
            <v>1980</v>
          </cell>
          <cell r="L384" t="str">
            <v>janeiro</v>
          </cell>
          <cell r="M384">
            <v>29223</v>
          </cell>
          <cell r="N384">
            <v>40847</v>
          </cell>
          <cell r="O384">
            <v>0</v>
          </cell>
          <cell r="P384">
            <v>0</v>
          </cell>
          <cell r="Q384" t="str">
            <v>AVENIDA DA PAZ 1388 SALA 310 E 312  - 3º ANDAR</v>
          </cell>
          <cell r="R384" t="str">
            <v>57.020-440</v>
          </cell>
          <cell r="S384" t="str">
            <v>MACEIO</v>
          </cell>
          <cell r="T384" t="str">
            <v>AL</v>
          </cell>
          <cell r="U384"/>
          <cell r="V384" t="str">
            <v>ERPE</v>
          </cell>
          <cell r="W384">
            <v>45265.250254629602</v>
          </cell>
        </row>
        <row r="385">
          <cell r="A385" t="str">
            <v>PRO-FUTURO</v>
          </cell>
          <cell r="B385" t="str">
            <v>67.978.072/0001-89</v>
          </cell>
          <cell r="C385" t="str">
            <v>ENCERRADA - POR CANCELAMENTO</v>
          </cell>
          <cell r="D385" t="str">
            <v>ENCERRADA</v>
          </cell>
          <cell r="E385" t="str">
            <v>LC 109</v>
          </cell>
          <cell r="F385" t="str">
            <v>Privada</v>
          </cell>
          <cell r="G385" t="str">
            <v>Privado</v>
          </cell>
          <cell r="H385" t="str">
            <v>Não</v>
          </cell>
          <cell r="I385">
            <v>440000019391992</v>
          </cell>
          <cell r="J385">
            <v>34011</v>
          </cell>
          <cell r="K385">
            <v>1993</v>
          </cell>
          <cell r="L385" t="str">
            <v>fevereiro</v>
          </cell>
          <cell r="M385">
            <v>34058</v>
          </cell>
          <cell r="N385">
            <v>36927</v>
          </cell>
          <cell r="O385">
            <v>0</v>
          </cell>
          <cell r="P385">
            <v>0</v>
          </cell>
          <cell r="Q385"/>
          <cell r="R385"/>
          <cell r="S385" t="str">
            <v>SAO PAULO</v>
          </cell>
          <cell r="T385" t="str">
            <v>SP</v>
          </cell>
          <cell r="U385"/>
          <cell r="V385" t="str">
            <v>ERSP</v>
          </cell>
          <cell r="W385">
            <v>45265.250254629602</v>
          </cell>
        </row>
        <row r="386">
          <cell r="A386" t="str">
            <v>PROMON</v>
          </cell>
          <cell r="B386" t="str">
            <v>47.415.773/0001-00</v>
          </cell>
          <cell r="C386" t="str">
            <v>NORMAL - EM FUNCIONAMENTO</v>
          </cell>
          <cell r="D386" t="str">
            <v>NORMAL</v>
          </cell>
          <cell r="E386" t="str">
            <v>LC 109</v>
          </cell>
          <cell r="F386" t="str">
            <v>Privada</v>
          </cell>
          <cell r="G386" t="str">
            <v>Privado</v>
          </cell>
          <cell r="H386" t="str">
            <v>Não</v>
          </cell>
          <cell r="I386">
            <v>3018211979</v>
          </cell>
          <cell r="J386">
            <v>29125</v>
          </cell>
          <cell r="K386">
            <v>1979</v>
          </cell>
          <cell r="L386" t="str">
            <v>setembro</v>
          </cell>
          <cell r="M386">
            <v>27761</v>
          </cell>
          <cell r="N386"/>
          <cell r="O386">
            <v>2</v>
          </cell>
          <cell r="P386">
            <v>8</v>
          </cell>
          <cell r="Q386" t="str">
            <v>AV PRESIDENTE JUSCELINO KUBITSCHEK</v>
          </cell>
          <cell r="R386" t="str">
            <v>04.543-011</v>
          </cell>
          <cell r="S386" t="str">
            <v>SAO PAULO</v>
          </cell>
          <cell r="T386" t="str">
            <v>SP</v>
          </cell>
          <cell r="U386" t="str">
            <v>WWW.FUNDACAOPROMON.COM.BR</v>
          </cell>
          <cell r="V386" t="str">
            <v>ERSP</v>
          </cell>
          <cell r="W386">
            <v>45265.250254629602</v>
          </cell>
        </row>
        <row r="387">
          <cell r="A387" t="str">
            <v>PSS</v>
          </cell>
          <cell r="B387" t="str">
            <v>49.729.544/0001-88</v>
          </cell>
          <cell r="C387" t="str">
            <v>SEM ATIVIDADES - COM PENDÊNCIAS PARA CANCELAMENTO</v>
          </cell>
          <cell r="D387" t="str">
            <v>SEM ATIVIDADES</v>
          </cell>
          <cell r="E387" t="str">
            <v>LC 109</v>
          </cell>
          <cell r="F387" t="str">
            <v>Privada</v>
          </cell>
          <cell r="G387" t="str">
            <v>Privado</v>
          </cell>
          <cell r="H387" t="str">
            <v>Não</v>
          </cell>
          <cell r="I387">
            <v>3009121978</v>
          </cell>
          <cell r="J387">
            <v>28922</v>
          </cell>
          <cell r="K387">
            <v>1979</v>
          </cell>
          <cell r="L387" t="str">
            <v>março</v>
          </cell>
          <cell r="M387">
            <v>28433</v>
          </cell>
          <cell r="N387">
            <v>44435</v>
          </cell>
          <cell r="O387">
            <v>0</v>
          </cell>
          <cell r="P387">
            <v>0</v>
          </cell>
          <cell r="Q387" t="str">
            <v>RUA DR. RAFAEL DE BARROS 209 11º ANDAR, CONJ 112</v>
          </cell>
          <cell r="R387" t="str">
            <v>04.003-041</v>
          </cell>
          <cell r="S387" t="str">
            <v>SAO PAULO</v>
          </cell>
          <cell r="T387" t="str">
            <v>SP</v>
          </cell>
          <cell r="U387" t="str">
            <v>WWW.PSSNET.COM.BR</v>
          </cell>
          <cell r="V387" t="str">
            <v>ERSP</v>
          </cell>
          <cell r="W387">
            <v>45265.250254629602</v>
          </cell>
        </row>
        <row r="388">
          <cell r="A388" t="str">
            <v>QUANTA</v>
          </cell>
          <cell r="B388" t="str">
            <v>07.200.006/0001-51</v>
          </cell>
          <cell r="C388" t="str">
            <v>NORMAL - EM FUNCIONAMENTO</v>
          </cell>
          <cell r="D388" t="str">
            <v>NORMAL</v>
          </cell>
          <cell r="E388" t="str">
            <v>LC 109</v>
          </cell>
          <cell r="F388" t="str">
            <v>Instituidor</v>
          </cell>
          <cell r="G388" t="str">
            <v>Instituidor</v>
          </cell>
          <cell r="H388" t="str">
            <v>Não</v>
          </cell>
          <cell r="I388">
            <v>4.4000002246200424E+16</v>
          </cell>
          <cell r="J388">
            <v>38310</v>
          </cell>
          <cell r="K388">
            <v>2004</v>
          </cell>
          <cell r="L388" t="str">
            <v>novembro</v>
          </cell>
          <cell r="M388">
            <v>38384</v>
          </cell>
          <cell r="N388"/>
          <cell r="O388">
            <v>3</v>
          </cell>
          <cell r="P388">
            <v>45</v>
          </cell>
          <cell r="Q388" t="str">
            <v>SÃO JOÃO BATISTA, 109, 6 ANDAR</v>
          </cell>
          <cell r="R388" t="str">
            <v>88.025-230</v>
          </cell>
          <cell r="S388" t="str">
            <v>FLORIANOPOLIS</v>
          </cell>
          <cell r="T388" t="str">
            <v>SC</v>
          </cell>
          <cell r="U388" t="str">
            <v>www.quanta-previdencia.com.br</v>
          </cell>
          <cell r="V388" t="str">
            <v>ERRS</v>
          </cell>
          <cell r="W388">
            <v>45265.250254629602</v>
          </cell>
        </row>
        <row r="389">
          <cell r="A389" t="str">
            <v>RAIZPREV</v>
          </cell>
          <cell r="B389" t="str">
            <v>13.124.815/0001-24</v>
          </cell>
          <cell r="C389" t="str">
            <v>NORMAL - EM FUNCIONAMENTO</v>
          </cell>
          <cell r="D389" t="str">
            <v>NORMAL</v>
          </cell>
          <cell r="E389" t="str">
            <v>LC 109</v>
          </cell>
          <cell r="F389" t="str">
            <v>Privada</v>
          </cell>
          <cell r="G389" t="str">
            <v>Privado</v>
          </cell>
          <cell r="H389" t="str">
            <v>Não</v>
          </cell>
          <cell r="I389">
            <v>4.4011000336201008E+16</v>
          </cell>
          <cell r="J389">
            <v>40511</v>
          </cell>
          <cell r="K389">
            <v>2010</v>
          </cell>
          <cell r="L389" t="str">
            <v>novembro</v>
          </cell>
          <cell r="M389">
            <v>40634</v>
          </cell>
          <cell r="N389"/>
          <cell r="O389">
            <v>1</v>
          </cell>
          <cell r="P389">
            <v>31</v>
          </cell>
          <cell r="Q389" t="str">
            <v>AVENIDA BRIGADEIRO FARIA LIMA, Nº 4.100 ¿ 15º ANDAR</v>
          </cell>
          <cell r="R389" t="str">
            <v>04.538-132</v>
          </cell>
          <cell r="S389" t="str">
            <v>SAO PAULO</v>
          </cell>
          <cell r="T389" t="str">
            <v>SP</v>
          </cell>
          <cell r="U389" t="str">
            <v>WWW.RAIZPREV.ORG.BR</v>
          </cell>
          <cell r="V389" t="str">
            <v>ERSP</v>
          </cell>
          <cell r="W389">
            <v>45265.250254629602</v>
          </cell>
        </row>
        <row r="390">
          <cell r="A390" t="str">
            <v>RANDONPREV</v>
          </cell>
          <cell r="B390" t="str">
            <v>00.016.905/0001-50</v>
          </cell>
          <cell r="C390" t="str">
            <v>NORMAL - EM FUNCIONAMENTO</v>
          </cell>
          <cell r="D390" t="str">
            <v>NORMAL</v>
          </cell>
          <cell r="E390" t="str">
            <v>LC 109</v>
          </cell>
          <cell r="F390" t="str">
            <v>Privada</v>
          </cell>
          <cell r="G390" t="str">
            <v>Privado</v>
          </cell>
          <cell r="H390" t="str">
            <v>Não</v>
          </cell>
          <cell r="I390">
            <v>440000034381993</v>
          </cell>
          <cell r="J390">
            <v>34449</v>
          </cell>
          <cell r="K390">
            <v>1994</v>
          </cell>
          <cell r="L390" t="str">
            <v>abril</v>
          </cell>
          <cell r="M390">
            <v>34495</v>
          </cell>
          <cell r="N390"/>
          <cell r="O390">
            <v>1</v>
          </cell>
          <cell r="P390">
            <v>33</v>
          </cell>
          <cell r="Q390" t="str">
            <v>AVENIDA ABRAMO RANDON 770 TERREO</v>
          </cell>
          <cell r="R390" t="str">
            <v>95.055-010</v>
          </cell>
          <cell r="S390" t="str">
            <v>CAXIAS DO SUL</v>
          </cell>
          <cell r="T390" t="str">
            <v>RS</v>
          </cell>
          <cell r="U390" t="str">
            <v>WWW.RANDONPREV.COM.BR</v>
          </cell>
          <cell r="V390" t="str">
            <v>ERRS</v>
          </cell>
          <cell r="W390">
            <v>45265.250254629602</v>
          </cell>
        </row>
        <row r="391">
          <cell r="A391" t="str">
            <v>RBS PREV</v>
          </cell>
          <cell r="B391" t="str">
            <v>01.594.327/0001-00</v>
          </cell>
          <cell r="C391" t="str">
            <v>NORMAL - EM FUNCIONAMENTO</v>
          </cell>
          <cell r="D391" t="str">
            <v>NORMAL</v>
          </cell>
          <cell r="E391" t="str">
            <v>LC 109</v>
          </cell>
          <cell r="F391" t="str">
            <v>Privada</v>
          </cell>
          <cell r="G391" t="str">
            <v>Privado</v>
          </cell>
          <cell r="H391" t="str">
            <v>Não</v>
          </cell>
          <cell r="I391">
            <v>4.4000001345199608E+16</v>
          </cell>
          <cell r="J391">
            <v>35353</v>
          </cell>
          <cell r="K391">
            <v>1996</v>
          </cell>
          <cell r="L391" t="str">
            <v>outubro</v>
          </cell>
          <cell r="M391">
            <v>35431</v>
          </cell>
          <cell r="N391"/>
          <cell r="O391">
            <v>1</v>
          </cell>
          <cell r="P391">
            <v>51</v>
          </cell>
          <cell r="Q391" t="str">
            <v>AV ERICO VERISSIMO 400</v>
          </cell>
          <cell r="R391" t="str">
            <v>90.160-180</v>
          </cell>
          <cell r="S391" t="str">
            <v>PORTO ALEGRE</v>
          </cell>
          <cell r="T391" t="str">
            <v>RS</v>
          </cell>
          <cell r="U391" t="str">
            <v>HTTP://WWW.RBSPREV.COM.BR/</v>
          </cell>
          <cell r="V391" t="str">
            <v>ERRS</v>
          </cell>
          <cell r="W391">
            <v>45265.250254629602</v>
          </cell>
        </row>
        <row r="392">
          <cell r="A392" t="str">
            <v>REAL GRANDEZA</v>
          </cell>
          <cell r="B392" t="str">
            <v>34.269.803/0001-68</v>
          </cell>
          <cell r="C392" t="str">
            <v>NORMAL - EM FUNCIONAMENTO</v>
          </cell>
          <cell r="D392" t="str">
            <v>NORMAL</v>
          </cell>
          <cell r="E392" t="str">
            <v>LC 108 / LC 109</v>
          </cell>
          <cell r="F392" t="str">
            <v>Pública Federal</v>
          </cell>
          <cell r="G392" t="str">
            <v>Público</v>
          </cell>
          <cell r="H392" t="str">
            <v>Sim</v>
          </cell>
          <cell r="I392">
            <v>3018641979</v>
          </cell>
          <cell r="J392">
            <v>29042</v>
          </cell>
          <cell r="K392">
            <v>1979</v>
          </cell>
          <cell r="L392" t="str">
            <v>julho</v>
          </cell>
          <cell r="M392">
            <v>26299</v>
          </cell>
          <cell r="N392"/>
          <cell r="O392">
            <v>5</v>
          </cell>
          <cell r="P392">
            <v>10</v>
          </cell>
          <cell r="Q392" t="str">
            <v>MENA BARRETO 143 1 AO 8 ANDS</v>
          </cell>
          <cell r="R392" t="str">
            <v>22.271-100</v>
          </cell>
          <cell r="S392" t="str">
            <v>RIO DE JANEIRO</v>
          </cell>
          <cell r="T392" t="str">
            <v>RJ</v>
          </cell>
          <cell r="U392" t="str">
            <v>WWW.FRG.COM.BR</v>
          </cell>
          <cell r="V392" t="str">
            <v>ERRJ</v>
          </cell>
          <cell r="W392">
            <v>45265.250254629602</v>
          </cell>
        </row>
        <row r="393">
          <cell r="A393" t="str">
            <v>RECKITTPREV</v>
          </cell>
          <cell r="B393" t="str">
            <v>57.756.371/0001-15</v>
          </cell>
          <cell r="C393" t="str">
            <v>NORMAL - EM FUNCIONAMENTO</v>
          </cell>
          <cell r="D393" t="str">
            <v>NORMAL</v>
          </cell>
          <cell r="E393" t="str">
            <v>LC 109</v>
          </cell>
          <cell r="F393" t="str">
            <v>Privada</v>
          </cell>
          <cell r="G393" t="str">
            <v>Privado</v>
          </cell>
          <cell r="H393" t="str">
            <v>Não</v>
          </cell>
          <cell r="I393">
            <v>300000036181985</v>
          </cell>
          <cell r="J393">
            <v>31875</v>
          </cell>
          <cell r="K393">
            <v>1987</v>
          </cell>
          <cell r="L393" t="str">
            <v>abril</v>
          </cell>
          <cell r="M393">
            <v>31987</v>
          </cell>
          <cell r="N393"/>
          <cell r="O393">
            <v>1</v>
          </cell>
          <cell r="P393">
            <v>5</v>
          </cell>
          <cell r="Q393" t="str">
            <v>RODOVIA RAPOSO TAVARES 8015 KM 18</v>
          </cell>
          <cell r="R393" t="str">
            <v>05.577-900</v>
          </cell>
          <cell r="S393" t="str">
            <v>SAO PAULO</v>
          </cell>
          <cell r="T393" t="str">
            <v>SP</v>
          </cell>
          <cell r="U393" t="str">
            <v>WWW.RECKITTPREV.COM.BR</v>
          </cell>
          <cell r="V393" t="str">
            <v>ERSP</v>
          </cell>
          <cell r="W393">
            <v>45265.250254629602</v>
          </cell>
        </row>
        <row r="394">
          <cell r="A394" t="str">
            <v>REFER</v>
          </cell>
          <cell r="B394" t="str">
            <v>30.277.685/0001-89</v>
          </cell>
          <cell r="C394" t="str">
            <v>NORMAL - EM FUNCIONAMENTO</v>
          </cell>
          <cell r="D394" t="str">
            <v>NORMAL</v>
          </cell>
          <cell r="E394" t="str">
            <v>LC 108 / LC 109</v>
          </cell>
          <cell r="F394" t="str">
            <v>Pública Federal</v>
          </cell>
          <cell r="G394" t="str">
            <v>Público</v>
          </cell>
          <cell r="H394" t="str">
            <v>Não</v>
          </cell>
          <cell r="I394">
            <v>3005811978</v>
          </cell>
          <cell r="J394">
            <v>28893</v>
          </cell>
          <cell r="K394">
            <v>1979</v>
          </cell>
          <cell r="L394" t="str">
            <v>fevereiro</v>
          </cell>
          <cell r="M394">
            <v>28907</v>
          </cell>
          <cell r="N394"/>
          <cell r="O394">
            <v>8</v>
          </cell>
          <cell r="P394">
            <v>10</v>
          </cell>
          <cell r="Q394" t="str">
            <v>R DA QUITANDA</v>
          </cell>
          <cell r="R394" t="str">
            <v>20.091-005</v>
          </cell>
          <cell r="S394" t="str">
            <v>RIO DE JANEIRO</v>
          </cell>
          <cell r="T394" t="str">
            <v>RJ</v>
          </cell>
          <cell r="U394" t="str">
            <v>WWW.REFER.COM.BR</v>
          </cell>
          <cell r="V394" t="str">
            <v>ERRJ</v>
          </cell>
          <cell r="W394">
            <v>45265.250254629602</v>
          </cell>
        </row>
        <row r="395">
          <cell r="A395" t="str">
            <v>REGIUS</v>
          </cell>
          <cell r="B395" t="str">
            <v>01.225.861/0001-30</v>
          </cell>
          <cell r="C395" t="str">
            <v>NORMAL - EM FUNCIONAMENTO</v>
          </cell>
          <cell r="D395" t="str">
            <v>NORMAL</v>
          </cell>
          <cell r="E395" t="str">
            <v>LC 108 / LC 109</v>
          </cell>
          <cell r="F395" t="str">
            <v>Pública Estadual</v>
          </cell>
          <cell r="G395" t="str">
            <v>Público</v>
          </cell>
          <cell r="H395" t="str">
            <v>Não</v>
          </cell>
          <cell r="I395">
            <v>18831985</v>
          </cell>
          <cell r="J395">
            <v>31155</v>
          </cell>
          <cell r="K395">
            <v>1985</v>
          </cell>
          <cell r="L395" t="str">
            <v>abril</v>
          </cell>
          <cell r="M395">
            <v>31155</v>
          </cell>
          <cell r="N395"/>
          <cell r="O395">
            <v>7</v>
          </cell>
          <cell r="P395">
            <v>15</v>
          </cell>
          <cell r="Q395" t="str">
            <v>SGA/SUL QUADRA 902 -ED. ATHENAS-CONJUNTO B-ENTRADA C-2º ANDAR</v>
          </cell>
          <cell r="R395" t="str">
            <v>70.390-020</v>
          </cell>
          <cell r="S395" t="str">
            <v>BRASILIA</v>
          </cell>
          <cell r="T395" t="str">
            <v>DF</v>
          </cell>
          <cell r="U395" t="str">
            <v>WWW.REGIUS.ORG.BR</v>
          </cell>
          <cell r="V395" t="str">
            <v>ERDF</v>
          </cell>
          <cell r="W395">
            <v>45265.250254629602</v>
          </cell>
        </row>
        <row r="396">
          <cell r="A396" t="str">
            <v>RENOPREV</v>
          </cell>
          <cell r="B396" t="str">
            <v>07.539.385/0001-09</v>
          </cell>
          <cell r="C396" t="str">
            <v>ENCERRADA - POR INICIATIVA DA EFPC</v>
          </cell>
          <cell r="D396" t="str">
            <v>ENCERRADA</v>
          </cell>
          <cell r="E396" t="str">
            <v>LC 109</v>
          </cell>
          <cell r="F396" t="str">
            <v>Privada</v>
          </cell>
          <cell r="G396" t="str">
            <v>Privado</v>
          </cell>
          <cell r="H396" t="str">
            <v>Não</v>
          </cell>
          <cell r="I396">
            <v>4.4000001396200512E+16</v>
          </cell>
          <cell r="J396">
            <v>38531</v>
          </cell>
          <cell r="K396">
            <v>2005</v>
          </cell>
          <cell r="L396" t="str">
            <v>junho</v>
          </cell>
          <cell r="M396">
            <v>38626</v>
          </cell>
          <cell r="N396">
            <v>41442</v>
          </cell>
          <cell r="O396">
            <v>0</v>
          </cell>
          <cell r="P396">
            <v>0</v>
          </cell>
          <cell r="Q396" t="str">
            <v>AV RENAULT 1300 PARTE</v>
          </cell>
          <cell r="R396" t="str">
            <v>83.070-900</v>
          </cell>
          <cell r="S396" t="str">
            <v>SAO JOSE DOS PINHAIS</v>
          </cell>
          <cell r="T396" t="str">
            <v>PR</v>
          </cell>
          <cell r="U396"/>
          <cell r="V396" t="str">
            <v>ERRS</v>
          </cell>
          <cell r="W396">
            <v>45265.250254629602</v>
          </cell>
        </row>
        <row r="397">
          <cell r="A397" t="str">
            <v>RESAPREV</v>
          </cell>
          <cell r="B397" t="str">
            <v>58.399.197/0001-63</v>
          </cell>
          <cell r="C397" t="str">
            <v>ENCERRADA - POR INICIATIVA DA EFPC</v>
          </cell>
          <cell r="D397" t="str">
            <v>ENCERRADA</v>
          </cell>
          <cell r="E397" t="str">
            <v>LC 109</v>
          </cell>
          <cell r="F397" t="str">
            <v>Privada</v>
          </cell>
          <cell r="G397" t="str">
            <v>Privado</v>
          </cell>
          <cell r="H397" t="str">
            <v>Não</v>
          </cell>
          <cell r="I397">
            <v>3702198600</v>
          </cell>
          <cell r="J397">
            <v>32098</v>
          </cell>
          <cell r="K397">
            <v>1987</v>
          </cell>
          <cell r="L397" t="str">
            <v>novembro</v>
          </cell>
          <cell r="M397">
            <v>32108</v>
          </cell>
          <cell r="N397">
            <v>41038</v>
          </cell>
          <cell r="O397">
            <v>0</v>
          </cell>
          <cell r="P397">
            <v>0</v>
          </cell>
          <cell r="Q397" t="str">
            <v>AVENIDA AMAZONAS, 1.100 PARTE</v>
          </cell>
          <cell r="R397" t="str">
            <v>08.744-340</v>
          </cell>
          <cell r="S397" t="str">
            <v>MOGI DAS CRUZES</v>
          </cell>
          <cell r="T397" t="str">
            <v>SP</v>
          </cell>
          <cell r="U397"/>
          <cell r="V397" t="str">
            <v>ERSP</v>
          </cell>
          <cell r="W397">
            <v>45265.250254629602</v>
          </cell>
        </row>
        <row r="398">
          <cell r="A398" t="str">
            <v>RIBEIRAO PREV</v>
          </cell>
          <cell r="B398" t="str">
            <v>01.277.921/0001-69</v>
          </cell>
          <cell r="C398" t="str">
            <v>ENCERRADA - POR CANCELAMENTO</v>
          </cell>
          <cell r="D398" t="str">
            <v>ENCERRADA</v>
          </cell>
          <cell r="E398" t="str">
            <v>LC 109</v>
          </cell>
          <cell r="F398" t="str">
            <v>Privada</v>
          </cell>
          <cell r="G398" t="str">
            <v>Privado</v>
          </cell>
          <cell r="H398" t="str">
            <v>Não</v>
          </cell>
          <cell r="I398">
            <v>4.4000002410199688E+16</v>
          </cell>
          <cell r="J398">
            <v>35165</v>
          </cell>
          <cell r="K398">
            <v>1996</v>
          </cell>
          <cell r="L398" t="str">
            <v>abril</v>
          </cell>
          <cell r="M398">
            <v>35270</v>
          </cell>
          <cell r="N398">
            <v>37132</v>
          </cell>
          <cell r="O398">
            <v>0</v>
          </cell>
          <cell r="P398">
            <v>0</v>
          </cell>
          <cell r="Q398"/>
          <cell r="R398"/>
          <cell r="S398" t="str">
            <v>RIBEIRAO PRETO</v>
          </cell>
          <cell r="T398" t="str">
            <v>SP</v>
          </cell>
          <cell r="U398"/>
          <cell r="V398" t="str">
            <v>ERSP</v>
          </cell>
          <cell r="W398">
            <v>45265.250254629602</v>
          </cell>
        </row>
        <row r="399">
          <cell r="A399" t="str">
            <v>RIGEPREV</v>
          </cell>
          <cell r="B399" t="str">
            <v>45.989.050/0001-81</v>
          </cell>
          <cell r="C399" t="str">
            <v>ENCERRADA - POR CANCELAMENTO</v>
          </cell>
          <cell r="D399" t="str">
            <v>ENCERRADA</v>
          </cell>
          <cell r="E399" t="str">
            <v>LC 109</v>
          </cell>
          <cell r="F399" t="str">
            <v>Privada</v>
          </cell>
          <cell r="G399" t="str">
            <v>Privado</v>
          </cell>
          <cell r="H399" t="str">
            <v>Não</v>
          </cell>
          <cell r="I399">
            <v>4.400000517119956E+16</v>
          </cell>
          <cell r="J399">
            <v>35055</v>
          </cell>
          <cell r="K399">
            <v>1995</v>
          </cell>
          <cell r="L399" t="str">
            <v>dezembro</v>
          </cell>
          <cell r="M399"/>
          <cell r="N399">
            <v>35500</v>
          </cell>
          <cell r="O399">
            <v>0</v>
          </cell>
          <cell r="P399">
            <v>0</v>
          </cell>
          <cell r="Q399"/>
          <cell r="R399"/>
          <cell r="S399" t="str">
            <v>CAMPINAS</v>
          </cell>
          <cell r="T399" t="str">
            <v>SP</v>
          </cell>
          <cell r="U399"/>
          <cell r="V399" t="str">
            <v>ERSP</v>
          </cell>
          <cell r="W399">
            <v>45265.250254629602</v>
          </cell>
        </row>
        <row r="400">
          <cell r="A400" t="str">
            <v>RJPREV</v>
          </cell>
          <cell r="B400" t="str">
            <v>17.713.878/0001-77</v>
          </cell>
          <cell r="C400" t="str">
            <v>NORMAL - EM FUNCIONAMENTO</v>
          </cell>
          <cell r="D400" t="str">
            <v>NORMAL</v>
          </cell>
          <cell r="E400" t="str">
            <v>LC 108 / LC 109</v>
          </cell>
          <cell r="F400" t="str">
            <v>Pública Municipal</v>
          </cell>
          <cell r="G400" t="str">
            <v>Público</v>
          </cell>
          <cell r="H400" t="str">
            <v>Não</v>
          </cell>
          <cell r="I400">
            <v>4.4011000434201208E+16</v>
          </cell>
          <cell r="J400">
            <v>41213</v>
          </cell>
          <cell r="K400">
            <v>2012</v>
          </cell>
          <cell r="L400" t="str">
            <v>outubro</v>
          </cell>
          <cell r="M400">
            <v>41521</v>
          </cell>
          <cell r="N400"/>
          <cell r="O400">
            <v>2</v>
          </cell>
          <cell r="P400">
            <v>32</v>
          </cell>
          <cell r="Q400" t="str">
            <v>AV. ERASMO BRAGA, 118 - 7º ANDAR</v>
          </cell>
          <cell r="R400" t="str">
            <v>20.020-000</v>
          </cell>
          <cell r="S400" t="str">
            <v>RIO DE JANEIRO</v>
          </cell>
          <cell r="T400" t="str">
            <v>RJ</v>
          </cell>
          <cell r="U400" t="str">
            <v>WWW.RJPREV.RJ.GOV.BR</v>
          </cell>
          <cell r="V400" t="str">
            <v>ERRJ</v>
          </cell>
          <cell r="W400">
            <v>45265.250254629602</v>
          </cell>
        </row>
        <row r="401">
          <cell r="A401" t="str">
            <v>ROCHEPREV</v>
          </cell>
          <cell r="B401" t="str">
            <v>01.048.433/0001-80</v>
          </cell>
          <cell r="C401" t="str">
            <v>NORMAL - EM FUNCIONAMENTO</v>
          </cell>
          <cell r="D401" t="str">
            <v>NORMAL</v>
          </cell>
          <cell r="E401" t="str">
            <v>LC 109</v>
          </cell>
          <cell r="F401" t="str">
            <v>Privada</v>
          </cell>
          <cell r="G401" t="str">
            <v>Privado</v>
          </cell>
          <cell r="H401" t="str">
            <v>Não</v>
          </cell>
          <cell r="I401">
            <v>4.4000004783199584E+16</v>
          </cell>
          <cell r="J401">
            <v>35047</v>
          </cell>
          <cell r="K401">
            <v>1995</v>
          </cell>
          <cell r="L401" t="str">
            <v>dezembro</v>
          </cell>
          <cell r="M401">
            <v>35187</v>
          </cell>
          <cell r="N401"/>
          <cell r="O401">
            <v>1</v>
          </cell>
          <cell r="P401">
            <v>3</v>
          </cell>
          <cell r="Q401" t="str">
            <v>RUA DOUTOR RUBENS GOMES BUENO,</v>
          </cell>
          <cell r="R401" t="str">
            <v>04.730-903</v>
          </cell>
          <cell r="S401" t="str">
            <v>SAO PAULO</v>
          </cell>
          <cell r="T401" t="str">
            <v>SP</v>
          </cell>
          <cell r="U401" t="str">
            <v>WWW.PORTALPREV.COM.BR/ROCHEPREV/ROCHEPREV</v>
          </cell>
          <cell r="V401" t="str">
            <v>ERSP</v>
          </cell>
          <cell r="W401">
            <v>45265.250254629602</v>
          </cell>
        </row>
        <row r="402">
          <cell r="A402" t="str">
            <v>RS-PREV</v>
          </cell>
          <cell r="B402" t="str">
            <v>24.846.794/0001-77</v>
          </cell>
          <cell r="C402" t="str">
            <v>NORMAL - EM FUNCIONAMENTO</v>
          </cell>
          <cell r="D402" t="str">
            <v>NORMAL</v>
          </cell>
          <cell r="E402" t="str">
            <v>LC 108 / LC 109</v>
          </cell>
          <cell r="F402" t="str">
            <v>Pública Municipal</v>
          </cell>
          <cell r="G402" t="str">
            <v>Público</v>
          </cell>
          <cell r="H402" t="str">
            <v>Não</v>
          </cell>
          <cell r="I402">
            <v>4.4011000022201688E+16</v>
          </cell>
          <cell r="J402">
            <v>42451</v>
          </cell>
          <cell r="K402">
            <v>2016</v>
          </cell>
          <cell r="L402" t="str">
            <v>março</v>
          </cell>
          <cell r="M402">
            <v>42486</v>
          </cell>
          <cell r="N402"/>
          <cell r="O402">
            <v>2</v>
          </cell>
          <cell r="P402">
            <v>27</v>
          </cell>
          <cell r="Q402" t="str">
            <v>RUA WASHINGTON LUIZ 820/1001</v>
          </cell>
          <cell r="R402" t="str">
            <v>90.010-460</v>
          </cell>
          <cell r="S402" t="str">
            <v>PORTO ALEGRE</v>
          </cell>
          <cell r="T402" t="str">
            <v>RS</v>
          </cell>
          <cell r="U402" t="str">
            <v>WWW.RSPREV.COM.BR</v>
          </cell>
          <cell r="V402" t="str">
            <v>ERRS</v>
          </cell>
          <cell r="W402">
            <v>45265.250254629602</v>
          </cell>
        </row>
        <row r="403">
          <cell r="A403" t="str">
            <v>RUMOS</v>
          </cell>
          <cell r="B403" t="str">
            <v>51.245.355/0001-81</v>
          </cell>
          <cell r="C403" t="str">
            <v>NORMAL - EM FUNCIONAMENTO</v>
          </cell>
          <cell r="D403" t="str">
            <v>NORMAL</v>
          </cell>
          <cell r="E403" t="str">
            <v>LC 109</v>
          </cell>
          <cell r="F403" t="str">
            <v>Privada</v>
          </cell>
          <cell r="G403" t="str">
            <v>Privado</v>
          </cell>
          <cell r="H403" t="str">
            <v>Não</v>
          </cell>
          <cell r="I403">
            <v>300000016691984</v>
          </cell>
          <cell r="J403">
            <v>31112</v>
          </cell>
          <cell r="K403">
            <v>1985</v>
          </cell>
          <cell r="L403" t="str">
            <v>março</v>
          </cell>
          <cell r="M403">
            <v>31048</v>
          </cell>
          <cell r="N403"/>
          <cell r="O403">
            <v>2</v>
          </cell>
          <cell r="P403">
            <v>12</v>
          </cell>
          <cell r="Q403" t="str">
            <v>AV. MARCOS PENTEADO DE ULHOA RODRIGUES</v>
          </cell>
          <cell r="R403" t="str">
            <v>06.460-040</v>
          </cell>
          <cell r="S403" t="str">
            <v>BARUERI</v>
          </cell>
          <cell r="T403" t="str">
            <v>SP</v>
          </cell>
          <cell r="U403" t="str">
            <v>WWW.RUMOSPREVIDENCIA.COM.BR</v>
          </cell>
          <cell r="V403" t="str">
            <v>ERSP</v>
          </cell>
          <cell r="W403">
            <v>45265.250254629602</v>
          </cell>
        </row>
        <row r="404">
          <cell r="A404" t="str">
            <v>SABESPREV</v>
          </cell>
          <cell r="B404" t="str">
            <v>65.471.914/0001-86</v>
          </cell>
          <cell r="C404" t="str">
            <v>NORMAL - EM FUNCIONAMENTO</v>
          </cell>
          <cell r="D404" t="str">
            <v>NORMAL</v>
          </cell>
          <cell r="E404" t="str">
            <v>LC 108 / LC 109</v>
          </cell>
          <cell r="F404" t="str">
            <v>Pública Estadual</v>
          </cell>
          <cell r="G404" t="str">
            <v>Público</v>
          </cell>
          <cell r="H404" t="str">
            <v>Não</v>
          </cell>
          <cell r="I404">
            <v>183091980</v>
          </cell>
          <cell r="J404">
            <v>33094</v>
          </cell>
          <cell r="K404">
            <v>1990</v>
          </cell>
          <cell r="L404" t="str">
            <v>agosto</v>
          </cell>
          <cell r="M404">
            <v>33297</v>
          </cell>
          <cell r="N404"/>
          <cell r="O404">
            <v>5</v>
          </cell>
          <cell r="P404">
            <v>3</v>
          </cell>
          <cell r="Q404" t="str">
            <v>SANTOS 1827 14 ANDAR CONJ 142</v>
          </cell>
          <cell r="R404" t="str">
            <v>01.419-909</v>
          </cell>
          <cell r="S404" t="str">
            <v>SAO PAULO</v>
          </cell>
          <cell r="T404" t="str">
            <v>SP</v>
          </cell>
          <cell r="U404" t="str">
            <v>WWW.SABESPREV.COM.BR</v>
          </cell>
          <cell r="V404" t="str">
            <v>ERSP</v>
          </cell>
          <cell r="W404">
            <v>45265.250254629602</v>
          </cell>
        </row>
        <row r="405">
          <cell r="A405" t="str">
            <v>SANEPREVI</v>
          </cell>
          <cell r="B405" t="str">
            <v>86.708.203/0001-52</v>
          </cell>
          <cell r="C405" t="str">
            <v>ENCERRADA - POR CANCELAMENTO</v>
          </cell>
          <cell r="D405" t="str">
            <v>ENCERRADA</v>
          </cell>
          <cell r="E405" t="str">
            <v>LC 108 / LC 109</v>
          </cell>
          <cell r="F405" t="str">
            <v>Pública Estadual</v>
          </cell>
          <cell r="G405" t="str">
            <v>Público</v>
          </cell>
          <cell r="H405" t="str">
            <v>Não</v>
          </cell>
          <cell r="I405">
            <v>440000032821993</v>
          </cell>
          <cell r="J405">
            <v>34305</v>
          </cell>
          <cell r="K405">
            <v>1993</v>
          </cell>
          <cell r="L405" t="str">
            <v>dezembro</v>
          </cell>
          <cell r="M405">
            <v>34306</v>
          </cell>
          <cell r="N405">
            <v>38163</v>
          </cell>
          <cell r="O405">
            <v>0</v>
          </cell>
          <cell r="P405">
            <v>0</v>
          </cell>
          <cell r="Q405"/>
          <cell r="R405"/>
          <cell r="S405" t="str">
            <v>CUIABA</v>
          </cell>
          <cell r="T405" t="str">
            <v>MT</v>
          </cell>
          <cell r="U405"/>
          <cell r="V405" t="str">
            <v>ERMG</v>
          </cell>
          <cell r="W405">
            <v>45265.250254629602</v>
          </cell>
        </row>
        <row r="406">
          <cell r="A406" t="str">
            <v>SANPREV</v>
          </cell>
          <cell r="B406" t="str">
            <v>60.741.360/0001-76</v>
          </cell>
          <cell r="C406" t="str">
            <v>ENCERRADA - POR INICIATIVA DA EFPC</v>
          </cell>
          <cell r="D406" t="str">
            <v>ENCERRADA</v>
          </cell>
          <cell r="E406" t="str">
            <v>LC 109</v>
          </cell>
          <cell r="F406" t="str">
            <v>Privada</v>
          </cell>
          <cell r="G406" t="str">
            <v>Privado</v>
          </cell>
          <cell r="H406" t="str">
            <v>Não</v>
          </cell>
          <cell r="I406">
            <v>3018741979</v>
          </cell>
          <cell r="J406">
            <v>29125</v>
          </cell>
          <cell r="K406">
            <v>1979</v>
          </cell>
          <cell r="L406" t="str">
            <v>setembro</v>
          </cell>
          <cell r="M406">
            <v>29125</v>
          </cell>
          <cell r="N406">
            <v>43236</v>
          </cell>
          <cell r="O406">
            <v>0</v>
          </cell>
          <cell r="P406">
            <v>0</v>
          </cell>
          <cell r="Q406" t="str">
            <v>RUA AMADOR BUENO, 474</v>
          </cell>
          <cell r="R406" t="str">
            <v>04.752-901</v>
          </cell>
          <cell r="S406" t="str">
            <v>SAO PAULO</v>
          </cell>
          <cell r="T406" t="str">
            <v>SP</v>
          </cell>
          <cell r="U406" t="str">
            <v>WWW.SANPREV.COM.BR</v>
          </cell>
          <cell r="V406" t="str">
            <v>ERSP</v>
          </cell>
          <cell r="W406">
            <v>45265.250254629602</v>
          </cell>
        </row>
        <row r="407">
          <cell r="A407" t="str">
            <v>SANTANDER BANES</v>
          </cell>
          <cell r="B407" t="str">
            <v>08.431.002/0001-47</v>
          </cell>
          <cell r="C407" t="str">
            <v>ENCERRADA - POR INICIATIVA DA EFPC</v>
          </cell>
          <cell r="D407" t="str">
            <v>ENCERRADA</v>
          </cell>
          <cell r="E407" t="str">
            <v>LC 109</v>
          </cell>
          <cell r="F407" t="str">
            <v>Privada</v>
          </cell>
          <cell r="G407" t="str">
            <v>Privado</v>
          </cell>
          <cell r="H407" t="str">
            <v>Não</v>
          </cell>
          <cell r="I407">
            <v>4.4000001363200632E+16</v>
          </cell>
          <cell r="J407">
            <v>38855</v>
          </cell>
          <cell r="K407">
            <v>2006</v>
          </cell>
          <cell r="L407" t="str">
            <v>maio</v>
          </cell>
          <cell r="M407">
            <v>39449</v>
          </cell>
          <cell r="N407">
            <v>42192</v>
          </cell>
          <cell r="O407">
            <v>0</v>
          </cell>
          <cell r="P407">
            <v>0</v>
          </cell>
          <cell r="Q407" t="str">
            <v>AV. JUSCELINO KUBITSCHEK, Nº 2235 ¿ 26º ANDAR ¿ ESTAÇÃO 145</v>
          </cell>
          <cell r="R407" t="str">
            <v>04.543-011</v>
          </cell>
          <cell r="S407" t="str">
            <v>SAO PAULO</v>
          </cell>
          <cell r="T407" t="str">
            <v>SP</v>
          </cell>
          <cell r="U407"/>
          <cell r="V407" t="str">
            <v>ERSP</v>
          </cell>
          <cell r="W407">
            <v>45265.250254629602</v>
          </cell>
        </row>
        <row r="408">
          <cell r="A408" t="str">
            <v>SANTANDERPREVI</v>
          </cell>
          <cell r="B408" t="str">
            <v>68.687.185/0001-98</v>
          </cell>
          <cell r="C408" t="str">
            <v>NORMAL - EM FUNCIONAMENTO</v>
          </cell>
          <cell r="D408" t="str">
            <v>NORMAL</v>
          </cell>
          <cell r="E408" t="str">
            <v>LC 109</v>
          </cell>
          <cell r="F408" t="str">
            <v>Privada</v>
          </cell>
          <cell r="G408" t="str">
            <v>Privado</v>
          </cell>
          <cell r="H408" t="str">
            <v>Não</v>
          </cell>
          <cell r="I408">
            <v>240000002431992</v>
          </cell>
          <cell r="J408">
            <v>33877</v>
          </cell>
          <cell r="K408">
            <v>1992</v>
          </cell>
          <cell r="L408" t="str">
            <v>setembro</v>
          </cell>
          <cell r="M408">
            <v>33906</v>
          </cell>
          <cell r="N408"/>
          <cell r="O408">
            <v>1</v>
          </cell>
          <cell r="P408">
            <v>18</v>
          </cell>
          <cell r="Q408" t="str">
            <v>AV. PRESIDENTE JUSCELINO KUBITSCHEK, 2041/2235 - 12º ANDAR</v>
          </cell>
          <cell r="R408" t="str">
            <v>04.543-011</v>
          </cell>
          <cell r="S408" t="str">
            <v>SAO PAULO</v>
          </cell>
          <cell r="T408" t="str">
            <v>SP</v>
          </cell>
          <cell r="U408" t="str">
            <v>WWW.SANTANDERPREVI.COM.BR</v>
          </cell>
          <cell r="V408" t="str">
            <v>ERSP</v>
          </cell>
          <cell r="W408">
            <v>45265.250254629602</v>
          </cell>
        </row>
        <row r="409">
          <cell r="A409" t="str">
            <v>SAO BERNARDO</v>
          </cell>
          <cell r="B409" t="str">
            <v>43.763.127/0001-75</v>
          </cell>
          <cell r="C409" t="str">
            <v>NORMAL - EM FUNCIONAMENTO</v>
          </cell>
          <cell r="D409" t="str">
            <v>NORMAL</v>
          </cell>
          <cell r="E409" t="str">
            <v>LC 109</v>
          </cell>
          <cell r="F409" t="str">
            <v>Privada</v>
          </cell>
          <cell r="G409" t="str">
            <v>Privado</v>
          </cell>
          <cell r="H409" t="str">
            <v>Não</v>
          </cell>
          <cell r="I409">
            <v>139101980</v>
          </cell>
          <cell r="J409">
            <v>29349</v>
          </cell>
          <cell r="K409">
            <v>1980</v>
          </cell>
          <cell r="L409" t="str">
            <v>maio</v>
          </cell>
          <cell r="M409">
            <v>29305</v>
          </cell>
          <cell r="N409"/>
          <cell r="O409">
            <v>1</v>
          </cell>
          <cell r="P409">
            <v>15</v>
          </cell>
          <cell r="Q409" t="str">
            <v>AVENIDA SANTA MARINA       482      4.ANDAR</v>
          </cell>
          <cell r="R409" t="str">
            <v>05.036-903</v>
          </cell>
          <cell r="S409" t="str">
            <v>SAO PAULO</v>
          </cell>
          <cell r="T409" t="str">
            <v>SP</v>
          </cell>
          <cell r="U409" t="str">
            <v>WWW.SAOBERNARDO.ORG.BR</v>
          </cell>
          <cell r="V409" t="str">
            <v>ERSP</v>
          </cell>
          <cell r="W409">
            <v>45265.250254629602</v>
          </cell>
        </row>
        <row r="410">
          <cell r="A410" t="str">
            <v>SAO FRANCISCO</v>
          </cell>
          <cell r="B410" t="str">
            <v>01.635.671/0001-91</v>
          </cell>
          <cell r="C410" t="str">
            <v>NORMAL - EM FUNCIONAMENTO</v>
          </cell>
          <cell r="D410" t="str">
            <v>NORMAL</v>
          </cell>
          <cell r="E410" t="str">
            <v>LC 108 / LC 109</v>
          </cell>
          <cell r="F410" t="str">
            <v>Pública Federal</v>
          </cell>
          <cell r="G410" t="str">
            <v>Público</v>
          </cell>
          <cell r="H410" t="str">
            <v>Não</v>
          </cell>
          <cell r="I410">
            <v>194671981</v>
          </cell>
          <cell r="J410">
            <v>29734</v>
          </cell>
          <cell r="K410">
            <v>1981</v>
          </cell>
          <cell r="L410" t="str">
            <v>maio</v>
          </cell>
          <cell r="M410">
            <v>31472</v>
          </cell>
          <cell r="N410"/>
          <cell r="O410">
            <v>3</v>
          </cell>
          <cell r="P410">
            <v>2</v>
          </cell>
          <cell r="Q410" t="str">
            <v>SBN  QUADRA 02 BLOCO H, EDIFICIO CENTRAL BRASILIA,  8º ANDAR</v>
          </cell>
          <cell r="R410" t="str">
            <v>70.040-904</v>
          </cell>
          <cell r="S410" t="str">
            <v>BRASILIA</v>
          </cell>
          <cell r="T410" t="str">
            <v>DF</v>
          </cell>
          <cell r="U410" t="str">
            <v>www.franweb.com.br</v>
          </cell>
          <cell r="V410" t="str">
            <v>ERDF</v>
          </cell>
          <cell r="W410">
            <v>45265.250254629602</v>
          </cell>
        </row>
        <row r="411">
          <cell r="A411" t="str">
            <v>SAO RAFAEL</v>
          </cell>
          <cell r="B411" t="str">
            <v>29.213.238/0001-87</v>
          </cell>
          <cell r="C411" t="str">
            <v>NORMAL - EM FUNCIONAMENTO</v>
          </cell>
          <cell r="D411" t="str">
            <v>NORMAL</v>
          </cell>
          <cell r="E411" t="str">
            <v>LC 109</v>
          </cell>
          <cell r="F411" t="str">
            <v>Privada</v>
          </cell>
          <cell r="G411" t="str">
            <v>Privado</v>
          </cell>
          <cell r="H411" t="str">
            <v>Não</v>
          </cell>
          <cell r="I411">
            <v>300000008551984</v>
          </cell>
          <cell r="J411">
            <v>30994</v>
          </cell>
          <cell r="K411">
            <v>1984</v>
          </cell>
          <cell r="L411" t="str">
            <v>novembro</v>
          </cell>
          <cell r="M411">
            <v>32203</v>
          </cell>
          <cell r="N411"/>
          <cell r="O411">
            <v>1</v>
          </cell>
          <cell r="P411">
            <v>2</v>
          </cell>
          <cell r="Q411" t="str">
            <v>RUA VOLUNTÁRIOS DA PÁTRIA</v>
          </cell>
          <cell r="R411" t="str">
            <v>22.270-000</v>
          </cell>
          <cell r="S411" t="str">
            <v>RIO DE JANEIRO</v>
          </cell>
          <cell r="T411" t="str">
            <v>RJ</v>
          </cell>
          <cell r="U411" t="str">
            <v>WWW.SAORAFAELPREVIDENCIA.COM.BR</v>
          </cell>
          <cell r="V411" t="str">
            <v>ERRJ</v>
          </cell>
          <cell r="W411">
            <v>45265.250254629602</v>
          </cell>
        </row>
        <row r="412">
          <cell r="A412" t="str">
            <v>SARAH PREVIDÊNCIA</v>
          </cell>
          <cell r="B412" t="str">
            <v>45.395.628/0001-71</v>
          </cell>
          <cell r="C412" t="str">
            <v>NORMAL - EM FUNCIONAMENTO</v>
          </cell>
          <cell r="D412" t="str">
            <v>NORMAL</v>
          </cell>
          <cell r="E412" t="str">
            <v>LC 109</v>
          </cell>
          <cell r="F412" t="str">
            <v>Privada</v>
          </cell>
          <cell r="G412" t="str">
            <v>Privado</v>
          </cell>
          <cell r="H412" t="str">
            <v>Não</v>
          </cell>
          <cell r="I412">
            <v>4.4011006713202168E+16</v>
          </cell>
          <cell r="J412">
            <v>44575</v>
          </cell>
          <cell r="K412">
            <v>2022</v>
          </cell>
          <cell r="L412" t="str">
            <v>janeiro</v>
          </cell>
          <cell r="M412">
            <v>44586</v>
          </cell>
          <cell r="N412"/>
          <cell r="O412">
            <v>1</v>
          </cell>
          <cell r="P412">
            <v>1</v>
          </cell>
          <cell r="Q412" t="str">
            <v>SMHS QUADRA 101 BLOCO B</v>
          </cell>
          <cell r="R412" t="str">
            <v>70.335-901</v>
          </cell>
          <cell r="S412" t="str">
            <v>BRASILIA</v>
          </cell>
          <cell r="T412" t="str">
            <v>DF</v>
          </cell>
          <cell r="U412"/>
          <cell r="V412" t="str">
            <v>ERDF</v>
          </cell>
          <cell r="W412">
            <v>45265.250254629602</v>
          </cell>
        </row>
        <row r="413">
          <cell r="A413" t="str">
            <v>SARAHPREV</v>
          </cell>
          <cell r="B413" t="str">
            <v>01.600.217/0001-03</v>
          </cell>
          <cell r="C413" t="str">
            <v>ENCERRADA - POR INICIATIVA DA EFPC</v>
          </cell>
          <cell r="D413" t="str">
            <v>ENCERRADA</v>
          </cell>
          <cell r="E413" t="str">
            <v>LC 109</v>
          </cell>
          <cell r="F413" t="str">
            <v>Privada</v>
          </cell>
          <cell r="G413" t="str">
            <v>Privado</v>
          </cell>
          <cell r="H413" t="str">
            <v>Não</v>
          </cell>
          <cell r="I413">
            <v>4.4000009605199696E+16</v>
          </cell>
          <cell r="J413">
            <v>35391</v>
          </cell>
          <cell r="K413">
            <v>1996</v>
          </cell>
          <cell r="L413" t="str">
            <v>novembro</v>
          </cell>
          <cell r="M413">
            <v>35422</v>
          </cell>
          <cell r="N413">
            <v>43005</v>
          </cell>
          <cell r="O413">
            <v>0</v>
          </cell>
          <cell r="P413">
            <v>0</v>
          </cell>
          <cell r="Q413" t="str">
            <v>SMH SUL QUADRA 101 BLOCO B 45 3 ANDAR SL 307</v>
          </cell>
          <cell r="R413" t="str">
            <v>70.334-900</v>
          </cell>
          <cell r="S413" t="str">
            <v>BRASILIA</v>
          </cell>
          <cell r="T413" t="str">
            <v>DF</v>
          </cell>
          <cell r="U413" t="str">
            <v>WWW.SARAHPREV.ORG.BR</v>
          </cell>
          <cell r="V413" t="str">
            <v>ERDF</v>
          </cell>
          <cell r="W413">
            <v>45265.250254629602</v>
          </cell>
        </row>
        <row r="414">
          <cell r="A414" t="str">
            <v>SBOTPREV</v>
          </cell>
          <cell r="B414" t="str">
            <v>11.401.654/0001-43</v>
          </cell>
          <cell r="C414" t="str">
            <v>NORMAL - EM FUNCIONAMENTO</v>
          </cell>
          <cell r="D414" t="str">
            <v>NORMAL</v>
          </cell>
          <cell r="E414" t="str">
            <v>LC 109</v>
          </cell>
          <cell r="F414" t="str">
            <v>Instituidor</v>
          </cell>
          <cell r="G414" t="str">
            <v>Instituidor</v>
          </cell>
          <cell r="H414" t="str">
            <v>Não</v>
          </cell>
          <cell r="I414">
            <v>4.4011002636202256E+16</v>
          </cell>
          <cell r="J414">
            <v>40095</v>
          </cell>
          <cell r="K414">
            <v>2009</v>
          </cell>
          <cell r="L414" t="str">
            <v>outubro</v>
          </cell>
          <cell r="M414">
            <v>40210</v>
          </cell>
          <cell r="N414"/>
          <cell r="O414">
            <v>1</v>
          </cell>
          <cell r="P414">
            <v>1</v>
          </cell>
          <cell r="Q414" t="str">
            <v>ALAMEDA LORENA, 427 ¿ 14º ANDAR</v>
          </cell>
          <cell r="R414" t="str">
            <v>01.424-000</v>
          </cell>
          <cell r="S414" t="str">
            <v>SAO PAULO</v>
          </cell>
          <cell r="T414" t="str">
            <v>SP</v>
          </cell>
          <cell r="U414" t="str">
            <v>WWW.SBOTPREV.ORG.BR</v>
          </cell>
          <cell r="V414" t="str">
            <v>ERSP</v>
          </cell>
          <cell r="W414">
            <v>45265.250254629602</v>
          </cell>
        </row>
        <row r="415">
          <cell r="A415" t="str">
            <v>SBPREV</v>
          </cell>
          <cell r="B415" t="str">
            <v>00.000.000/0000-00</v>
          </cell>
          <cell r="C415" t="str">
            <v>ENCERRADA - DE OFÍCIO</v>
          </cell>
          <cell r="D415" t="str">
            <v>ENCERRADA</v>
          </cell>
          <cell r="E415" t="str">
            <v>LC 109</v>
          </cell>
          <cell r="F415" t="str">
            <v>Instituidor</v>
          </cell>
          <cell r="G415" t="str">
            <v>Instituidor</v>
          </cell>
          <cell r="H415" t="str">
            <v>Não</v>
          </cell>
          <cell r="I415">
            <v>4.4000004172200712E+16</v>
          </cell>
          <cell r="J415">
            <v>39769</v>
          </cell>
          <cell r="K415">
            <v>2008</v>
          </cell>
          <cell r="L415" t="str">
            <v>novembro</v>
          </cell>
          <cell r="M415"/>
          <cell r="N415">
            <v>40108</v>
          </cell>
          <cell r="O415">
            <v>0</v>
          </cell>
          <cell r="P415">
            <v>0</v>
          </cell>
          <cell r="Q415" t="str">
            <v>AV. CNB 12 LOTE 11/12</v>
          </cell>
          <cell r="R415" t="str">
            <v>72.115-944</v>
          </cell>
          <cell r="S415" t="str">
            <v>NÃO INFORMADO</v>
          </cell>
          <cell r="T415" t="str">
            <v>DF</v>
          </cell>
          <cell r="U415"/>
          <cell r="V415" t="str">
            <v>ERDF</v>
          </cell>
          <cell r="W415">
            <v>45265.250254629602</v>
          </cell>
        </row>
        <row r="416">
          <cell r="A416" t="str">
            <v>SCHNEIDER</v>
          </cell>
          <cell r="B416" t="str">
            <v>64.035.595/0001-01</v>
          </cell>
          <cell r="C416" t="str">
            <v>ENCERRADA - POR INICIATIVA DA EFPC</v>
          </cell>
          <cell r="D416" t="str">
            <v>ENCERRADA</v>
          </cell>
          <cell r="E416" t="str">
            <v>LC 109</v>
          </cell>
          <cell r="F416" t="str">
            <v>Privada</v>
          </cell>
          <cell r="G416" t="str">
            <v>Privado</v>
          </cell>
          <cell r="H416" t="str">
            <v>Não</v>
          </cell>
          <cell r="I416">
            <v>2400000764490</v>
          </cell>
          <cell r="J416">
            <v>33168</v>
          </cell>
          <cell r="K416">
            <v>1990</v>
          </cell>
          <cell r="L416" t="str">
            <v>outubro</v>
          </cell>
          <cell r="M416">
            <v>33235</v>
          </cell>
          <cell r="N416">
            <v>40711</v>
          </cell>
          <cell r="O416">
            <v>0</v>
          </cell>
          <cell r="P416">
            <v>0</v>
          </cell>
          <cell r="Q416" t="str">
            <v>AV DAS NACOES UNIDAS 23223</v>
          </cell>
          <cell r="R416" t="str">
            <v>04.795-100</v>
          </cell>
          <cell r="S416" t="str">
            <v>SAO PAULO</v>
          </cell>
          <cell r="T416" t="str">
            <v>SP</v>
          </cell>
          <cell r="U416" t="str">
            <v>www.schneider-electric.com.br</v>
          </cell>
          <cell r="V416" t="str">
            <v>ERSP</v>
          </cell>
          <cell r="W416">
            <v>45265.250254629602</v>
          </cell>
        </row>
        <row r="417">
          <cell r="A417" t="str">
            <v>SCPREV</v>
          </cell>
          <cell r="B417" t="str">
            <v>24.779.565/0001-87</v>
          </cell>
          <cell r="C417" t="str">
            <v>NORMAL - EM FUNCIONAMENTO</v>
          </cell>
          <cell r="D417" t="str">
            <v>NORMAL</v>
          </cell>
          <cell r="E417" t="str">
            <v>LC 108 / LC 109</v>
          </cell>
          <cell r="F417" t="str">
            <v>Pública Municipal</v>
          </cell>
          <cell r="G417" t="str">
            <v>Público</v>
          </cell>
          <cell r="H417" t="str">
            <v>Não</v>
          </cell>
          <cell r="I417">
            <v>4.4011000027201616E+16</v>
          </cell>
          <cell r="J417">
            <v>42461</v>
          </cell>
          <cell r="K417">
            <v>2016</v>
          </cell>
          <cell r="L417" t="str">
            <v>abril</v>
          </cell>
          <cell r="M417">
            <v>42492</v>
          </cell>
          <cell r="N417"/>
          <cell r="O417">
            <v>1</v>
          </cell>
          <cell r="P417">
            <v>7</v>
          </cell>
          <cell r="Q417" t="str">
            <v>RUA EMILIO BLUM, 131</v>
          </cell>
          <cell r="R417" t="str">
            <v>88.020-010</v>
          </cell>
          <cell r="S417" t="str">
            <v>FLORIANOPOLIS</v>
          </cell>
          <cell r="T417" t="str">
            <v>SC</v>
          </cell>
          <cell r="U417" t="str">
            <v>WWW.SCPREV.COM.BR</v>
          </cell>
          <cell r="V417" t="str">
            <v>ERRS</v>
          </cell>
          <cell r="W417">
            <v>45265.250254629602</v>
          </cell>
        </row>
        <row r="418">
          <cell r="A418" t="str">
            <v>SEAGRAM</v>
          </cell>
          <cell r="B418" t="str">
            <v>66.860.966/0001-07</v>
          </cell>
          <cell r="C418" t="str">
            <v>ENCERRADA - POR INICIATIVA DA EFPC</v>
          </cell>
          <cell r="D418" t="str">
            <v>ENCERRADA</v>
          </cell>
          <cell r="E418" t="str">
            <v>LC 109</v>
          </cell>
          <cell r="F418" t="str">
            <v>Privada</v>
          </cell>
          <cell r="G418" t="str">
            <v>Privado</v>
          </cell>
          <cell r="H418" t="str">
            <v>Não</v>
          </cell>
          <cell r="I418">
            <v>4.4000005454199752E+16</v>
          </cell>
          <cell r="J418">
            <v>35389</v>
          </cell>
          <cell r="K418">
            <v>1996</v>
          </cell>
          <cell r="L418" t="str">
            <v>novembro</v>
          </cell>
          <cell r="M418">
            <v>35737</v>
          </cell>
          <cell r="N418">
            <v>40178</v>
          </cell>
          <cell r="O418">
            <v>0</v>
          </cell>
          <cell r="P418">
            <v>0</v>
          </cell>
          <cell r="Q418" t="str">
            <v>AV DAS NAÇÕES, 11633-14</v>
          </cell>
          <cell r="R418" t="str">
            <v>45.780-000</v>
          </cell>
          <cell r="S418" t="str">
            <v>SAO PAULO</v>
          </cell>
          <cell r="T418" t="str">
            <v>SP</v>
          </cell>
          <cell r="U418"/>
          <cell r="V418" t="str">
            <v>ERSP</v>
          </cell>
          <cell r="W418">
            <v>45265.250254629602</v>
          </cell>
        </row>
        <row r="419">
          <cell r="A419" t="str">
            <v>SEBRAE PREVIDENCIA</v>
          </cell>
          <cell r="B419" t="str">
            <v>06.184.184/0001-73</v>
          </cell>
          <cell r="C419" t="str">
            <v>NORMAL - EM FUNCIONAMENTO</v>
          </cell>
          <cell r="D419" t="str">
            <v>NORMAL</v>
          </cell>
          <cell r="E419" t="str">
            <v>LC 109</v>
          </cell>
          <cell r="F419" t="str">
            <v>Privada</v>
          </cell>
          <cell r="G419" t="str">
            <v>Privado</v>
          </cell>
          <cell r="H419" t="str">
            <v>Não</v>
          </cell>
          <cell r="I419">
            <v>4.4000000143200432E+16</v>
          </cell>
          <cell r="J419">
            <v>38019</v>
          </cell>
          <cell r="K419">
            <v>2004</v>
          </cell>
          <cell r="L419" t="str">
            <v>fevereiro</v>
          </cell>
          <cell r="M419">
            <v>38019</v>
          </cell>
          <cell r="N419"/>
          <cell r="O419">
            <v>3</v>
          </cell>
          <cell r="P419">
            <v>37</v>
          </cell>
          <cell r="Q419" t="str">
            <v>SEPN QUADRA 515 BLOCO C LOJA 32 - 1° ANDAR</v>
          </cell>
          <cell r="R419" t="str">
            <v>70.770-503</v>
          </cell>
          <cell r="S419" t="str">
            <v>BRASILIA</v>
          </cell>
          <cell r="T419" t="str">
            <v>DF</v>
          </cell>
          <cell r="U419" t="str">
            <v>WWW.SEBRAEPREVIDENCIA.COM.BR</v>
          </cell>
          <cell r="V419" t="str">
            <v>ERDF</v>
          </cell>
          <cell r="W419">
            <v>45265.250254629602</v>
          </cell>
        </row>
        <row r="420">
          <cell r="A420" t="str">
            <v>SEGURIDADE</v>
          </cell>
          <cell r="B420" t="str">
            <v>26.034.652/0001-30</v>
          </cell>
          <cell r="C420" t="str">
            <v>NORMAL - EM FUNCIONAMENTO</v>
          </cell>
          <cell r="D420" t="str">
            <v>NORMAL</v>
          </cell>
          <cell r="E420" t="str">
            <v>LC 109</v>
          </cell>
          <cell r="F420" t="str">
            <v>Privada</v>
          </cell>
          <cell r="G420" t="str">
            <v>Privado</v>
          </cell>
          <cell r="H420" t="str">
            <v>Não</v>
          </cell>
          <cell r="I420">
            <v>240000063081992</v>
          </cell>
          <cell r="J420">
            <v>33714</v>
          </cell>
          <cell r="K420">
            <v>1992</v>
          </cell>
          <cell r="L420" t="str">
            <v>abril</v>
          </cell>
          <cell r="M420">
            <v>33786</v>
          </cell>
          <cell r="N420"/>
          <cell r="O420">
            <v>0</v>
          </cell>
          <cell r="P420">
            <v>0</v>
          </cell>
          <cell r="Q420" t="str">
            <v>CORREGO DA MATA</v>
          </cell>
          <cell r="R420" t="str">
            <v>38.183-903</v>
          </cell>
          <cell r="S420" t="str">
            <v>ARAXA</v>
          </cell>
          <cell r="T420" t="str">
            <v>MG</v>
          </cell>
          <cell r="U420"/>
          <cell r="V420" t="str">
            <v>ERMG</v>
          </cell>
          <cell r="W420">
            <v>45265.250254629602</v>
          </cell>
        </row>
        <row r="421">
          <cell r="A421" t="str">
            <v>SERGUS</v>
          </cell>
          <cell r="B421" t="str">
            <v>15.582.513/0001-25</v>
          </cell>
          <cell r="C421" t="str">
            <v>NORMAL - EM FUNCIONAMENTO</v>
          </cell>
          <cell r="D421" t="str">
            <v>NORMAL</v>
          </cell>
          <cell r="E421" t="str">
            <v>LC 108 / LC 109</v>
          </cell>
          <cell r="F421" t="str">
            <v>Pública Estadual</v>
          </cell>
          <cell r="G421" t="str">
            <v>Público</v>
          </cell>
          <cell r="H421" t="str">
            <v>Não</v>
          </cell>
          <cell r="I421">
            <v>3027911979</v>
          </cell>
          <cell r="J421">
            <v>29385</v>
          </cell>
          <cell r="K421">
            <v>1980</v>
          </cell>
          <cell r="L421" t="str">
            <v>junho</v>
          </cell>
          <cell r="M421">
            <v>29434</v>
          </cell>
          <cell r="N421"/>
          <cell r="O421">
            <v>2</v>
          </cell>
          <cell r="P421">
            <v>4</v>
          </cell>
          <cell r="Q421" t="str">
            <v>AV.AUGUSTO MAYNARD, 321 - 1º ANDAR</v>
          </cell>
          <cell r="R421" t="str">
            <v>49.015-380</v>
          </cell>
          <cell r="S421" t="str">
            <v>ARACAJU</v>
          </cell>
          <cell r="T421" t="str">
            <v>SE</v>
          </cell>
          <cell r="U421" t="str">
            <v>WWW.BANESE.COM.BR/SERGUS</v>
          </cell>
          <cell r="V421" t="str">
            <v>ERPE</v>
          </cell>
          <cell r="W421">
            <v>45265.250254629602</v>
          </cell>
        </row>
        <row r="422">
          <cell r="A422" t="str">
            <v>SERPROS</v>
          </cell>
          <cell r="B422" t="str">
            <v>29.738.952/0001-99</v>
          </cell>
          <cell r="C422" t="str">
            <v>NORMAL - EM FUNCIONAMENTO</v>
          </cell>
          <cell r="D422" t="str">
            <v>NORMAL</v>
          </cell>
          <cell r="E422" t="str">
            <v>LC 108 / LC 109</v>
          </cell>
          <cell r="F422" t="str">
            <v>Pública Federal</v>
          </cell>
          <cell r="G422" t="str">
            <v>Público</v>
          </cell>
          <cell r="H422" t="str">
            <v>Não</v>
          </cell>
          <cell r="I422">
            <v>3015631978</v>
          </cell>
          <cell r="J422">
            <v>29075</v>
          </cell>
          <cell r="K422">
            <v>1979</v>
          </cell>
          <cell r="L422" t="str">
            <v>agosto</v>
          </cell>
          <cell r="M422">
            <v>45009</v>
          </cell>
          <cell r="N422"/>
          <cell r="O422">
            <v>3</v>
          </cell>
          <cell r="P422">
            <v>2</v>
          </cell>
          <cell r="Q422" t="str">
            <v>ST SCN QUADRA 2 BLOCO A - EDIFICIO CORPORATE FINANCIAL CENTER</v>
          </cell>
          <cell r="R422" t="str">
            <v>70.712-900</v>
          </cell>
          <cell r="S422" t="str">
            <v>BRASILIA</v>
          </cell>
          <cell r="T422" t="str">
            <v>DF</v>
          </cell>
          <cell r="U422" t="str">
            <v>WWW.SERPROS.COM.BR</v>
          </cell>
          <cell r="V422" t="str">
            <v>ERDF</v>
          </cell>
          <cell r="W422">
            <v>45265.250254629602</v>
          </cell>
        </row>
        <row r="423">
          <cell r="A423" t="str">
            <v>SIAS</v>
          </cell>
          <cell r="B423" t="str">
            <v>33.937.541/0001-08</v>
          </cell>
          <cell r="C423" t="str">
            <v>NORMAL - EM FUNCIONAMENTO</v>
          </cell>
          <cell r="D423" t="str">
            <v>NORMAL</v>
          </cell>
          <cell r="E423" t="str">
            <v>LC 108 / LC 109</v>
          </cell>
          <cell r="F423" t="str">
            <v>Pública Federal</v>
          </cell>
          <cell r="G423" t="str">
            <v>Público</v>
          </cell>
          <cell r="H423" t="str">
            <v>Não</v>
          </cell>
          <cell r="I423">
            <v>3018571979</v>
          </cell>
          <cell r="J423">
            <v>28956</v>
          </cell>
          <cell r="K423">
            <v>1979</v>
          </cell>
          <cell r="L423" t="str">
            <v>abril</v>
          </cell>
          <cell r="M423">
            <v>29004</v>
          </cell>
          <cell r="N423"/>
          <cell r="O423">
            <v>3</v>
          </cell>
          <cell r="P423">
            <v>3</v>
          </cell>
          <cell r="Q423" t="str">
            <v>RUA DO CARMO 11 SALAS 601 E 602</v>
          </cell>
          <cell r="R423" t="str">
            <v>20.011-020</v>
          </cell>
          <cell r="S423" t="str">
            <v>RIO DE JANEIRO</v>
          </cell>
          <cell r="T423" t="str">
            <v>RJ</v>
          </cell>
          <cell r="U423" t="str">
            <v>WWW.SIAS.ORG.BR</v>
          </cell>
          <cell r="V423" t="str">
            <v>ERRJ</v>
          </cell>
          <cell r="W423">
            <v>45265.250254629602</v>
          </cell>
        </row>
        <row r="424">
          <cell r="A424" t="str">
            <v>SICOOB PREVI</v>
          </cell>
          <cell r="B424" t="str">
            <v>08.345.482/0001-23</v>
          </cell>
          <cell r="C424" t="str">
            <v>NORMAL - EM FUNCIONAMENTO</v>
          </cell>
          <cell r="D424" t="str">
            <v>NORMAL</v>
          </cell>
          <cell r="E424" t="str">
            <v>LC 109</v>
          </cell>
          <cell r="F424" t="str">
            <v>Privada</v>
          </cell>
          <cell r="G424" t="str">
            <v>Privado</v>
          </cell>
          <cell r="H424" t="str">
            <v>Não</v>
          </cell>
          <cell r="I424">
            <v>4.4000000211200528E+16</v>
          </cell>
          <cell r="J424">
            <v>38845</v>
          </cell>
          <cell r="K424">
            <v>2006</v>
          </cell>
          <cell r="L424" t="str">
            <v>maio</v>
          </cell>
          <cell r="M424">
            <v>38994</v>
          </cell>
          <cell r="N424"/>
          <cell r="O424">
            <v>2</v>
          </cell>
          <cell r="P424">
            <v>10</v>
          </cell>
          <cell r="Q424" t="str">
            <v>SIG QD 06 LOTE 2080 2º ANDAR - CENTRO CORPORATIVO SICOOB</v>
          </cell>
          <cell r="R424" t="str">
            <v>70.610-460</v>
          </cell>
          <cell r="S424" t="str">
            <v>BRASILIA</v>
          </cell>
          <cell r="T424" t="str">
            <v>DF</v>
          </cell>
          <cell r="U424" t="str">
            <v>WWW.SICOOB.COM.BR/PREVIDENCIA</v>
          </cell>
          <cell r="V424" t="str">
            <v>ERDF</v>
          </cell>
          <cell r="W424">
            <v>45265.250254629602</v>
          </cell>
        </row>
        <row r="425">
          <cell r="A425" t="str">
            <v>SILIUS</v>
          </cell>
          <cell r="B425" t="str">
            <v>88.922.562/0001-33</v>
          </cell>
          <cell r="C425" t="str">
            <v>NORMAL - EM FUNCIONAMENTO</v>
          </cell>
          <cell r="D425" t="str">
            <v>NORMAL</v>
          </cell>
          <cell r="E425" t="str">
            <v>LC 108 / LC 109</v>
          </cell>
          <cell r="F425" t="str">
            <v>Pública Estadual</v>
          </cell>
          <cell r="G425" t="str">
            <v>Público</v>
          </cell>
          <cell r="H425" t="str">
            <v>Não</v>
          </cell>
          <cell r="I425">
            <v>3017821979</v>
          </cell>
          <cell r="J425">
            <v>28295</v>
          </cell>
          <cell r="K425">
            <v>1977</v>
          </cell>
          <cell r="L425" t="str">
            <v>junho</v>
          </cell>
          <cell r="M425">
            <v>28295</v>
          </cell>
          <cell r="N425"/>
          <cell r="O425">
            <v>2</v>
          </cell>
          <cell r="P425">
            <v>1</v>
          </cell>
          <cell r="Q425" t="str">
            <v>AVENIDA GETÚLIO VARGAS, 1151/603</v>
          </cell>
          <cell r="R425" t="str">
            <v>90.150-005</v>
          </cell>
          <cell r="S425" t="str">
            <v>PORTO ALEGRE</v>
          </cell>
          <cell r="T425" t="str">
            <v>RS</v>
          </cell>
          <cell r="U425" t="str">
            <v>WWW.SILIUS.COM.BR</v>
          </cell>
          <cell r="V425" t="str">
            <v>ERRS</v>
          </cell>
          <cell r="W425">
            <v>45265.250254629602</v>
          </cell>
        </row>
        <row r="426">
          <cell r="A426" t="str">
            <v>SINDPD</v>
          </cell>
          <cell r="B426" t="str">
            <v>07.796.858/0001-53</v>
          </cell>
          <cell r="C426" t="str">
            <v>ENCERRADA - POR INICIATIVA DA EFPC</v>
          </cell>
          <cell r="D426" t="str">
            <v>ENCERRADA</v>
          </cell>
          <cell r="E426" t="str">
            <v>LC 109</v>
          </cell>
          <cell r="F426" t="str">
            <v>Instituidor</v>
          </cell>
          <cell r="G426" t="str">
            <v>Instituidor</v>
          </cell>
          <cell r="H426" t="str">
            <v>Não</v>
          </cell>
          <cell r="I426">
            <v>4.4000001050200504E+16</v>
          </cell>
          <cell r="J426">
            <v>38512</v>
          </cell>
          <cell r="K426">
            <v>2005</v>
          </cell>
          <cell r="L426" t="str">
            <v>junho</v>
          </cell>
          <cell r="M426">
            <v>38913</v>
          </cell>
          <cell r="N426">
            <v>44363</v>
          </cell>
          <cell r="O426">
            <v>0</v>
          </cell>
          <cell r="P426">
            <v>0</v>
          </cell>
          <cell r="Q426" t="str">
            <v>AV ANGÉLICA 35</v>
          </cell>
          <cell r="R426" t="str">
            <v>01.227-000</v>
          </cell>
          <cell r="S426" t="str">
            <v>SAO PAULO</v>
          </cell>
          <cell r="T426" t="str">
            <v>SP</v>
          </cell>
          <cell r="U426" t="str">
            <v>www.fpaprevidencia.com.br</v>
          </cell>
          <cell r="V426" t="str">
            <v>ERSP</v>
          </cell>
          <cell r="W426">
            <v>45265.250254629602</v>
          </cell>
        </row>
        <row r="427">
          <cell r="A427" t="str">
            <v>SINGER</v>
          </cell>
          <cell r="B427" t="str">
            <v>54.693.148/0001-88</v>
          </cell>
          <cell r="C427" t="str">
            <v>ENCERRADA - POR CANCELAMENTO</v>
          </cell>
          <cell r="D427" t="str">
            <v>ENCERRADA</v>
          </cell>
          <cell r="E427" t="str">
            <v>LC 109</v>
          </cell>
          <cell r="F427" t="str">
            <v>Privada</v>
          </cell>
          <cell r="G427" t="str">
            <v>Privado</v>
          </cell>
          <cell r="H427" t="str">
            <v>Não</v>
          </cell>
          <cell r="I427">
            <v>3000000361485</v>
          </cell>
          <cell r="J427">
            <v>31798</v>
          </cell>
          <cell r="K427">
            <v>1987</v>
          </cell>
          <cell r="L427" t="str">
            <v>janeiro</v>
          </cell>
          <cell r="M427">
            <v>31807</v>
          </cell>
          <cell r="N427">
            <v>36573</v>
          </cell>
          <cell r="O427">
            <v>0</v>
          </cell>
          <cell r="P427">
            <v>0</v>
          </cell>
          <cell r="Q427"/>
          <cell r="R427"/>
          <cell r="S427" t="str">
            <v>CAMPINAS</v>
          </cell>
          <cell r="T427" t="str">
            <v>SP</v>
          </cell>
          <cell r="U427"/>
          <cell r="V427" t="str">
            <v>ERSP</v>
          </cell>
          <cell r="W427">
            <v>45265.250254629602</v>
          </cell>
        </row>
        <row r="428">
          <cell r="A428" t="str">
            <v>SISTEL</v>
          </cell>
          <cell r="B428" t="str">
            <v>00.493.916/0001-20</v>
          </cell>
          <cell r="C428" t="str">
            <v>NORMAL - EM FUNCIONAMENTO</v>
          </cell>
          <cell r="D428" t="str">
            <v>NORMAL</v>
          </cell>
          <cell r="E428" t="str">
            <v>LC 109</v>
          </cell>
          <cell r="F428" t="str">
            <v>Privada</v>
          </cell>
          <cell r="G428" t="str">
            <v>Privado</v>
          </cell>
          <cell r="H428" t="str">
            <v>Sim</v>
          </cell>
          <cell r="I428">
            <v>3018491979</v>
          </cell>
          <cell r="J428">
            <v>28432</v>
          </cell>
          <cell r="K428">
            <v>1977</v>
          </cell>
          <cell r="L428" t="str">
            <v>novembro</v>
          </cell>
          <cell r="M428">
            <v>28432</v>
          </cell>
          <cell r="N428"/>
          <cell r="O428">
            <v>8</v>
          </cell>
          <cell r="P428">
            <v>9</v>
          </cell>
          <cell r="Q428" t="str">
            <v>SEP/SUL EQ.702/902 CONJ.B S/N BL.A E B</v>
          </cell>
          <cell r="R428" t="str">
            <v>70.390-025</v>
          </cell>
          <cell r="S428" t="str">
            <v>BRASILIA</v>
          </cell>
          <cell r="T428" t="str">
            <v>DF</v>
          </cell>
          <cell r="U428" t="str">
            <v>WWW.SISTEL.COM.BR</v>
          </cell>
          <cell r="V428" t="str">
            <v>ERDF</v>
          </cell>
          <cell r="W428">
            <v>45265.250254629602</v>
          </cell>
        </row>
        <row r="429">
          <cell r="A429" t="str">
            <v>SITRATUH PREVIDÊNCIA</v>
          </cell>
          <cell r="B429" t="str">
            <v>13.554.534/0001-01</v>
          </cell>
          <cell r="C429" t="str">
            <v>ENCERRADA - DE OFÍCIO</v>
          </cell>
          <cell r="D429" t="str">
            <v>ENCERRADA</v>
          </cell>
          <cell r="E429" t="str">
            <v>LC 109</v>
          </cell>
          <cell r="F429" t="str">
            <v>Instituidor</v>
          </cell>
          <cell r="G429" t="str">
            <v>Instituidor</v>
          </cell>
          <cell r="H429" t="str">
            <v>Não</v>
          </cell>
          <cell r="I429">
            <v>4.4011000039201136E+16</v>
          </cell>
          <cell r="J429">
            <v>40603</v>
          </cell>
          <cell r="K429">
            <v>2011</v>
          </cell>
          <cell r="L429" t="str">
            <v>março</v>
          </cell>
          <cell r="M429"/>
          <cell r="N429">
            <v>41044</v>
          </cell>
          <cell r="O429">
            <v>0</v>
          </cell>
          <cell r="P429">
            <v>0</v>
          </cell>
          <cell r="Q429" t="str">
            <v>AV. CENTENÁRIO 3265 SALA 206, ED. CRICIUMA CENTER</v>
          </cell>
          <cell r="R429" t="str">
            <v>88.801-000</v>
          </cell>
          <cell r="S429" t="str">
            <v>CRICIUMA</v>
          </cell>
          <cell r="T429" t="str">
            <v>SC</v>
          </cell>
          <cell r="U429"/>
          <cell r="V429" t="str">
            <v>ERRS</v>
          </cell>
          <cell r="W429">
            <v>45265.250254629602</v>
          </cell>
        </row>
        <row r="430">
          <cell r="A430" t="str">
            <v>SOCEPMI</v>
          </cell>
          <cell r="B430" t="str">
            <v>00.000.000/0000-00</v>
          </cell>
          <cell r="C430" t="str">
            <v>ENCERRADA - DE OFÍCIO</v>
          </cell>
          <cell r="D430" t="str">
            <v>ENCERRADA</v>
          </cell>
          <cell r="E430" t="str">
            <v>LC 109</v>
          </cell>
          <cell r="F430" t="str">
            <v>Instituidor</v>
          </cell>
          <cell r="G430" t="str">
            <v>Instituidor</v>
          </cell>
          <cell r="H430" t="str">
            <v>Não</v>
          </cell>
          <cell r="I430">
            <v>4.4000000632200816E+16</v>
          </cell>
          <cell r="J430">
            <v>39769</v>
          </cell>
          <cell r="K430">
            <v>2008</v>
          </cell>
          <cell r="L430" t="str">
            <v>novembro</v>
          </cell>
          <cell r="M430"/>
          <cell r="N430">
            <v>40108</v>
          </cell>
          <cell r="O430">
            <v>0</v>
          </cell>
          <cell r="P430">
            <v>0</v>
          </cell>
          <cell r="Q430" t="str">
            <v>SCLRN 716 BLOCO "C"</v>
          </cell>
          <cell r="R430" t="str">
            <v>70.770-533</v>
          </cell>
          <cell r="S430" t="str">
            <v>NÃO INFORMADO</v>
          </cell>
          <cell r="T430" t="str">
            <v>DF</v>
          </cell>
          <cell r="U430"/>
          <cell r="V430" t="str">
            <v>ERDF</v>
          </cell>
          <cell r="W430">
            <v>45265.250254629602</v>
          </cell>
        </row>
        <row r="431">
          <cell r="A431" t="str">
            <v>SOMUPP</v>
          </cell>
          <cell r="B431" t="str">
            <v>54.221.072/0001-98</v>
          </cell>
          <cell r="C431" t="str">
            <v>NORMAL - EM FUNCIONAMENTO</v>
          </cell>
          <cell r="D431" t="str">
            <v>NORMAL</v>
          </cell>
          <cell r="E431" t="str">
            <v>LC 109</v>
          </cell>
          <cell r="F431" t="str">
            <v>Privada</v>
          </cell>
          <cell r="G431" t="str">
            <v>Privado</v>
          </cell>
          <cell r="H431" t="str">
            <v>Não</v>
          </cell>
          <cell r="I431">
            <v>300000015101984</v>
          </cell>
          <cell r="J431">
            <v>31054</v>
          </cell>
          <cell r="K431">
            <v>1985</v>
          </cell>
          <cell r="L431" t="str">
            <v>janeiro</v>
          </cell>
          <cell r="M431">
            <v>31182</v>
          </cell>
          <cell r="N431"/>
          <cell r="O431">
            <v>1</v>
          </cell>
          <cell r="P431">
            <v>1</v>
          </cell>
          <cell r="Q431" t="str">
            <v>AV PEDROSO DE MORAES 631 1 ANDAR CJ 13 E 14</v>
          </cell>
          <cell r="R431" t="str">
            <v>05.419-000</v>
          </cell>
          <cell r="S431" t="str">
            <v>SAO PAULO</v>
          </cell>
          <cell r="T431" t="str">
            <v>SP</v>
          </cell>
          <cell r="U431" t="str">
            <v>WWW.SOMUPP.COM.BR</v>
          </cell>
          <cell r="V431" t="str">
            <v>ERSP</v>
          </cell>
          <cell r="W431">
            <v>45265.250254629602</v>
          </cell>
        </row>
        <row r="432">
          <cell r="A432" t="str">
            <v>SP-PREVCOM</v>
          </cell>
          <cell r="B432" t="str">
            <v>15.401.381/0001-98</v>
          </cell>
          <cell r="C432" t="str">
            <v>NORMAL - EM FUNCIONAMENTO</v>
          </cell>
          <cell r="D432" t="str">
            <v>NORMAL</v>
          </cell>
          <cell r="E432" t="str">
            <v>LC 108 / LC 109</v>
          </cell>
          <cell r="F432" t="str">
            <v>Pública Estadual</v>
          </cell>
          <cell r="G432" t="str">
            <v>Público</v>
          </cell>
          <cell r="H432" t="str">
            <v>Sim</v>
          </cell>
          <cell r="I432">
            <v>4.4011000093201264E+16</v>
          </cell>
          <cell r="J432">
            <v>40991</v>
          </cell>
          <cell r="K432">
            <v>2012</v>
          </cell>
          <cell r="L432" t="str">
            <v>março</v>
          </cell>
          <cell r="M432">
            <v>40991</v>
          </cell>
          <cell r="N432"/>
          <cell r="O432">
            <v>9</v>
          </cell>
          <cell r="P432">
            <v>40</v>
          </cell>
          <cell r="Q432" t="str">
            <v>AVENIDA BRIGADEIRO LUIS ANTONIO,</v>
          </cell>
          <cell r="R432" t="str">
            <v>01.401-000</v>
          </cell>
          <cell r="S432" t="str">
            <v>SAO PAULO</v>
          </cell>
          <cell r="T432" t="str">
            <v>SP</v>
          </cell>
          <cell r="U432" t="str">
            <v>WWW.PREVCOM.COM.BR</v>
          </cell>
          <cell r="V432" t="str">
            <v>ERSP</v>
          </cell>
          <cell r="W432">
            <v>45265.250254629602</v>
          </cell>
        </row>
        <row r="433">
          <cell r="A433" t="str">
            <v>STEIO</v>
          </cell>
          <cell r="B433" t="str">
            <v>42.590.638/0001-70</v>
          </cell>
          <cell r="C433" t="str">
            <v>ENCERRADA - POR INICIATIVA DA EFPC</v>
          </cell>
          <cell r="D433" t="str">
            <v>ENCERRADA</v>
          </cell>
          <cell r="E433" t="str">
            <v>LC 109</v>
          </cell>
          <cell r="F433" t="str">
            <v>Privada</v>
          </cell>
          <cell r="G433" t="str">
            <v>Privado</v>
          </cell>
          <cell r="H433" t="str">
            <v>Não</v>
          </cell>
          <cell r="I433">
            <v>3018791979</v>
          </cell>
          <cell r="J433">
            <v>29458</v>
          </cell>
          <cell r="K433">
            <v>1980</v>
          </cell>
          <cell r="L433" t="str">
            <v>agosto</v>
          </cell>
          <cell r="M433">
            <v>29458</v>
          </cell>
          <cell r="N433">
            <v>43147</v>
          </cell>
          <cell r="O433">
            <v>0</v>
          </cell>
          <cell r="P433">
            <v>0</v>
          </cell>
          <cell r="Q433" t="str">
            <v>AVENIDA RIO BRANCO                      185   SALA 302</v>
          </cell>
          <cell r="R433" t="str">
            <v>20.040-902</v>
          </cell>
          <cell r="S433" t="str">
            <v>RIO DE JANEIRO</v>
          </cell>
          <cell r="T433" t="str">
            <v>RJ</v>
          </cell>
          <cell r="U433"/>
          <cell r="V433" t="str">
            <v>ERRJ</v>
          </cell>
          <cell r="W433">
            <v>45265.250254629602</v>
          </cell>
        </row>
        <row r="434">
          <cell r="A434" t="str">
            <v>SUL PREVIDÊNCIA</v>
          </cell>
          <cell r="B434" t="str">
            <v>12.148.125/0001-42</v>
          </cell>
          <cell r="C434" t="str">
            <v>NORMAL - EM FUNCIONAMENTO</v>
          </cell>
          <cell r="D434" t="str">
            <v>NORMAL</v>
          </cell>
          <cell r="E434" t="str">
            <v>LC 109</v>
          </cell>
          <cell r="F434" t="str">
            <v>Privada</v>
          </cell>
          <cell r="G434" t="str">
            <v>Privado</v>
          </cell>
          <cell r="H434" t="str">
            <v>Não</v>
          </cell>
          <cell r="I434">
            <v>4.4011000029201016E+16</v>
          </cell>
          <cell r="J434">
            <v>40343</v>
          </cell>
          <cell r="K434">
            <v>2010</v>
          </cell>
          <cell r="L434" t="str">
            <v>junho</v>
          </cell>
          <cell r="M434">
            <v>40548</v>
          </cell>
          <cell r="N434"/>
          <cell r="O434">
            <v>5</v>
          </cell>
          <cell r="P434">
            <v>19</v>
          </cell>
          <cell r="Q434" t="str">
            <v>RUA VIDAL RAMOS 31 - SALA 602,</v>
          </cell>
          <cell r="R434" t="str">
            <v>88.010-320</v>
          </cell>
          <cell r="S434" t="str">
            <v>FLORIANOPOLIS</v>
          </cell>
          <cell r="T434" t="str">
            <v>SC</v>
          </cell>
          <cell r="U434" t="str">
            <v>WWW.SULPREVIDENCIA.ORG.BR</v>
          </cell>
          <cell r="V434" t="str">
            <v>ERRS</v>
          </cell>
          <cell r="W434">
            <v>45265.250254629602</v>
          </cell>
        </row>
        <row r="435">
          <cell r="A435" t="str">
            <v>SULAMULTI</v>
          </cell>
          <cell r="B435" t="str">
            <v>03.564.262/0001-77</v>
          </cell>
          <cell r="C435" t="str">
            <v>ENCERRADA - POR INICIATIVA DA EFPC</v>
          </cell>
          <cell r="D435" t="str">
            <v>ENCERRADA</v>
          </cell>
          <cell r="E435" t="str">
            <v>LC 109</v>
          </cell>
          <cell r="F435" t="str">
            <v>Privada</v>
          </cell>
          <cell r="G435" t="str">
            <v>Privado</v>
          </cell>
          <cell r="H435" t="str">
            <v>Não</v>
          </cell>
          <cell r="I435">
            <v>4.400000654719984E+16</v>
          </cell>
          <cell r="J435">
            <v>36166</v>
          </cell>
          <cell r="K435">
            <v>1999</v>
          </cell>
          <cell r="L435" t="str">
            <v>janeiro</v>
          </cell>
          <cell r="M435">
            <v>36500</v>
          </cell>
          <cell r="N435">
            <v>40843</v>
          </cell>
          <cell r="O435">
            <v>0</v>
          </cell>
          <cell r="P435">
            <v>0</v>
          </cell>
          <cell r="Q435" t="str">
            <v>R PEDRO AVANCINI 73 3 ANDAR - PARTE</v>
          </cell>
          <cell r="R435" t="str">
            <v>05.679-160</v>
          </cell>
          <cell r="S435" t="str">
            <v>SAO PAULO</v>
          </cell>
          <cell r="T435" t="str">
            <v>SP</v>
          </cell>
          <cell r="U435"/>
          <cell r="V435" t="str">
            <v>ERSP</v>
          </cell>
          <cell r="W435">
            <v>45265.250254629602</v>
          </cell>
        </row>
        <row r="436">
          <cell r="A436" t="str">
            <v>SULFABRILPREV</v>
          </cell>
          <cell r="B436" t="str">
            <v>00.000.000/0000-00</v>
          </cell>
          <cell r="C436" t="str">
            <v>ENCERRADA - POR CANCELAMENTO</v>
          </cell>
          <cell r="D436" t="str">
            <v>ENCERRADA</v>
          </cell>
          <cell r="E436" t="str">
            <v>LC 109</v>
          </cell>
          <cell r="F436" t="str">
            <v>Privada</v>
          </cell>
          <cell r="G436" t="str">
            <v>Privado</v>
          </cell>
          <cell r="H436" t="str">
            <v>Não</v>
          </cell>
          <cell r="I436">
            <v>4.400000422619944E+16</v>
          </cell>
          <cell r="J436">
            <v>35636</v>
          </cell>
          <cell r="K436">
            <v>1997</v>
          </cell>
          <cell r="L436" t="str">
            <v>julho</v>
          </cell>
          <cell r="M436">
            <v>35636</v>
          </cell>
          <cell r="N436">
            <v>35635</v>
          </cell>
          <cell r="O436">
            <v>0</v>
          </cell>
          <cell r="P436">
            <v>0</v>
          </cell>
          <cell r="Q436" t="str">
            <v>NAO INFORMADO</v>
          </cell>
          <cell r="R436" t="str">
            <v>01.234-566</v>
          </cell>
          <cell r="S436" t="str">
            <v>NÃO INFORMADO</v>
          </cell>
          <cell r="T436" t="str">
            <v>SP</v>
          </cell>
          <cell r="U436"/>
          <cell r="V436" t="str">
            <v>ERSP</v>
          </cell>
          <cell r="W436">
            <v>45265.250254629602</v>
          </cell>
        </row>
        <row r="437">
          <cell r="A437" t="str">
            <v>SUPRE</v>
          </cell>
          <cell r="B437" t="str">
            <v>00.140.512/0001-53</v>
          </cell>
          <cell r="C437" t="str">
            <v>NORMAL - EM FUNCIONAMENTO</v>
          </cell>
          <cell r="D437" t="str">
            <v>NORMAL</v>
          </cell>
          <cell r="E437" t="str">
            <v>LC 109</v>
          </cell>
          <cell r="F437" t="str">
            <v>Privada</v>
          </cell>
          <cell r="G437" t="str">
            <v>Privado</v>
          </cell>
          <cell r="H437" t="str">
            <v>Não</v>
          </cell>
          <cell r="I437">
            <v>440000002111994</v>
          </cell>
          <cell r="J437">
            <v>34535</v>
          </cell>
          <cell r="K437">
            <v>1994</v>
          </cell>
          <cell r="L437" t="str">
            <v>julho</v>
          </cell>
          <cell r="M437">
            <v>34548</v>
          </cell>
          <cell r="N437"/>
          <cell r="O437">
            <v>1</v>
          </cell>
          <cell r="P437">
            <v>2</v>
          </cell>
          <cell r="Q437" t="str">
            <v>RUA PERNAMBUCO</v>
          </cell>
          <cell r="R437" t="str">
            <v>86.020-120</v>
          </cell>
          <cell r="S437" t="str">
            <v>LONDRINA</v>
          </cell>
          <cell r="T437" t="str">
            <v>PR</v>
          </cell>
          <cell r="U437" t="str">
            <v>WWW.SUPREPREVIDENCIA.COM.BR</v>
          </cell>
          <cell r="V437" t="str">
            <v>ERRS</v>
          </cell>
          <cell r="W437">
            <v>45265.250254629602</v>
          </cell>
        </row>
        <row r="438">
          <cell r="A438" t="str">
            <v>SUPREV</v>
          </cell>
          <cell r="B438" t="str">
            <v>49.323.025/0001-15</v>
          </cell>
          <cell r="C438" t="str">
            <v>NORMAL - EM FUNCIONAMENTO</v>
          </cell>
          <cell r="D438" t="str">
            <v>NORMAL</v>
          </cell>
          <cell r="E438" t="str">
            <v>LC 109</v>
          </cell>
          <cell r="F438" t="str">
            <v>Privada</v>
          </cell>
          <cell r="G438" t="str">
            <v>Privado</v>
          </cell>
          <cell r="H438" t="str">
            <v>Não</v>
          </cell>
          <cell r="I438">
            <v>3018141979</v>
          </cell>
          <cell r="J438">
            <v>32400</v>
          </cell>
          <cell r="K438">
            <v>1988</v>
          </cell>
          <cell r="L438" t="str">
            <v>setembro</v>
          </cell>
          <cell r="M438">
            <v>32400</v>
          </cell>
          <cell r="N438"/>
          <cell r="O438">
            <v>8</v>
          </cell>
          <cell r="P438">
            <v>8</v>
          </cell>
          <cell r="Q438" t="str">
            <v>RUA DONA MARIA PERA 59</v>
          </cell>
          <cell r="R438" t="str">
            <v>04.303-140</v>
          </cell>
          <cell r="S438" t="str">
            <v>SAO PAULO</v>
          </cell>
          <cell r="T438" t="str">
            <v>SP</v>
          </cell>
          <cell r="U438" t="str">
            <v>suprev.com.br</v>
          </cell>
          <cell r="V438" t="str">
            <v>ERSP</v>
          </cell>
          <cell r="W438">
            <v>45265.250254629602</v>
          </cell>
        </row>
        <row r="439">
          <cell r="A439" t="str">
            <v>SWPREV</v>
          </cell>
          <cell r="B439" t="str">
            <v>01.946.497/0001-06</v>
          </cell>
          <cell r="C439" t="str">
            <v>ENCERRADA - POR INICIATIVA DA EFPC</v>
          </cell>
          <cell r="D439" t="str">
            <v>ENCERRADA</v>
          </cell>
          <cell r="E439" t="str">
            <v>LC 109</v>
          </cell>
          <cell r="F439" t="str">
            <v>Privada</v>
          </cell>
          <cell r="G439" t="str">
            <v>Privado</v>
          </cell>
          <cell r="H439" t="str">
            <v>Não</v>
          </cell>
          <cell r="I439">
            <v>4.4000002732199736E+16</v>
          </cell>
          <cell r="J439">
            <v>35572</v>
          </cell>
          <cell r="K439">
            <v>1997</v>
          </cell>
          <cell r="L439" t="str">
            <v>maio</v>
          </cell>
          <cell r="M439">
            <v>35612</v>
          </cell>
          <cell r="N439">
            <v>41621</v>
          </cell>
          <cell r="O439">
            <v>0</v>
          </cell>
          <cell r="P439">
            <v>0</v>
          </cell>
          <cell r="Q439" t="str">
            <v>AV IBIRAMA 480</v>
          </cell>
          <cell r="R439" t="str">
            <v>06.785-300</v>
          </cell>
          <cell r="S439" t="str">
            <v>TABOAO DA SERRA</v>
          </cell>
          <cell r="T439" t="str">
            <v>SP</v>
          </cell>
          <cell r="U439" t="str">
            <v>www.swbrh.com.br</v>
          </cell>
          <cell r="V439" t="str">
            <v>ERSP</v>
          </cell>
          <cell r="W439">
            <v>45265.250254629602</v>
          </cell>
        </row>
        <row r="440">
          <cell r="A440" t="str">
            <v>SYNGENTA PREVI</v>
          </cell>
          <cell r="B440" t="str">
            <v>58.494.329/0001-36</v>
          </cell>
          <cell r="C440" t="str">
            <v>NORMAL - EM FUNCIONAMENTO</v>
          </cell>
          <cell r="D440" t="str">
            <v>NORMAL</v>
          </cell>
          <cell r="E440" t="str">
            <v>LC 109</v>
          </cell>
          <cell r="F440" t="str">
            <v>Privada</v>
          </cell>
          <cell r="G440" t="str">
            <v>Privado</v>
          </cell>
          <cell r="H440" t="str">
            <v>Não</v>
          </cell>
          <cell r="I440">
            <v>300000055361986</v>
          </cell>
          <cell r="J440">
            <v>32133</v>
          </cell>
          <cell r="K440">
            <v>1987</v>
          </cell>
          <cell r="L440" t="str">
            <v>dezembro</v>
          </cell>
          <cell r="M440">
            <v>32133</v>
          </cell>
          <cell r="N440"/>
          <cell r="O440">
            <v>1</v>
          </cell>
          <cell r="P440">
            <v>3</v>
          </cell>
          <cell r="Q440" t="str">
            <v>RUA DOUTOR RUBENS GOMES BUENO</v>
          </cell>
          <cell r="R440" t="str">
            <v>04.730-000</v>
          </cell>
          <cell r="S440" t="str">
            <v>SAO PAULO</v>
          </cell>
          <cell r="T440" t="str">
            <v>SP</v>
          </cell>
          <cell r="U440" t="str">
            <v>WWW.SYNGENTAPREVI.COM.BR</v>
          </cell>
          <cell r="V440" t="str">
            <v>ERSP</v>
          </cell>
          <cell r="W440">
            <v>45265.250254629602</v>
          </cell>
        </row>
        <row r="441">
          <cell r="A441" t="str">
            <v>TECHNOS</v>
          </cell>
          <cell r="B441" t="str">
            <v>00.058.166/0001-69</v>
          </cell>
          <cell r="C441" t="str">
            <v>SEM ATIVIDADES - POR RETIRADA TOTAL DE PATROCINADORES</v>
          </cell>
          <cell r="D441" t="str">
            <v>SEM ATIVIDADES</v>
          </cell>
          <cell r="E441" t="str">
            <v>LC 109</v>
          </cell>
          <cell r="F441" t="str">
            <v>Privada</v>
          </cell>
          <cell r="G441" t="str">
            <v>Privado</v>
          </cell>
          <cell r="H441" t="str">
            <v>Não</v>
          </cell>
          <cell r="I441">
            <v>440000042891993</v>
          </cell>
          <cell r="J441">
            <v>34332</v>
          </cell>
          <cell r="K441">
            <v>1993</v>
          </cell>
          <cell r="L441" t="str">
            <v>dezembro</v>
          </cell>
          <cell r="M441">
            <v>34509</v>
          </cell>
          <cell r="N441">
            <v>44435</v>
          </cell>
          <cell r="O441">
            <v>0</v>
          </cell>
          <cell r="P441">
            <v>0</v>
          </cell>
          <cell r="Q441" t="str">
            <v>SGAN QD. 601, CONJUNTO S</v>
          </cell>
          <cell r="R441" t="str">
            <v>70.830-010</v>
          </cell>
          <cell r="S441" t="str">
            <v>BRASILIA</v>
          </cell>
          <cell r="T441" t="str">
            <v>DF</v>
          </cell>
          <cell r="U441" t="str">
            <v>WWW.TECHNOS.ORG.BR</v>
          </cell>
          <cell r="V441" t="str">
            <v>ERDF</v>
          </cell>
          <cell r="W441">
            <v>45265.250254629602</v>
          </cell>
        </row>
        <row r="442">
          <cell r="A442" t="str">
            <v>TELOS</v>
          </cell>
          <cell r="B442" t="str">
            <v>42.465.310/0001-21</v>
          </cell>
          <cell r="C442" t="str">
            <v>NORMAL - EM FUNCIONAMENTO</v>
          </cell>
          <cell r="D442" t="str">
            <v>NORMAL</v>
          </cell>
          <cell r="E442" t="str">
            <v>LC 109</v>
          </cell>
          <cell r="F442" t="str">
            <v>Privada</v>
          </cell>
          <cell r="G442" t="str">
            <v>Privado</v>
          </cell>
          <cell r="H442" t="str">
            <v>Não</v>
          </cell>
          <cell r="I442">
            <v>3018301979</v>
          </cell>
          <cell r="J442">
            <v>29005</v>
          </cell>
          <cell r="K442">
            <v>1979</v>
          </cell>
          <cell r="L442" t="str">
            <v>maio</v>
          </cell>
          <cell r="M442">
            <v>29005</v>
          </cell>
          <cell r="N442"/>
          <cell r="O442">
            <v>3</v>
          </cell>
          <cell r="P442">
            <v>8</v>
          </cell>
          <cell r="Q442" t="str">
            <v>AV.PRESIDENTE VARGAS 290, 10º ANDAR</v>
          </cell>
          <cell r="R442" t="str">
            <v>20.091-000</v>
          </cell>
          <cell r="S442" t="str">
            <v>RIO DE JANEIRO</v>
          </cell>
          <cell r="T442" t="str">
            <v>RJ</v>
          </cell>
          <cell r="U442" t="str">
            <v>WWW.FUNDACAOTELOS.COM.BR</v>
          </cell>
          <cell r="V442" t="str">
            <v>ERRJ</v>
          </cell>
          <cell r="W442">
            <v>45265.250254629602</v>
          </cell>
        </row>
        <row r="443">
          <cell r="A443" t="str">
            <v>TETRA PAK PREV</v>
          </cell>
          <cell r="B443" t="str">
            <v>00.970.542/0001-97</v>
          </cell>
          <cell r="C443" t="str">
            <v>NORMAL - EM FUNCIONAMENTO</v>
          </cell>
          <cell r="D443" t="str">
            <v>NORMAL</v>
          </cell>
          <cell r="E443" t="str">
            <v>LC 109</v>
          </cell>
          <cell r="F443" t="str">
            <v>Privada</v>
          </cell>
          <cell r="G443" t="str">
            <v>Privado</v>
          </cell>
          <cell r="H443" t="str">
            <v>Não</v>
          </cell>
          <cell r="I443">
            <v>4.4000004726199536E+16</v>
          </cell>
          <cell r="J443">
            <v>35047</v>
          </cell>
          <cell r="K443">
            <v>1995</v>
          </cell>
          <cell r="L443" t="str">
            <v>dezembro</v>
          </cell>
          <cell r="M443">
            <v>35061</v>
          </cell>
          <cell r="N443"/>
          <cell r="O443">
            <v>1</v>
          </cell>
          <cell r="P443">
            <v>2</v>
          </cell>
          <cell r="Q443" t="str">
            <v>ROD CAMPINAS/CAPIVARI S/N KM 23,5</v>
          </cell>
          <cell r="R443" t="str">
            <v>13.190-000</v>
          </cell>
          <cell r="S443" t="str">
            <v>MONTE MOR</v>
          </cell>
          <cell r="T443" t="str">
            <v>SP</v>
          </cell>
          <cell r="U443" t="str">
            <v>WWW.PORTALPREV.COM.BR/TETRAPAKPREV</v>
          </cell>
          <cell r="V443" t="str">
            <v>ERSP</v>
          </cell>
          <cell r="W443">
            <v>45265.250254629602</v>
          </cell>
        </row>
        <row r="444">
          <cell r="A444" t="str">
            <v>TEXPREV</v>
          </cell>
          <cell r="B444" t="str">
            <v>35.813.690/0001-82</v>
          </cell>
          <cell r="C444" t="str">
            <v>NORMAL - EM FUNCIONAMENTO</v>
          </cell>
          <cell r="D444" t="str">
            <v>NORMAL</v>
          </cell>
          <cell r="E444" t="str">
            <v>LC 109</v>
          </cell>
          <cell r="F444" t="str">
            <v>Privada</v>
          </cell>
          <cell r="G444" t="str">
            <v>Privado</v>
          </cell>
          <cell r="H444" t="str">
            <v>Não</v>
          </cell>
          <cell r="I444">
            <v>3.000000182019896E+16</v>
          </cell>
          <cell r="J444">
            <v>32945</v>
          </cell>
          <cell r="K444">
            <v>1990</v>
          </cell>
          <cell r="L444" t="str">
            <v>março</v>
          </cell>
          <cell r="M444">
            <v>33080</v>
          </cell>
          <cell r="N444"/>
          <cell r="O444">
            <v>2</v>
          </cell>
          <cell r="P444">
            <v>2</v>
          </cell>
          <cell r="Q444" t="str">
            <v>R TEOFILO OTONI</v>
          </cell>
          <cell r="R444" t="str">
            <v>20.090-070</v>
          </cell>
          <cell r="S444" t="str">
            <v>RIO DE JANEIRO</v>
          </cell>
          <cell r="T444" t="str">
            <v>RJ</v>
          </cell>
          <cell r="U444" t="str">
            <v>WWW.PORTALPREV.COM.BR/TEXPREV</v>
          </cell>
          <cell r="V444" t="str">
            <v>ERRJ</v>
          </cell>
          <cell r="W444">
            <v>45265.250254629602</v>
          </cell>
        </row>
        <row r="445">
          <cell r="A445" t="str">
            <v>TEXTIL PREV</v>
          </cell>
          <cell r="B445" t="str">
            <v>03.683.667/0001-24</v>
          </cell>
          <cell r="C445" t="str">
            <v>ENCERRADA - POR INCORPORAÇÃO</v>
          </cell>
          <cell r="D445" t="str">
            <v>ENCERRADA</v>
          </cell>
          <cell r="E445" t="str">
            <v>LC 109</v>
          </cell>
          <cell r="F445" t="str">
            <v>Privada</v>
          </cell>
          <cell r="G445" t="str">
            <v>Privado</v>
          </cell>
          <cell r="H445" t="str">
            <v>Não</v>
          </cell>
          <cell r="I445">
            <v>4.4000004471199992E+16</v>
          </cell>
          <cell r="J445">
            <v>36517</v>
          </cell>
          <cell r="K445">
            <v>1999</v>
          </cell>
          <cell r="L445" t="str">
            <v>dezembro</v>
          </cell>
          <cell r="M445">
            <v>36598</v>
          </cell>
          <cell r="N445">
            <v>39722</v>
          </cell>
          <cell r="O445">
            <v>0</v>
          </cell>
          <cell r="P445">
            <v>0</v>
          </cell>
          <cell r="Q445" t="str">
            <v>AV MARIA COELHO AGUIAR 215 BLOCO A - 2 ANDAR</v>
          </cell>
          <cell r="R445" t="str">
            <v>05.805-000</v>
          </cell>
          <cell r="S445" t="str">
            <v>SAO PAULO</v>
          </cell>
          <cell r="T445" t="str">
            <v>SP</v>
          </cell>
          <cell r="U445"/>
          <cell r="V445" t="str">
            <v>ERSP</v>
          </cell>
          <cell r="W445">
            <v>45265.250254629602</v>
          </cell>
        </row>
        <row r="446">
          <cell r="A446" t="str">
            <v>TOYOTA PREVI</v>
          </cell>
          <cell r="B446" t="str">
            <v>12.712.282/0001-39</v>
          </cell>
          <cell r="C446" t="str">
            <v>NORMAL - EM FUNCIONAMENTO</v>
          </cell>
          <cell r="D446" t="str">
            <v>NORMAL</v>
          </cell>
          <cell r="E446" t="str">
            <v>LC 109</v>
          </cell>
          <cell r="F446" t="str">
            <v>Privada</v>
          </cell>
          <cell r="G446" t="str">
            <v>Privado</v>
          </cell>
          <cell r="H446" t="str">
            <v>Não</v>
          </cell>
          <cell r="I446">
            <v>4.4011000242201024E+16</v>
          </cell>
          <cell r="J446">
            <v>40417</v>
          </cell>
          <cell r="K446">
            <v>2010</v>
          </cell>
          <cell r="L446" t="str">
            <v>agosto</v>
          </cell>
          <cell r="M446">
            <v>40442</v>
          </cell>
          <cell r="N446"/>
          <cell r="O446">
            <v>1</v>
          </cell>
          <cell r="P446">
            <v>5</v>
          </cell>
          <cell r="Q446" t="str">
            <v>AV. PIRAPORINHA, Nº 1111, EDIFÍCIO ADMINISTRATIVO</v>
          </cell>
          <cell r="R446" t="str">
            <v>09.891-900</v>
          </cell>
          <cell r="S446" t="str">
            <v>SAO BERNARDO DO CAMPO</v>
          </cell>
          <cell r="T446" t="str">
            <v>SP</v>
          </cell>
          <cell r="U446" t="str">
            <v>WWW.PORTALPREV.COM.BR/TOYOTAPREVI</v>
          </cell>
          <cell r="V446" t="str">
            <v>ERSP</v>
          </cell>
          <cell r="W446">
            <v>45265.250254629602</v>
          </cell>
        </row>
        <row r="447">
          <cell r="A447" t="str">
            <v>TRAMONTINAPREV</v>
          </cell>
          <cell r="B447" t="str">
            <v>00.972.631/0001-72</v>
          </cell>
          <cell r="C447" t="str">
            <v>NORMAL - EM FUNCIONAMENTO</v>
          </cell>
          <cell r="D447" t="str">
            <v>NORMAL</v>
          </cell>
          <cell r="E447" t="str">
            <v>LC 109</v>
          </cell>
          <cell r="F447" t="str">
            <v>Privada</v>
          </cell>
          <cell r="G447" t="str">
            <v>Privado</v>
          </cell>
          <cell r="H447" t="str">
            <v>Não</v>
          </cell>
          <cell r="I447">
            <v>4.4000004516199504E+16</v>
          </cell>
          <cell r="J447">
            <v>35027</v>
          </cell>
          <cell r="K447">
            <v>1995</v>
          </cell>
          <cell r="L447" t="str">
            <v>novembro</v>
          </cell>
          <cell r="M447">
            <v>35066</v>
          </cell>
          <cell r="N447"/>
          <cell r="O447">
            <v>1</v>
          </cell>
          <cell r="P447">
            <v>20</v>
          </cell>
          <cell r="Q447" t="str">
            <v>RUA MAURÍCIO CARDOSO</v>
          </cell>
          <cell r="R447" t="str">
            <v>95.185-000</v>
          </cell>
          <cell r="S447" t="str">
            <v>CARLOS BARBOSA</v>
          </cell>
          <cell r="T447" t="str">
            <v>RS</v>
          </cell>
          <cell r="U447" t="str">
            <v>WWW.TRAMONTINA.NET/PREV</v>
          </cell>
          <cell r="V447" t="str">
            <v>ERRS</v>
          </cell>
          <cell r="W447">
            <v>45265.250254629602</v>
          </cell>
        </row>
        <row r="448">
          <cell r="A448" t="str">
            <v>TRICHESPREV</v>
          </cell>
          <cell r="B448" t="str">
            <v>91.110.429/0001-97</v>
          </cell>
          <cell r="C448" t="str">
            <v>ENCERRADA - POR INICIATIVA DA EFPC</v>
          </cell>
          <cell r="D448" t="str">
            <v>ENCERRADA</v>
          </cell>
          <cell r="E448" t="str">
            <v>LC 109</v>
          </cell>
          <cell r="F448" t="str">
            <v>Privada</v>
          </cell>
          <cell r="G448" t="str">
            <v>Privado</v>
          </cell>
          <cell r="H448" t="str">
            <v>Não</v>
          </cell>
          <cell r="I448">
            <v>30000000131988</v>
          </cell>
          <cell r="J448">
            <v>32436</v>
          </cell>
          <cell r="K448">
            <v>1988</v>
          </cell>
          <cell r="L448" t="str">
            <v>outubro</v>
          </cell>
          <cell r="M448">
            <v>32510</v>
          </cell>
          <cell r="N448">
            <v>40795</v>
          </cell>
          <cell r="O448">
            <v>0</v>
          </cell>
          <cell r="P448">
            <v>0</v>
          </cell>
          <cell r="Q448" t="str">
            <v>RUA MARECHAL FLORIANO, 1548 - PREDIO</v>
          </cell>
          <cell r="R448" t="str">
            <v>95.020-372</v>
          </cell>
          <cell r="S448" t="str">
            <v>CAXIAS DO SUL</v>
          </cell>
          <cell r="T448" t="str">
            <v>RS</v>
          </cell>
          <cell r="U448"/>
          <cell r="V448" t="str">
            <v>ERRS</v>
          </cell>
          <cell r="W448">
            <v>45265.250254629602</v>
          </cell>
        </row>
        <row r="449">
          <cell r="A449" t="str">
            <v>UASPREV</v>
          </cell>
          <cell r="B449" t="str">
            <v>07.787.933/0001-10</v>
          </cell>
          <cell r="C449" t="str">
            <v>NORMAL - EM FUNCIONAMENTO</v>
          </cell>
          <cell r="D449" t="str">
            <v>NORMAL</v>
          </cell>
          <cell r="E449" t="str">
            <v>LC 109</v>
          </cell>
          <cell r="F449" t="str">
            <v>Instituidor</v>
          </cell>
          <cell r="G449" t="str">
            <v>Instituidor</v>
          </cell>
          <cell r="H449" t="str">
            <v>Não</v>
          </cell>
          <cell r="I449">
            <v>4.4000001950200472E+16</v>
          </cell>
          <cell r="J449">
            <v>38509</v>
          </cell>
          <cell r="K449">
            <v>2005</v>
          </cell>
          <cell r="L449" t="str">
            <v>junho</v>
          </cell>
          <cell r="M449">
            <v>38869</v>
          </cell>
          <cell r="N449"/>
          <cell r="O449">
            <v>1</v>
          </cell>
          <cell r="P449">
            <v>1</v>
          </cell>
          <cell r="Q449" t="str">
            <v>R BOA  VISTA 63 8 ANDAR - SALA 83</v>
          </cell>
          <cell r="R449" t="str">
            <v>01.014-001</v>
          </cell>
          <cell r="S449" t="str">
            <v>SAO PAULO</v>
          </cell>
          <cell r="T449" t="str">
            <v>SP</v>
          </cell>
          <cell r="U449" t="str">
            <v>www.uasprev.com.br</v>
          </cell>
          <cell r="V449" t="str">
            <v>ERSP</v>
          </cell>
          <cell r="W449">
            <v>45265.250254629602</v>
          </cell>
        </row>
        <row r="450">
          <cell r="A450" t="str">
            <v>UBB-PREV</v>
          </cell>
          <cell r="B450" t="str">
            <v>48.789.424/0001-03</v>
          </cell>
          <cell r="C450" t="str">
            <v>ENCERRADA - POR INCORPORAÇÃO</v>
          </cell>
          <cell r="D450" t="str">
            <v>ENCERRADA</v>
          </cell>
          <cell r="E450" t="str">
            <v>LC 109</v>
          </cell>
          <cell r="F450" t="str">
            <v>Privada</v>
          </cell>
          <cell r="G450" t="str">
            <v>Privado</v>
          </cell>
          <cell r="H450" t="str">
            <v>Não</v>
          </cell>
          <cell r="I450">
            <v>3018171979</v>
          </cell>
          <cell r="J450">
            <v>29444</v>
          </cell>
          <cell r="K450">
            <v>1980</v>
          </cell>
          <cell r="L450" t="str">
            <v>agosto</v>
          </cell>
          <cell r="M450">
            <v>28292</v>
          </cell>
          <cell r="N450">
            <v>41922</v>
          </cell>
          <cell r="O450">
            <v>0</v>
          </cell>
          <cell r="P450">
            <v>0</v>
          </cell>
          <cell r="Q450" t="str">
            <v>RUA CARNAUBEIRAS, 168 - 3º ANDAR</v>
          </cell>
          <cell r="R450" t="str">
            <v>04.343-080</v>
          </cell>
          <cell r="S450" t="str">
            <v>SAO PAULO</v>
          </cell>
          <cell r="T450" t="str">
            <v>SP</v>
          </cell>
          <cell r="U450" t="str">
            <v>WWW.UBBPREV.COM.BR</v>
          </cell>
          <cell r="V450" t="str">
            <v>ERSP</v>
          </cell>
          <cell r="W450">
            <v>45265.250254629602</v>
          </cell>
        </row>
        <row r="451">
          <cell r="A451" t="str">
            <v>ULTRAPREV</v>
          </cell>
          <cell r="B451" t="str">
            <v>29.981.107/0001-40</v>
          </cell>
          <cell r="C451" t="str">
            <v>NORMAL - EM FUNCIONAMENTO</v>
          </cell>
          <cell r="D451" t="str">
            <v>NORMAL</v>
          </cell>
          <cell r="E451" t="str">
            <v>LC 109</v>
          </cell>
          <cell r="F451" t="str">
            <v>Privada</v>
          </cell>
          <cell r="G451" t="str">
            <v>Privado</v>
          </cell>
          <cell r="H451" t="str">
            <v>Não</v>
          </cell>
          <cell r="I451">
            <v>3018751979</v>
          </cell>
          <cell r="J451">
            <v>29011</v>
          </cell>
          <cell r="K451">
            <v>1979</v>
          </cell>
          <cell r="L451" t="str">
            <v>junho</v>
          </cell>
          <cell r="M451">
            <v>28608</v>
          </cell>
          <cell r="N451"/>
          <cell r="O451">
            <v>1</v>
          </cell>
          <cell r="P451">
            <v>23</v>
          </cell>
          <cell r="Q451" t="str">
            <v>AVENIDA BRIG LUIS ANTONIO 1343 9 AND</v>
          </cell>
          <cell r="R451" t="str">
            <v>01.317-910</v>
          </cell>
          <cell r="S451" t="str">
            <v>SAO PAULO</v>
          </cell>
          <cell r="T451" t="str">
            <v>SP</v>
          </cell>
          <cell r="U451" t="str">
            <v>www.ultraprev.com.br</v>
          </cell>
          <cell r="V451" t="str">
            <v>ERSP</v>
          </cell>
          <cell r="W451">
            <v>45265.250254629602</v>
          </cell>
        </row>
        <row r="452">
          <cell r="A452" t="str">
            <v>UNILEVERPREV</v>
          </cell>
          <cell r="B452" t="str">
            <v>48.323.224/0001-60</v>
          </cell>
          <cell r="C452" t="str">
            <v>NORMAL - EM FUNCIONAMENTO</v>
          </cell>
          <cell r="D452" t="str">
            <v>NORMAL</v>
          </cell>
          <cell r="E452" t="str">
            <v>LC 109</v>
          </cell>
          <cell r="F452" t="str">
            <v>Privada</v>
          </cell>
          <cell r="G452" t="str">
            <v>Privado</v>
          </cell>
          <cell r="H452" t="str">
            <v>Não</v>
          </cell>
          <cell r="I452">
            <v>223951981</v>
          </cell>
          <cell r="J452">
            <v>29929</v>
          </cell>
          <cell r="K452">
            <v>1981</v>
          </cell>
          <cell r="L452" t="str">
            <v>dezembro</v>
          </cell>
          <cell r="M452">
            <v>29951</v>
          </cell>
          <cell r="N452"/>
          <cell r="O452">
            <v>3</v>
          </cell>
          <cell r="P452">
            <v>9</v>
          </cell>
          <cell r="Q452" t="str">
            <v>AV. DAS NAÇÕES UNIDAS</v>
          </cell>
          <cell r="R452" t="str">
            <v>04.794-000</v>
          </cell>
          <cell r="S452" t="str">
            <v>SAO PAULO</v>
          </cell>
          <cell r="T452" t="str">
            <v>SP</v>
          </cell>
          <cell r="U452" t="str">
            <v>WWW.UNILEVERPREV.COM.BR</v>
          </cell>
          <cell r="V452" t="str">
            <v>ERSP</v>
          </cell>
          <cell r="W452">
            <v>45265.250254629602</v>
          </cell>
        </row>
        <row r="453">
          <cell r="A453" t="str">
            <v>UNIPREVI</v>
          </cell>
          <cell r="B453" t="str">
            <v>00.374.856/0001-27</v>
          </cell>
          <cell r="C453" t="str">
            <v>NORMAL - EM FUNCIONAMENTO</v>
          </cell>
          <cell r="D453" t="str">
            <v>NORMAL</v>
          </cell>
          <cell r="E453" t="str">
            <v>LC 109</v>
          </cell>
          <cell r="F453" t="str">
            <v>Privada</v>
          </cell>
          <cell r="G453" t="str">
            <v>Privado</v>
          </cell>
          <cell r="H453" t="str">
            <v>Não</v>
          </cell>
          <cell r="I453">
            <v>4.40000034751994E+16</v>
          </cell>
          <cell r="J453">
            <v>34632</v>
          </cell>
          <cell r="K453">
            <v>1994</v>
          </cell>
          <cell r="L453" t="str">
            <v>outubro</v>
          </cell>
          <cell r="M453">
            <v>34731</v>
          </cell>
          <cell r="N453"/>
          <cell r="O453">
            <v>1</v>
          </cell>
          <cell r="P453">
            <v>3</v>
          </cell>
          <cell r="Q453" t="str">
            <v>RODOVIA MG 179 KM 0 SALA 213</v>
          </cell>
          <cell r="R453" t="str">
            <v>37.130-000</v>
          </cell>
          <cell r="S453" t="str">
            <v>ALFENAS</v>
          </cell>
          <cell r="T453" t="str">
            <v>MG</v>
          </cell>
          <cell r="U453"/>
          <cell r="V453" t="str">
            <v>ERMG</v>
          </cell>
          <cell r="W453">
            <v>45265.250254629602</v>
          </cell>
        </row>
        <row r="454">
          <cell r="A454" t="str">
            <v>UNISYS-PREVI</v>
          </cell>
          <cell r="B454" t="str">
            <v>31.245.392/0001-82</v>
          </cell>
          <cell r="C454" t="str">
            <v>NORMAL - EM FUNCIONAMENTO</v>
          </cell>
          <cell r="D454" t="str">
            <v>NORMAL</v>
          </cell>
          <cell r="E454" t="str">
            <v>LC 109</v>
          </cell>
          <cell r="F454" t="str">
            <v>Privada</v>
          </cell>
          <cell r="G454" t="str">
            <v>Privado</v>
          </cell>
          <cell r="H454" t="str">
            <v>Não</v>
          </cell>
          <cell r="I454">
            <v>348761983</v>
          </cell>
          <cell r="J454">
            <v>31757</v>
          </cell>
          <cell r="K454">
            <v>1986</v>
          </cell>
          <cell r="L454" t="str">
            <v>dezembro</v>
          </cell>
          <cell r="M454">
            <v>31959</v>
          </cell>
          <cell r="N454"/>
          <cell r="O454">
            <v>1</v>
          </cell>
          <cell r="P454">
            <v>2</v>
          </cell>
          <cell r="Q454" t="str">
            <v>RUA DO PASSEIO</v>
          </cell>
          <cell r="R454" t="str">
            <v>20.021-290</v>
          </cell>
          <cell r="S454" t="str">
            <v>RIO DE JANEIRO</v>
          </cell>
          <cell r="T454" t="str">
            <v>RJ</v>
          </cell>
          <cell r="U454" t="str">
            <v>WWW.UNISYSPREVI.COM.BR</v>
          </cell>
          <cell r="V454" t="str">
            <v>ERRJ</v>
          </cell>
          <cell r="W454">
            <v>45265.250254629602</v>
          </cell>
        </row>
        <row r="455">
          <cell r="A455" t="str">
            <v>URANUS</v>
          </cell>
          <cell r="B455" t="str">
            <v>27.643.089/0001-60</v>
          </cell>
          <cell r="C455" t="str">
            <v>ENCERRADA - POR LIQUIDAÇÃO</v>
          </cell>
          <cell r="D455" t="str">
            <v>ENCERRADA</v>
          </cell>
          <cell r="E455" t="str">
            <v>LC 108 / LC 109</v>
          </cell>
          <cell r="F455" t="str">
            <v>Pública Federal</v>
          </cell>
          <cell r="G455" t="str">
            <v>Público</v>
          </cell>
          <cell r="H455" t="str">
            <v>Não</v>
          </cell>
          <cell r="I455">
            <v>167291980</v>
          </cell>
          <cell r="J455">
            <v>29927</v>
          </cell>
          <cell r="K455">
            <v>1981</v>
          </cell>
          <cell r="L455" t="str">
            <v>dezembro</v>
          </cell>
          <cell r="M455">
            <v>29953</v>
          </cell>
          <cell r="N455">
            <v>44747</v>
          </cell>
          <cell r="O455">
            <v>0</v>
          </cell>
          <cell r="P455">
            <v>0</v>
          </cell>
          <cell r="Q455" t="str">
            <v>PRAIA DO FLAMENGO, 66 ¿ BL. ¿B¿ ¿ SALA 504</v>
          </cell>
          <cell r="R455" t="str">
            <v>22.210-903</v>
          </cell>
          <cell r="S455" t="str">
            <v>RIO DE JANEIRO</v>
          </cell>
          <cell r="T455" t="str">
            <v>RJ</v>
          </cell>
          <cell r="U455" t="str">
            <v>WWW.URANUS.ORG.BR</v>
          </cell>
          <cell r="V455" t="str">
            <v>ERRJ</v>
          </cell>
          <cell r="W455">
            <v>45265.250254629602</v>
          </cell>
        </row>
        <row r="456">
          <cell r="A456" t="str">
            <v>UTCPREV</v>
          </cell>
          <cell r="B456" t="str">
            <v>03.017.767/0001-11</v>
          </cell>
          <cell r="C456" t="str">
            <v>SEM ATIVIDADES - COM PENDÊNCIAS PARA CANCELAMENTO</v>
          </cell>
          <cell r="D456" t="str">
            <v>SEM ATIVIDADES</v>
          </cell>
          <cell r="E456" t="str">
            <v>LC 109</v>
          </cell>
          <cell r="F456" t="str">
            <v>Privada</v>
          </cell>
          <cell r="G456" t="str">
            <v>Privado</v>
          </cell>
          <cell r="H456" t="str">
            <v>Não</v>
          </cell>
          <cell r="I456">
            <v>4.4000000370199936E+16</v>
          </cell>
          <cell r="J456">
            <v>36199</v>
          </cell>
          <cell r="K456">
            <v>1999</v>
          </cell>
          <cell r="L456" t="str">
            <v>fevereiro</v>
          </cell>
          <cell r="M456">
            <v>36250</v>
          </cell>
          <cell r="N456">
            <v>43706</v>
          </cell>
          <cell r="O456">
            <v>0</v>
          </cell>
          <cell r="P456">
            <v>0</v>
          </cell>
          <cell r="Q456" t="str">
            <v>RUA BERTO CIRIO 521</v>
          </cell>
          <cell r="R456" t="str">
            <v>92.120-060</v>
          </cell>
          <cell r="S456" t="str">
            <v>CANOAS</v>
          </cell>
          <cell r="T456" t="str">
            <v>RS</v>
          </cell>
          <cell r="U456" t="str">
            <v>www.utcprev.com.br</v>
          </cell>
          <cell r="V456" t="str">
            <v>ERRS</v>
          </cell>
          <cell r="W456">
            <v>45265.250254629602</v>
          </cell>
        </row>
        <row r="457">
          <cell r="A457" t="str">
            <v>VALIA</v>
          </cell>
          <cell r="B457" t="str">
            <v>42.271.429/0001-63</v>
          </cell>
          <cell r="C457" t="str">
            <v>NORMAL - EM FUNCIONAMENTO</v>
          </cell>
          <cell r="D457" t="str">
            <v>NORMAL</v>
          </cell>
          <cell r="E457" t="str">
            <v>LC 109</v>
          </cell>
          <cell r="F457" t="str">
            <v>Privada</v>
          </cell>
          <cell r="G457" t="str">
            <v>Privado</v>
          </cell>
          <cell r="H457" t="str">
            <v>Sim</v>
          </cell>
          <cell r="I457">
            <v>3017981979</v>
          </cell>
          <cell r="J457">
            <v>26756</v>
          </cell>
          <cell r="K457">
            <v>1973</v>
          </cell>
          <cell r="L457" t="str">
            <v>abril</v>
          </cell>
          <cell r="M457">
            <v>26912</v>
          </cell>
          <cell r="N457"/>
          <cell r="O457">
            <v>10</v>
          </cell>
          <cell r="P457">
            <v>58</v>
          </cell>
          <cell r="Q457" t="str">
            <v>AV. DAS AMÉRICAS, 4430 - 3° ANDAR</v>
          </cell>
          <cell r="R457" t="str">
            <v>22.640-102</v>
          </cell>
          <cell r="S457" t="str">
            <v>RIO DE JANEIRO</v>
          </cell>
          <cell r="T457" t="str">
            <v>RJ</v>
          </cell>
          <cell r="U457" t="str">
            <v>WWW.VALIA.COM.BR</v>
          </cell>
          <cell r="V457" t="str">
            <v>ERRJ</v>
          </cell>
          <cell r="W457">
            <v>45265.250254629602</v>
          </cell>
        </row>
        <row r="458">
          <cell r="A458" t="str">
            <v>VALUE PREV</v>
          </cell>
          <cell r="B458" t="str">
            <v>01.541.775/0001-37</v>
          </cell>
          <cell r="C458" t="str">
            <v>NORMAL - EM FUNCIONAMENTO</v>
          </cell>
          <cell r="D458" t="str">
            <v>NORMAL</v>
          </cell>
          <cell r="E458" t="str">
            <v>LC 109</v>
          </cell>
          <cell r="F458" t="str">
            <v>Privada</v>
          </cell>
          <cell r="G458" t="str">
            <v>Privado</v>
          </cell>
          <cell r="H458" t="str">
            <v>Não</v>
          </cell>
          <cell r="I458">
            <v>4.4000007643199608E+16</v>
          </cell>
          <cell r="J458">
            <v>35313</v>
          </cell>
          <cell r="K458">
            <v>1996</v>
          </cell>
          <cell r="L458" t="str">
            <v>setembro</v>
          </cell>
          <cell r="M458">
            <v>35432</v>
          </cell>
          <cell r="N458"/>
          <cell r="O458">
            <v>3</v>
          </cell>
          <cell r="P458">
            <v>8</v>
          </cell>
          <cell r="Q458" t="str">
            <v>RIO NEGRO 750 2 AND S/21</v>
          </cell>
          <cell r="R458" t="str">
            <v>06.454-000</v>
          </cell>
          <cell r="S458" t="str">
            <v>BARUERI</v>
          </cell>
          <cell r="T458" t="str">
            <v>SP</v>
          </cell>
          <cell r="U458" t="str">
            <v>HTTPS://VALUEPREV.COM.BR/</v>
          </cell>
          <cell r="V458" t="str">
            <v>ERSP</v>
          </cell>
          <cell r="W458">
            <v>45265.250254629602</v>
          </cell>
        </row>
        <row r="459">
          <cell r="A459" t="str">
            <v>VAN LEER</v>
          </cell>
          <cell r="B459" t="str">
            <v>52.944.345/0001-05</v>
          </cell>
          <cell r="C459" t="str">
            <v>ENCERRADA - POR INICIATIVA DA EFPC</v>
          </cell>
          <cell r="D459" t="str">
            <v>ENCERRADA</v>
          </cell>
          <cell r="E459" t="str">
            <v>LC 109</v>
          </cell>
          <cell r="F459" t="str">
            <v>Privada</v>
          </cell>
          <cell r="G459" t="str">
            <v>Privado</v>
          </cell>
          <cell r="H459" t="str">
            <v>Não</v>
          </cell>
          <cell r="I459">
            <v>330411982</v>
          </cell>
          <cell r="J459">
            <v>30491</v>
          </cell>
          <cell r="K459">
            <v>1983</v>
          </cell>
          <cell r="L459" t="str">
            <v>junho</v>
          </cell>
          <cell r="M459">
            <v>30491</v>
          </cell>
          <cell r="N459">
            <v>42178</v>
          </cell>
          <cell r="O459">
            <v>0</v>
          </cell>
          <cell r="P459">
            <v>0</v>
          </cell>
          <cell r="Q459" t="str">
            <v>AV DAS NACOES UNIDAS 21102</v>
          </cell>
          <cell r="R459" t="str">
            <v>04.795-910</v>
          </cell>
          <cell r="S459" t="str">
            <v>SAO PAULO</v>
          </cell>
          <cell r="T459" t="str">
            <v>SP</v>
          </cell>
          <cell r="U459"/>
          <cell r="V459" t="str">
            <v>ERSP</v>
          </cell>
          <cell r="W459">
            <v>45265.250254629602</v>
          </cell>
        </row>
        <row r="460">
          <cell r="A460" t="str">
            <v>VBPP</v>
          </cell>
          <cell r="B460" t="str">
            <v>05.590.227/0001-58</v>
          </cell>
          <cell r="C460" t="str">
            <v>NORMAL - EM FUNCIONAMENTO</v>
          </cell>
          <cell r="D460" t="str">
            <v>NORMAL</v>
          </cell>
          <cell r="E460" t="str">
            <v>LC 109</v>
          </cell>
          <cell r="F460" t="str">
            <v>Privada</v>
          </cell>
          <cell r="G460" t="str">
            <v>Privado</v>
          </cell>
          <cell r="H460" t="str">
            <v>Não</v>
          </cell>
          <cell r="I460">
            <v>4.4000002435200232E+16</v>
          </cell>
          <cell r="J460">
            <v>37602</v>
          </cell>
          <cell r="K460">
            <v>2002</v>
          </cell>
          <cell r="L460" t="str">
            <v>dezembro</v>
          </cell>
          <cell r="M460">
            <v>37991</v>
          </cell>
          <cell r="N460"/>
          <cell r="O460">
            <v>1</v>
          </cell>
          <cell r="P460">
            <v>5</v>
          </cell>
          <cell r="Q460" t="str">
            <v>AVENIDA ORLANDA BERGAMO</v>
          </cell>
          <cell r="R460" t="str">
            <v>07.232-151</v>
          </cell>
          <cell r="S460" t="str">
            <v>GUARULHOS</v>
          </cell>
          <cell r="T460" t="str">
            <v>SP</v>
          </cell>
          <cell r="U460" t="str">
            <v>HTTPS://VISTEONPREV.PARTICIPANTE.COM.BR/</v>
          </cell>
          <cell r="V460" t="str">
            <v>ERSP</v>
          </cell>
          <cell r="W460">
            <v>45265.250254629602</v>
          </cell>
        </row>
        <row r="461">
          <cell r="A461" t="str">
            <v>VEXTY</v>
          </cell>
          <cell r="B461" t="str">
            <v>00.571.135/0001-07</v>
          </cell>
          <cell r="C461" t="str">
            <v>NORMAL - EM FUNCIONAMENTO</v>
          </cell>
          <cell r="D461" t="str">
            <v>NORMAL</v>
          </cell>
          <cell r="E461" t="str">
            <v>LC 109</v>
          </cell>
          <cell r="F461" t="str">
            <v>Privada</v>
          </cell>
          <cell r="G461" t="str">
            <v>Privado</v>
          </cell>
          <cell r="H461" t="str">
            <v>Não</v>
          </cell>
          <cell r="I461">
            <v>4.4011001117201712E+16</v>
          </cell>
          <cell r="J461">
            <v>34694</v>
          </cell>
          <cell r="K461">
            <v>1994</v>
          </cell>
          <cell r="L461" t="str">
            <v>dezembro</v>
          </cell>
          <cell r="M461">
            <v>34943</v>
          </cell>
          <cell r="N461"/>
          <cell r="O461">
            <v>1</v>
          </cell>
          <cell r="P461">
            <v>216</v>
          </cell>
          <cell r="Q461" t="str">
            <v>AV. DAS NAÇÕES UNIDAS</v>
          </cell>
          <cell r="R461" t="str">
            <v>04.794-000</v>
          </cell>
          <cell r="S461" t="str">
            <v>SAO PAULO</v>
          </cell>
          <cell r="T461" t="str">
            <v>SP</v>
          </cell>
          <cell r="U461" t="str">
            <v>WWW.VEXTY.COM.BR</v>
          </cell>
          <cell r="V461" t="str">
            <v>ERSP</v>
          </cell>
          <cell r="W461">
            <v>45265.250254629602</v>
          </cell>
        </row>
        <row r="462">
          <cell r="A462" t="str">
            <v>VIKINGPREV</v>
          </cell>
          <cell r="B462" t="str">
            <v>00.158.783/0001-36</v>
          </cell>
          <cell r="C462" t="str">
            <v>NORMAL - EM FUNCIONAMENTO</v>
          </cell>
          <cell r="D462" t="str">
            <v>NORMAL</v>
          </cell>
          <cell r="E462" t="str">
            <v>LC 109</v>
          </cell>
          <cell r="F462" t="str">
            <v>Privada</v>
          </cell>
          <cell r="G462" t="str">
            <v>Privado</v>
          </cell>
          <cell r="H462" t="str">
            <v>Não</v>
          </cell>
          <cell r="I462">
            <v>3.0000001988198936E+16</v>
          </cell>
          <cell r="J462">
            <v>34620</v>
          </cell>
          <cell r="K462">
            <v>1994</v>
          </cell>
          <cell r="L462" t="str">
            <v>outubro</v>
          </cell>
          <cell r="M462">
            <v>34639</v>
          </cell>
          <cell r="N462"/>
          <cell r="O462">
            <v>1</v>
          </cell>
          <cell r="P462">
            <v>8</v>
          </cell>
          <cell r="Q462" t="str">
            <v>AV. JUSCELINO K. DE OLIVEIRA, 2600</v>
          </cell>
          <cell r="R462" t="str">
            <v>81.260-900</v>
          </cell>
          <cell r="S462" t="str">
            <v>CURITIBA</v>
          </cell>
          <cell r="T462" t="str">
            <v>PR</v>
          </cell>
          <cell r="U462" t="str">
            <v>WWW.VIKINGPREV.COM.BR</v>
          </cell>
          <cell r="V462" t="str">
            <v>ERRS</v>
          </cell>
          <cell r="W462">
            <v>45265.250254629602</v>
          </cell>
        </row>
        <row r="463">
          <cell r="A463" t="str">
            <v>VISÃO PREV</v>
          </cell>
          <cell r="B463" t="str">
            <v>07.205.215/0001-98</v>
          </cell>
          <cell r="C463" t="str">
            <v>NORMAL - EM FUNCIONAMENTO</v>
          </cell>
          <cell r="D463" t="str">
            <v>NORMAL</v>
          </cell>
          <cell r="E463" t="str">
            <v>LC 109</v>
          </cell>
          <cell r="F463" t="str">
            <v>Privada</v>
          </cell>
          <cell r="G463" t="str">
            <v>Privado</v>
          </cell>
          <cell r="H463" t="str">
            <v>Não</v>
          </cell>
          <cell r="I463">
            <v>4.400000191820048E+16</v>
          </cell>
          <cell r="J463">
            <v>38267</v>
          </cell>
          <cell r="K463">
            <v>2004</v>
          </cell>
          <cell r="L463" t="str">
            <v>outubro</v>
          </cell>
          <cell r="M463">
            <v>38401</v>
          </cell>
          <cell r="N463"/>
          <cell r="O463">
            <v>5</v>
          </cell>
          <cell r="P463">
            <v>24</v>
          </cell>
          <cell r="Q463" t="str">
            <v>ALAMEDA SANTOS, 787. CONJUNTOS 11 E 12</v>
          </cell>
          <cell r="R463" t="str">
            <v>01.419-001</v>
          </cell>
          <cell r="S463" t="str">
            <v>SAO PAULO</v>
          </cell>
          <cell r="T463" t="str">
            <v>SP</v>
          </cell>
          <cell r="U463" t="str">
            <v>WWW.VISAOPREV.COM.BR</v>
          </cell>
          <cell r="V463" t="str">
            <v>ERSP</v>
          </cell>
          <cell r="W463">
            <v>45265.250254629602</v>
          </cell>
        </row>
        <row r="464">
          <cell r="A464" t="str">
            <v>VIVA</v>
          </cell>
          <cell r="B464" t="str">
            <v>18.868.955/0001-20</v>
          </cell>
          <cell r="C464" t="str">
            <v>NORMAL - EM FUNCIONAMENTO</v>
          </cell>
          <cell r="D464" t="str">
            <v>NORMAL</v>
          </cell>
          <cell r="E464" t="str">
            <v>LC 109</v>
          </cell>
          <cell r="F464" t="str">
            <v>Instituidor</v>
          </cell>
          <cell r="G464" t="str">
            <v>Instituidor</v>
          </cell>
          <cell r="H464" t="str">
            <v>Não</v>
          </cell>
          <cell r="I464">
            <v>4.4011000030201216E+16</v>
          </cell>
          <cell r="J464">
            <v>39101</v>
          </cell>
          <cell r="K464">
            <v>2007</v>
          </cell>
          <cell r="L464" t="str">
            <v>janeiro</v>
          </cell>
          <cell r="M464">
            <v>41548</v>
          </cell>
          <cell r="N464"/>
          <cell r="O464">
            <v>4</v>
          </cell>
          <cell r="P464">
            <v>15</v>
          </cell>
          <cell r="Q464" t="str">
            <v>SETOR DE MÚLTIPLAS ATIVIDADES SUL SMAS TRECHO 3 CONJ. 3 BLOCO E SALAS 409 A 416 ED. UNION OFFICE</v>
          </cell>
          <cell r="R464" t="str">
            <v>71.215-300</v>
          </cell>
          <cell r="S464" t="str">
            <v>BRASILIA</v>
          </cell>
          <cell r="T464" t="str">
            <v>DF</v>
          </cell>
          <cell r="U464" t="str">
            <v>WWW.VIVAPREV.COM.BR</v>
          </cell>
          <cell r="V464" t="str">
            <v>ERDF</v>
          </cell>
          <cell r="W464">
            <v>45265.250254629602</v>
          </cell>
        </row>
        <row r="465">
          <cell r="A465" t="str">
            <v>VOITH PREV</v>
          </cell>
          <cell r="B465" t="str">
            <v>03.953.059/0001-92</v>
          </cell>
          <cell r="C465" t="str">
            <v>NORMAL - EM FUNCIONAMENTO</v>
          </cell>
          <cell r="D465" t="str">
            <v>NORMAL</v>
          </cell>
          <cell r="E465" t="str">
            <v>LC 109</v>
          </cell>
          <cell r="F465" t="str">
            <v>Privada</v>
          </cell>
          <cell r="G465" t="str">
            <v>Privado</v>
          </cell>
          <cell r="H465" t="str">
            <v>Não</v>
          </cell>
          <cell r="I465">
            <v>4.4000001340200016E+16</v>
          </cell>
          <cell r="J465">
            <v>36725</v>
          </cell>
          <cell r="K465">
            <v>2000</v>
          </cell>
          <cell r="L465" t="str">
            <v>julho</v>
          </cell>
          <cell r="M465">
            <v>36749</v>
          </cell>
          <cell r="N465"/>
          <cell r="O465">
            <v>1</v>
          </cell>
          <cell r="P465">
            <v>6</v>
          </cell>
          <cell r="Q465" t="str">
            <v>R FRIEDRICH VON VOITH 825</v>
          </cell>
          <cell r="R465" t="str">
            <v>02.995-000</v>
          </cell>
          <cell r="S465" t="str">
            <v>SAO PAULO</v>
          </cell>
          <cell r="T465" t="str">
            <v>SP</v>
          </cell>
          <cell r="U465" t="str">
            <v>WWW.PORTALPREV.COM.BR/VOITHPREV</v>
          </cell>
          <cell r="V465" t="str">
            <v>ERSP</v>
          </cell>
          <cell r="W465">
            <v>45265.250254629602</v>
          </cell>
        </row>
        <row r="466">
          <cell r="A466" t="str">
            <v>VULCAPREV</v>
          </cell>
          <cell r="B466" t="str">
            <v>28.674.455/0001-01</v>
          </cell>
          <cell r="C466" t="str">
            <v>SEM ATIVIDADES - POR RETIRADA TOTAL DE PATROCINADORES</v>
          </cell>
          <cell r="D466" t="str">
            <v>SEM ATIVIDADES</v>
          </cell>
          <cell r="E466" t="str">
            <v>LC 109</v>
          </cell>
          <cell r="F466" t="str">
            <v>Privada</v>
          </cell>
          <cell r="G466" t="str">
            <v>Privado</v>
          </cell>
          <cell r="H466" t="str">
            <v>Não</v>
          </cell>
          <cell r="I466">
            <v>23351985</v>
          </cell>
          <cell r="J466">
            <v>32253</v>
          </cell>
          <cell r="K466">
            <v>1988</v>
          </cell>
          <cell r="L466" t="str">
            <v>abril</v>
          </cell>
          <cell r="M466">
            <v>32417</v>
          </cell>
          <cell r="N466">
            <v>44435</v>
          </cell>
          <cell r="O466">
            <v>0</v>
          </cell>
          <cell r="P466">
            <v>0</v>
          </cell>
          <cell r="Q466" t="str">
            <v>EST DO COLEGIO 380 PARTE</v>
          </cell>
          <cell r="R466" t="str">
            <v>21.235-280</v>
          </cell>
          <cell r="S466" t="str">
            <v>RIO DE JANEIRO</v>
          </cell>
          <cell r="T466" t="str">
            <v>RJ</v>
          </cell>
          <cell r="U466"/>
          <cell r="V466" t="str">
            <v>ERRJ</v>
          </cell>
          <cell r="W466">
            <v>45265.250254629602</v>
          </cell>
        </row>
        <row r="467">
          <cell r="A467" t="str">
            <v>VWPP</v>
          </cell>
          <cell r="B467" t="str">
            <v>58.165.622/0001-50</v>
          </cell>
          <cell r="C467" t="str">
            <v>NORMAL - EM FUNCIONAMENTO</v>
          </cell>
          <cell r="D467" t="str">
            <v>NORMAL</v>
          </cell>
          <cell r="E467" t="str">
            <v>LC 109</v>
          </cell>
          <cell r="F467" t="str">
            <v>Privada</v>
          </cell>
          <cell r="G467" t="str">
            <v>Privado</v>
          </cell>
          <cell r="H467" t="str">
            <v>Não</v>
          </cell>
          <cell r="I467">
            <v>30000015791984</v>
          </cell>
          <cell r="J467">
            <v>31069</v>
          </cell>
          <cell r="K467">
            <v>1985</v>
          </cell>
          <cell r="L467" t="str">
            <v>janeiro</v>
          </cell>
          <cell r="M467">
            <v>31069</v>
          </cell>
          <cell r="N467"/>
          <cell r="O467">
            <v>3</v>
          </cell>
          <cell r="P467">
            <v>5</v>
          </cell>
          <cell r="Q467" t="str">
            <v>VIA ANCHIETA S/N KM 23,5                   CPI 1186</v>
          </cell>
          <cell r="R467" t="str">
            <v>09.823-901</v>
          </cell>
          <cell r="S467" t="str">
            <v>SAO BERNARDO DO CAMPO</v>
          </cell>
          <cell r="T467" t="str">
            <v>SP</v>
          </cell>
          <cell r="U467"/>
          <cell r="V467" t="str">
            <v>ERSP</v>
          </cell>
          <cell r="W467">
            <v>45265.250254629602</v>
          </cell>
        </row>
        <row r="468">
          <cell r="A468" t="str">
            <v>WEG</v>
          </cell>
          <cell r="B468" t="str">
            <v>79.378.063/0001-36</v>
          </cell>
          <cell r="C468" t="str">
            <v>NORMAL - EM FUNCIONAMENTO</v>
          </cell>
          <cell r="D468" t="str">
            <v>NORMAL</v>
          </cell>
          <cell r="E468" t="str">
            <v>LC 109</v>
          </cell>
          <cell r="F468" t="str">
            <v>Privada</v>
          </cell>
          <cell r="G468" t="str">
            <v>Privado</v>
          </cell>
          <cell r="H468" t="str">
            <v>Não</v>
          </cell>
          <cell r="I468">
            <v>240000101821990</v>
          </cell>
          <cell r="J468">
            <v>33443</v>
          </cell>
          <cell r="K468">
            <v>1991</v>
          </cell>
          <cell r="L468" t="str">
            <v>julho</v>
          </cell>
          <cell r="M468">
            <v>33512</v>
          </cell>
          <cell r="N468"/>
          <cell r="O468">
            <v>1</v>
          </cell>
          <cell r="P468">
            <v>19</v>
          </cell>
          <cell r="Q468" t="str">
            <v>AVENIDA PREFEITO WALDEMAR GRUBBA</v>
          </cell>
          <cell r="R468" t="str">
            <v>89.256-900</v>
          </cell>
          <cell r="S468" t="str">
            <v>JARAGUA DO SUL</v>
          </cell>
          <cell r="T468" t="str">
            <v>SC</v>
          </cell>
          <cell r="U468" t="str">
            <v>WWW.WEGSEGURIDADE.COM.BR</v>
          </cell>
          <cell r="V468" t="str">
            <v>ERRS</v>
          </cell>
          <cell r="W468">
            <v>45265.250254629602</v>
          </cell>
        </row>
        <row r="469">
          <cell r="A469" t="str">
            <v>WYETH PREV</v>
          </cell>
          <cell r="B469" t="str">
            <v>02.425.476/0001-08</v>
          </cell>
          <cell r="C469" t="str">
            <v>ENCERRADA - POR INICIATIVA DA EFPC</v>
          </cell>
          <cell r="D469" t="str">
            <v>ENCERRADA</v>
          </cell>
          <cell r="E469" t="str">
            <v>LC 109</v>
          </cell>
          <cell r="F469" t="str">
            <v>Privada</v>
          </cell>
          <cell r="G469" t="str">
            <v>Privado</v>
          </cell>
          <cell r="H469" t="str">
            <v>Não</v>
          </cell>
          <cell r="I469">
            <v>4.4000008563199792E+16</v>
          </cell>
          <cell r="J469">
            <v>35803</v>
          </cell>
          <cell r="K469">
            <v>1998</v>
          </cell>
          <cell r="L469" t="str">
            <v>janeiro</v>
          </cell>
          <cell r="M469">
            <v>36008</v>
          </cell>
          <cell r="N469">
            <v>44022</v>
          </cell>
          <cell r="O469">
            <v>0</v>
          </cell>
          <cell r="P469">
            <v>0</v>
          </cell>
          <cell r="Q469" t="str">
            <v>RUA ALEXANDRE DUMAS, 1860 - 3º ANDAR</v>
          </cell>
          <cell r="R469" t="str">
            <v>04.717-904</v>
          </cell>
          <cell r="S469" t="str">
            <v>SAO PAULO</v>
          </cell>
          <cell r="T469" t="str">
            <v>SP</v>
          </cell>
          <cell r="U469" t="str">
            <v>www.portal-hro.com.br/wyethprev</v>
          </cell>
          <cell r="V469" t="str">
            <v>ERSP</v>
          </cell>
          <cell r="W469">
            <v>45265.250254629602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ções"/>
      <sheetName val="EAPC_EFPC _SERIE ANUAL"/>
      <sheetName val="EAPC_EFPC_SERIE MENSAL"/>
      <sheetName val="Gráficos e Tabelas_1 a 3.7"/>
    </sheetNames>
    <sheetDataSet>
      <sheetData sheetId="0"/>
      <sheetData sheetId="1">
        <row r="85">
          <cell r="B85">
            <v>2010</v>
          </cell>
          <cell r="C85">
            <v>2011</v>
          </cell>
          <cell r="D85">
            <v>2012</v>
          </cell>
          <cell r="E85">
            <v>2013</v>
          </cell>
          <cell r="F85">
            <v>2014</v>
          </cell>
          <cell r="G85">
            <v>2015</v>
          </cell>
          <cell r="H85">
            <v>2016</v>
          </cell>
          <cell r="I85">
            <v>2017</v>
          </cell>
          <cell r="J85">
            <v>2018</v>
          </cell>
          <cell r="K85">
            <v>2019</v>
          </cell>
          <cell r="L85">
            <v>2020</v>
          </cell>
          <cell r="M85">
            <v>2021</v>
          </cell>
          <cell r="N85">
            <v>2022</v>
          </cell>
          <cell r="O85">
            <v>2023</v>
          </cell>
        </row>
        <row r="86">
          <cell r="G86">
            <v>7.4532418610115433E-2</v>
          </cell>
          <cell r="H86">
            <v>7.2793816660223318E-2</v>
          </cell>
          <cell r="I86">
            <v>7.1701487971551833E-2</v>
          </cell>
          <cell r="J86">
            <v>6.782485437480433E-2</v>
          </cell>
          <cell r="K86">
            <v>6.3966116115356714E-2</v>
          </cell>
          <cell r="L86">
            <v>6.6436463358572923E-2</v>
          </cell>
          <cell r="M86">
            <v>7.0936156069E-2</v>
          </cell>
          <cell r="N86">
            <v>6.9923548840839081E-2</v>
          </cell>
          <cell r="O86">
            <v>7.1515922563098105E-2</v>
          </cell>
        </row>
        <row r="87">
          <cell r="G87">
            <v>0.25523307721195926</v>
          </cell>
          <cell r="H87">
            <v>0.24046545607531894</v>
          </cell>
          <cell r="I87">
            <v>0.22796558067305314</v>
          </cell>
          <cell r="J87">
            <v>0.20381030893655105</v>
          </cell>
          <cell r="K87">
            <v>0.18744229382704811</v>
          </cell>
          <cell r="L87">
            <v>0.172896070339704</v>
          </cell>
          <cell r="M87">
            <v>0.16508908709699999</v>
          </cell>
          <cell r="N87">
            <v>0.15293910755580417</v>
          </cell>
          <cell r="O87">
            <v>0.14555386452638558</v>
          </cell>
        </row>
        <row r="88">
          <cell r="G88">
            <v>0.4001885905266927</v>
          </cell>
          <cell r="H88">
            <v>0.40353597662201807</v>
          </cell>
          <cell r="I88">
            <v>0.42097432158398357</v>
          </cell>
          <cell r="J88">
            <v>0.41447582490141843</v>
          </cell>
          <cell r="K88">
            <v>0.41686658360911477</v>
          </cell>
          <cell r="L88">
            <v>0.42519722276529304</v>
          </cell>
          <cell r="M88">
            <v>0.44221040342500001</v>
          </cell>
          <cell r="N88">
            <v>0.44026485117450281</v>
          </cell>
          <cell r="O88">
            <v>0.44734430000393982</v>
          </cell>
        </row>
        <row r="89">
          <cell r="G89">
            <v>0.14540797280960724</v>
          </cell>
          <cell r="H89">
            <v>0.14934988515680075</v>
          </cell>
          <cell r="I89">
            <v>0.14644543455665807</v>
          </cell>
          <cell r="J89">
            <v>0.15313089270303101</v>
          </cell>
          <cell r="K89">
            <v>0.15307877710960843</v>
          </cell>
          <cell r="L89">
            <v>0.15174633955604402</v>
          </cell>
          <cell r="M89">
            <v>0.14566707900299999</v>
          </cell>
          <cell r="N89">
            <v>0.14244347829943985</v>
          </cell>
          <cell r="O89">
            <v>0.13845171595684752</v>
          </cell>
        </row>
        <row r="90">
          <cell r="G90">
            <v>7.9473129794176006E-2</v>
          </cell>
          <cell r="H90">
            <v>8.5597127782957722E-2</v>
          </cell>
          <cell r="I90">
            <v>8.6173782383786326E-2</v>
          </cell>
          <cell r="J90">
            <v>9.3768848949107211E-2</v>
          </cell>
          <cell r="K90">
            <v>0.11086497303439358</v>
          </cell>
          <cell r="L90">
            <v>0.11312158856134381</v>
          </cell>
          <cell r="M90">
            <v>0.113633415488</v>
          </cell>
          <cell r="N90">
            <v>0.11792436707514893</v>
          </cell>
          <cell r="O90">
            <v>0.11945464265782124</v>
          </cell>
        </row>
        <row r="91">
          <cell r="G91">
            <v>3.5167879094709129E-2</v>
          </cell>
          <cell r="H91">
            <v>3.705512473563323E-2</v>
          </cell>
          <cell r="I91">
            <v>3.5990225159355536E-2</v>
          </cell>
          <cell r="J91">
            <v>4.1548754268228141E-2</v>
          </cell>
          <cell r="K91">
            <v>5.214614982166229E-2</v>
          </cell>
          <cell r="L91">
            <v>5.395000343455586E-2</v>
          </cell>
          <cell r="M91">
            <v>5.3788617868000002E-2</v>
          </cell>
          <cell r="N91">
            <v>5.8248054932327376E-2</v>
          </cell>
          <cell r="O91">
            <v>5.978354884605741E-2</v>
          </cell>
        </row>
        <row r="92">
          <cell r="G92">
            <v>9.9969319527402397E-3</v>
          </cell>
          <cell r="H92">
            <v>1.1202612967047961E-2</v>
          </cell>
          <cell r="I92">
            <v>1.0749167671611512E-2</v>
          </cell>
          <cell r="J92">
            <v>2.5440515866859845E-2</v>
          </cell>
          <cell r="K92">
            <v>1.5635106482816134E-2</v>
          </cell>
          <cell r="L92">
            <v>1.6652311984486374E-2</v>
          </cell>
          <cell r="M92">
            <v>9.6752410510000005E-3</v>
          </cell>
          <cell r="N92">
            <v>1.8256592121937785E-2</v>
          </cell>
          <cell r="O92">
            <v>1.9396536541493689E-2</v>
          </cell>
        </row>
        <row r="109">
          <cell r="B109">
            <v>2010</v>
          </cell>
          <cell r="C109">
            <v>2011</v>
          </cell>
          <cell r="D109">
            <v>2012</v>
          </cell>
          <cell r="E109">
            <v>2013</v>
          </cell>
          <cell r="F109">
            <v>2014</v>
          </cell>
          <cell r="G109">
            <v>2015</v>
          </cell>
          <cell r="H109">
            <v>2016</v>
          </cell>
          <cell r="I109">
            <v>2017</v>
          </cell>
          <cell r="J109">
            <v>2018</v>
          </cell>
          <cell r="K109">
            <v>2019</v>
          </cell>
          <cell r="L109">
            <v>2020</v>
          </cell>
          <cell r="M109">
            <v>2021</v>
          </cell>
          <cell r="N109">
            <v>2022</v>
          </cell>
          <cell r="O109">
            <v>2023</v>
          </cell>
        </row>
        <row r="110">
          <cell r="G110">
            <v>243278</v>
          </cell>
          <cell r="H110">
            <v>236277</v>
          </cell>
          <cell r="I110">
            <v>210298</v>
          </cell>
          <cell r="J110">
            <v>217900</v>
          </cell>
          <cell r="K110">
            <v>218510</v>
          </cell>
          <cell r="L110">
            <v>234576</v>
          </cell>
          <cell r="M110">
            <v>241234</v>
          </cell>
          <cell r="N110">
            <v>258731</v>
          </cell>
          <cell r="O110">
            <v>266060</v>
          </cell>
        </row>
        <row r="111">
          <cell r="G111">
            <v>877802</v>
          </cell>
          <cell r="H111">
            <v>820533</v>
          </cell>
          <cell r="I111">
            <v>778383</v>
          </cell>
          <cell r="J111">
            <v>696881</v>
          </cell>
          <cell r="K111">
            <v>664920</v>
          </cell>
          <cell r="L111">
            <v>638110</v>
          </cell>
          <cell r="M111">
            <v>579907</v>
          </cell>
          <cell r="N111">
            <v>584086</v>
          </cell>
          <cell r="O111">
            <v>555045</v>
          </cell>
        </row>
        <row r="112">
          <cell r="G112">
            <v>1291857</v>
          </cell>
          <cell r="H112">
            <v>1295420</v>
          </cell>
          <cell r="I112">
            <v>1354850</v>
          </cell>
          <cell r="J112">
            <v>1363937</v>
          </cell>
          <cell r="K112">
            <v>1438070</v>
          </cell>
          <cell r="L112">
            <v>1550306</v>
          </cell>
          <cell r="M112">
            <v>1520780</v>
          </cell>
          <cell r="N112">
            <v>1650192</v>
          </cell>
          <cell r="O112">
            <v>1678744</v>
          </cell>
        </row>
        <row r="113">
          <cell r="G113">
            <v>228562</v>
          </cell>
          <cell r="H113">
            <v>231414</v>
          </cell>
          <cell r="I113">
            <v>237349</v>
          </cell>
          <cell r="J113">
            <v>248238</v>
          </cell>
          <cell r="K113">
            <v>264869</v>
          </cell>
          <cell r="L113">
            <v>296207</v>
          </cell>
          <cell r="M113">
            <v>278878</v>
          </cell>
          <cell r="N113">
            <v>301622</v>
          </cell>
          <cell r="O113">
            <v>303850</v>
          </cell>
        </row>
        <row r="114">
          <cell r="G114">
            <v>56814</v>
          </cell>
          <cell r="H114">
            <v>62029</v>
          </cell>
          <cell r="I114">
            <v>65363</v>
          </cell>
          <cell r="J114">
            <v>64645</v>
          </cell>
          <cell r="K114">
            <v>79448</v>
          </cell>
          <cell r="L114">
            <v>94296</v>
          </cell>
          <cell r="M114">
            <v>97455</v>
          </cell>
          <cell r="N114">
            <v>99682</v>
          </cell>
          <cell r="O114">
            <v>110342</v>
          </cell>
        </row>
        <row r="115">
          <cell r="G115">
            <v>22099</v>
          </cell>
          <cell r="H115">
            <v>22794</v>
          </cell>
          <cell r="I115">
            <v>23913</v>
          </cell>
          <cell r="J115">
            <v>25758</v>
          </cell>
          <cell r="K115">
            <v>32653</v>
          </cell>
          <cell r="L115">
            <v>38949</v>
          </cell>
          <cell r="M115">
            <v>41685</v>
          </cell>
          <cell r="N115">
            <v>45357</v>
          </cell>
          <cell r="O115">
            <v>46654</v>
          </cell>
        </row>
        <row r="116">
          <cell r="G116">
            <v>4958</v>
          </cell>
          <cell r="H116">
            <v>5130</v>
          </cell>
          <cell r="I116">
            <v>5618</v>
          </cell>
          <cell r="J116">
            <v>5448</v>
          </cell>
          <cell r="K116">
            <v>6867</v>
          </cell>
          <cell r="L116">
            <v>9122</v>
          </cell>
          <cell r="M116">
            <v>10500</v>
          </cell>
          <cell r="N116">
            <v>10812</v>
          </cell>
          <cell r="O116">
            <v>12143</v>
          </cell>
        </row>
        <row r="133">
          <cell r="B133">
            <v>2010</v>
          </cell>
          <cell r="C133">
            <v>2011</v>
          </cell>
          <cell r="D133">
            <v>2012</v>
          </cell>
          <cell r="E133">
            <v>2013</v>
          </cell>
          <cell r="F133">
            <v>2014</v>
          </cell>
          <cell r="G133">
            <v>2015</v>
          </cell>
          <cell r="H133">
            <v>2016</v>
          </cell>
          <cell r="I133">
            <v>2017</v>
          </cell>
          <cell r="J133">
            <v>2018</v>
          </cell>
          <cell r="K133">
            <v>2019</v>
          </cell>
          <cell r="L133">
            <v>2020</v>
          </cell>
          <cell r="M133">
            <v>2021</v>
          </cell>
          <cell r="N133">
            <v>2022</v>
          </cell>
          <cell r="O133">
            <v>2023</v>
          </cell>
        </row>
        <row r="134">
          <cell r="G134">
            <v>677</v>
          </cell>
          <cell r="H134">
            <v>709</v>
          </cell>
          <cell r="I134">
            <v>513</v>
          </cell>
          <cell r="J134">
            <v>30</v>
          </cell>
          <cell r="K134">
            <v>19</v>
          </cell>
          <cell r="L134">
            <v>29</v>
          </cell>
          <cell r="M134">
            <v>27</v>
          </cell>
          <cell r="N134">
            <v>234</v>
          </cell>
          <cell r="O134">
            <v>248</v>
          </cell>
        </row>
        <row r="135">
          <cell r="G135">
            <v>1001</v>
          </cell>
          <cell r="H135">
            <v>1001</v>
          </cell>
          <cell r="I135">
            <v>1137</v>
          </cell>
          <cell r="J135">
            <v>501</v>
          </cell>
          <cell r="K135">
            <v>197</v>
          </cell>
          <cell r="L135">
            <v>135</v>
          </cell>
          <cell r="M135">
            <v>85</v>
          </cell>
          <cell r="N135">
            <v>99</v>
          </cell>
          <cell r="O135">
            <v>413</v>
          </cell>
        </row>
        <row r="136">
          <cell r="G136">
            <v>69604</v>
          </cell>
          <cell r="H136">
            <v>69818</v>
          </cell>
          <cell r="I136">
            <v>104616</v>
          </cell>
          <cell r="J136">
            <v>62513</v>
          </cell>
          <cell r="K136">
            <v>29001</v>
          </cell>
          <cell r="L136">
            <v>26396</v>
          </cell>
          <cell r="M136">
            <v>22153</v>
          </cell>
          <cell r="N136">
            <v>20782</v>
          </cell>
          <cell r="O136">
            <v>18881</v>
          </cell>
        </row>
        <row r="137">
          <cell r="G137">
            <v>244529</v>
          </cell>
          <cell r="H137">
            <v>250613</v>
          </cell>
          <cell r="I137">
            <v>250462</v>
          </cell>
          <cell r="J137">
            <v>254201</v>
          </cell>
          <cell r="K137">
            <v>245708</v>
          </cell>
          <cell r="L137">
            <v>238135</v>
          </cell>
          <cell r="M137">
            <v>201438</v>
          </cell>
          <cell r="N137">
            <v>211845</v>
          </cell>
          <cell r="O137">
            <v>194934</v>
          </cell>
        </row>
        <row r="138">
          <cell r="G138">
            <v>178677</v>
          </cell>
          <cell r="H138">
            <v>190002</v>
          </cell>
          <cell r="I138">
            <v>196363</v>
          </cell>
          <cell r="J138">
            <v>216738</v>
          </cell>
          <cell r="K138">
            <v>262422</v>
          </cell>
          <cell r="L138">
            <v>276226</v>
          </cell>
          <cell r="M138">
            <v>252569</v>
          </cell>
          <cell r="N138">
            <v>294374</v>
          </cell>
          <cell r="O138">
            <v>289956</v>
          </cell>
        </row>
        <row r="139">
          <cell r="G139">
            <v>66429</v>
          </cell>
          <cell r="H139">
            <v>69985</v>
          </cell>
          <cell r="I139">
            <v>67234</v>
          </cell>
          <cell r="J139">
            <v>81421</v>
          </cell>
          <cell r="K139">
            <v>106870</v>
          </cell>
          <cell r="L139">
            <v>115013</v>
          </cell>
          <cell r="M139">
            <v>103143</v>
          </cell>
          <cell r="N139">
            <v>123497</v>
          </cell>
          <cell r="O139">
            <v>127509</v>
          </cell>
        </row>
        <row r="140">
          <cell r="G140">
            <v>15037</v>
          </cell>
          <cell r="H140">
            <v>17015</v>
          </cell>
          <cell r="I140">
            <v>14923</v>
          </cell>
          <cell r="J140">
            <v>42485</v>
          </cell>
          <cell r="K140">
            <v>25768</v>
          </cell>
          <cell r="L140">
            <v>27997</v>
          </cell>
          <cell r="M140">
            <v>23586</v>
          </cell>
          <cell r="N140">
            <v>29814</v>
          </cell>
          <cell r="O140">
            <v>31421</v>
          </cell>
        </row>
        <row r="157">
          <cell r="B157">
            <v>2010</v>
          </cell>
          <cell r="C157">
            <v>2011</v>
          </cell>
          <cell r="D157">
            <v>2012</v>
          </cell>
          <cell r="E157">
            <v>2013</v>
          </cell>
          <cell r="F157">
            <v>2014</v>
          </cell>
          <cell r="G157">
            <v>2015</v>
          </cell>
          <cell r="H157">
            <v>2016</v>
          </cell>
          <cell r="I157">
            <v>2017</v>
          </cell>
          <cell r="J157">
            <v>2018</v>
          </cell>
          <cell r="K157">
            <v>2019</v>
          </cell>
          <cell r="L157">
            <v>2020</v>
          </cell>
          <cell r="M157">
            <v>2021</v>
          </cell>
          <cell r="N157">
            <v>2022</v>
          </cell>
          <cell r="O157">
            <v>2023</v>
          </cell>
        </row>
        <row r="158">
          <cell r="G158">
            <v>20597</v>
          </cell>
          <cell r="H158">
            <v>19091</v>
          </cell>
          <cell r="I158">
            <v>52644</v>
          </cell>
          <cell r="J158">
            <v>24283</v>
          </cell>
          <cell r="K158">
            <v>9125</v>
          </cell>
          <cell r="L158">
            <v>16861</v>
          </cell>
          <cell r="M158">
            <v>8648</v>
          </cell>
          <cell r="N158">
            <v>9027</v>
          </cell>
          <cell r="O158">
            <v>7787</v>
          </cell>
        </row>
        <row r="159">
          <cell r="G159">
            <v>27144</v>
          </cell>
          <cell r="H159">
            <v>24385</v>
          </cell>
          <cell r="I159">
            <v>58101</v>
          </cell>
          <cell r="J159">
            <v>30456</v>
          </cell>
          <cell r="K159">
            <v>1986</v>
          </cell>
          <cell r="L159">
            <v>16177</v>
          </cell>
          <cell r="M159">
            <v>1619</v>
          </cell>
          <cell r="N159">
            <v>1976</v>
          </cell>
          <cell r="O159">
            <v>2398</v>
          </cell>
        </row>
        <row r="160">
          <cell r="G160">
            <v>59004</v>
          </cell>
          <cell r="H160">
            <v>54337</v>
          </cell>
          <cell r="I160">
            <v>87333</v>
          </cell>
          <cell r="J160">
            <v>53707</v>
          </cell>
          <cell r="K160">
            <v>16548</v>
          </cell>
          <cell r="L160">
            <v>32695</v>
          </cell>
          <cell r="M160">
            <v>14980</v>
          </cell>
          <cell r="N160">
            <v>16404</v>
          </cell>
          <cell r="O160">
            <v>16886</v>
          </cell>
        </row>
        <row r="161">
          <cell r="G161">
            <v>43033</v>
          </cell>
          <cell r="H161">
            <v>43362</v>
          </cell>
          <cell r="I161">
            <v>50278</v>
          </cell>
          <cell r="J161">
            <v>44415</v>
          </cell>
          <cell r="K161">
            <v>34227</v>
          </cell>
          <cell r="L161">
            <v>40027</v>
          </cell>
          <cell r="M161">
            <v>29348</v>
          </cell>
          <cell r="N161">
            <v>32468</v>
          </cell>
          <cell r="O161">
            <v>31852</v>
          </cell>
        </row>
        <row r="162">
          <cell r="G162">
            <v>46598</v>
          </cell>
          <cell r="H162">
            <v>49086</v>
          </cell>
          <cell r="I162">
            <v>54905</v>
          </cell>
          <cell r="J162">
            <v>53480</v>
          </cell>
          <cell r="K162">
            <v>52696</v>
          </cell>
          <cell r="L162">
            <v>57650</v>
          </cell>
          <cell r="M162">
            <v>50308</v>
          </cell>
          <cell r="N162">
            <v>57906</v>
          </cell>
          <cell r="O162">
            <v>57529</v>
          </cell>
        </row>
        <row r="163">
          <cell r="G163">
            <v>36300</v>
          </cell>
          <cell r="H163">
            <v>37575</v>
          </cell>
          <cell r="I163">
            <v>41093</v>
          </cell>
          <cell r="J163">
            <v>41198</v>
          </cell>
          <cell r="K163">
            <v>46064</v>
          </cell>
          <cell r="L163">
            <v>50242</v>
          </cell>
          <cell r="M163">
            <v>44670</v>
          </cell>
          <cell r="N163">
            <v>54390</v>
          </cell>
          <cell r="O163">
            <v>54966</v>
          </cell>
        </row>
        <row r="164">
          <cell r="G164">
            <v>15489</v>
          </cell>
          <cell r="H164">
            <v>17264</v>
          </cell>
          <cell r="I164">
            <v>18955</v>
          </cell>
          <cell r="J164">
            <v>42919</v>
          </cell>
          <cell r="K164">
            <v>23010</v>
          </cell>
          <cell r="L164">
            <v>25911</v>
          </cell>
          <cell r="M164">
            <v>24108</v>
          </cell>
          <cell r="N164">
            <v>29345</v>
          </cell>
          <cell r="O164">
            <v>30776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. EFPC=abertura EAPC"/>
      <sheetName val="Invest. EFPC+abertura"/>
    </sheetNames>
    <sheetDataSet>
      <sheetData sheetId="0"/>
      <sheetData sheetId="1">
        <row r="8">
          <cell r="F8">
            <v>31.019709415000001</v>
          </cell>
          <cell r="G8">
            <v>17.687457617</v>
          </cell>
          <cell r="I8">
            <v>6.1552033540000002</v>
          </cell>
        </row>
        <row r="9">
          <cell r="F9">
            <v>34.065772211999999</v>
          </cell>
          <cell r="G9">
            <v>18.999595053</v>
          </cell>
          <cell r="I9">
            <v>8.7958082419999997</v>
          </cell>
        </row>
        <row r="10">
          <cell r="F10">
            <v>30.884743747000002</v>
          </cell>
          <cell r="G10">
            <v>19.753000751999998</v>
          </cell>
          <cell r="I10">
            <v>7.4668338910000003</v>
          </cell>
        </row>
        <row r="11">
          <cell r="F11">
            <v>22.151034729999999</v>
          </cell>
          <cell r="G11">
            <v>20.335273495999999</v>
          </cell>
          <cell r="I11">
            <v>8.3921414240000001</v>
          </cell>
        </row>
        <row r="12">
          <cell r="F12">
            <v>30.028705766000002</v>
          </cell>
          <cell r="G12">
            <v>20.514775148999998</v>
          </cell>
          <cell r="I12">
            <v>8.1915399779999998</v>
          </cell>
        </row>
        <row r="13">
          <cell r="F13">
            <v>32.276612493000002</v>
          </cell>
          <cell r="G13">
            <v>21.460048066999999</v>
          </cell>
          <cell r="I13">
            <v>6.7546468659999999</v>
          </cell>
        </row>
        <row r="14">
          <cell r="F14">
            <v>91.881859935999998</v>
          </cell>
          <cell r="G14">
            <v>20.657353788000002</v>
          </cell>
          <cell r="I14">
            <v>9.3961331450000003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ao"/>
      <sheetName val="Ativos"/>
      <sheetName val="Provisoes_Tecnicas"/>
      <sheetName val="Contribuicoes"/>
      <sheetName val="Beneficios"/>
      <sheetName val="Resgates"/>
      <sheetName val="Qtd_Empresas"/>
      <sheetName val="Investimentos"/>
      <sheetName val="Prazo_Medio_RF"/>
    </sheetNames>
    <sheetDataSet>
      <sheetData sheetId="0"/>
      <sheetData sheetId="1">
        <row r="9">
          <cell r="F9" t="str">
            <v>NOME DA EMPRESA</v>
          </cell>
          <cell r="G9" t="str">
            <v>VOLUME DE ATIVOS (R$)</v>
          </cell>
        </row>
        <row r="10">
          <cell r="F10" t="str">
            <v>BRASILPREV SEGUROS E PREVIDÊNCIA S/A</v>
          </cell>
          <cell r="G10">
            <v>412802047461.90973</v>
          </cell>
        </row>
        <row r="11">
          <cell r="F11" t="str">
            <v>BRADESCO VIDA E PREVIDÊNCIA S.A.</v>
          </cell>
          <cell r="G11">
            <v>344211155661.9201</v>
          </cell>
        </row>
        <row r="12">
          <cell r="F12" t="str">
            <v>ITAÚ VIDA E PREVIDÊNCIA S/A</v>
          </cell>
          <cell r="G12">
            <v>278486211178.69</v>
          </cell>
        </row>
        <row r="13">
          <cell r="F13" t="str">
            <v>CAIXA VIDA E PREVIDÊNCIA S.A.</v>
          </cell>
          <cell r="G13">
            <v>164239002881.92004</v>
          </cell>
        </row>
        <row r="14">
          <cell r="F14" t="str">
            <v>ZURICH SANTANDER BRASIL SEGUROS E PREVIDÊNCIA S.A.</v>
          </cell>
          <cell r="G14">
            <v>94646828552.929993</v>
          </cell>
        </row>
        <row r="15">
          <cell r="F15" t="str">
            <v>XP VIDA E PREVIDÊNCIA S.A.</v>
          </cell>
          <cell r="G15">
            <v>58964120196.369995</v>
          </cell>
        </row>
        <row r="16">
          <cell r="F16" t="str">
            <v>ICATU SEGUROS S.A</v>
          </cell>
          <cell r="G16">
            <v>52504610546.229988</v>
          </cell>
        </row>
        <row r="17">
          <cell r="F17" t="str">
            <v xml:space="preserve">SAFRA VIDA E PREVIDÊNCIA S.A. </v>
          </cell>
          <cell r="G17">
            <v>25586018963.689991</v>
          </cell>
        </row>
        <row r="18">
          <cell r="F18" t="str">
            <v>BTG Pactual Vida e Previdência S.A.</v>
          </cell>
          <cell r="G18">
            <v>23250268424.329994</v>
          </cell>
        </row>
        <row r="19">
          <cell r="F19" t="str">
            <v>SUL AMÉRICA SEGUROS DE PESSOAS E PREVIDÊNCIA S.A.</v>
          </cell>
          <cell r="G19">
            <v>11961936269.420002</v>
          </cell>
        </row>
        <row r="20">
          <cell r="F20" t="str">
            <v>RIO GRANDE SEGUROS E PREVIDÊNCIA S.A.</v>
          </cell>
          <cell r="G20">
            <v>6107426195.6999998</v>
          </cell>
        </row>
        <row r="21">
          <cell r="F21" t="str">
            <v>PORTO SEGURO VIDA E PREVIDÊNCIA S/A.</v>
          </cell>
          <cell r="G21">
            <v>5889262934.9099979</v>
          </cell>
        </row>
        <row r="22">
          <cell r="F22" t="str">
            <v>ITAU SEGUROS S.A.</v>
          </cell>
          <cell r="G22">
            <v>5244753863.1499996</v>
          </cell>
        </row>
        <row r="23">
          <cell r="F23" t="str">
            <v xml:space="preserve">METROPOLITAN LIFE SEGUROS E PREVIDÊNCIA </v>
          </cell>
          <cell r="G23">
            <v>3468529450.9399996</v>
          </cell>
        </row>
        <row r="24">
          <cell r="F24" t="str">
            <v>MAPFRE PREVIDÊNCIA S.A.</v>
          </cell>
          <cell r="G24">
            <v>3207668284.9900002</v>
          </cell>
        </row>
        <row r="25">
          <cell r="F25" t="str">
            <v>MONGERAL AEGON SEGUROS E PREVIDÊNCIA S. A.</v>
          </cell>
          <cell r="G25">
            <v>3127554677.813086</v>
          </cell>
        </row>
        <row r="26">
          <cell r="F26" t="str">
            <v>ZURICH BRASIL VIDA E PREVIDÊNCIA S.A.</v>
          </cell>
          <cell r="G26">
            <v>3089607434.8499999</v>
          </cell>
        </row>
        <row r="27">
          <cell r="F27" t="str">
            <v>UNIMED SEGURADORA S.A.</v>
          </cell>
          <cell r="G27">
            <v>2489681695.3999996</v>
          </cell>
        </row>
        <row r="28">
          <cell r="F28" t="str">
            <v>Evidence Previdência</v>
          </cell>
          <cell r="G28">
            <v>2414419498.3400002</v>
          </cell>
        </row>
        <row r="29">
          <cell r="F29" t="str">
            <v>SICOOB SEGURADORA DE VIDA E PREVIDÊNCIA S.A.</v>
          </cell>
          <cell r="G29">
            <v>1692532469.9200001</v>
          </cell>
        </row>
        <row r="30">
          <cell r="F30" t="str">
            <v>CAPEMISA SEGURADORA DE VIDA E PREVIDÊNCIA S/A</v>
          </cell>
          <cell r="G30">
            <v>1308799766.8000002</v>
          </cell>
        </row>
        <row r="31">
          <cell r="F31" t="str">
            <v>ALFA PREVIDÊNCIA E VIDA S.A.</v>
          </cell>
          <cell r="G31">
            <v>832012141.99000001</v>
          </cell>
        </row>
        <row r="32">
          <cell r="F32" t="str">
            <v>GBOEX - GREMIO BENEFICENTE</v>
          </cell>
          <cell r="G32">
            <v>302609153.53999996</v>
          </cell>
        </row>
        <row r="33">
          <cell r="F33" t="str">
            <v>ASPECIR PREVIDÊNCIA</v>
          </cell>
          <cell r="G33">
            <v>209237266.00999999</v>
          </cell>
        </row>
        <row r="34">
          <cell r="F34" t="str">
            <v>COMPREV VIDA E PREVIDÊNCIA S.A.</v>
          </cell>
          <cell r="G34">
            <v>172165524.81999999</v>
          </cell>
        </row>
        <row r="35">
          <cell r="F35" t="str">
            <v>VINCI VIDA E PREVIDÊNCIA S.A.</v>
          </cell>
          <cell r="G35">
            <v>163644764.15000001</v>
          </cell>
        </row>
        <row r="36">
          <cell r="F36" t="str">
            <v>BMG SEGURADORA S.A.</v>
          </cell>
          <cell r="G36">
            <v>132555770.78999999</v>
          </cell>
        </row>
        <row r="37">
          <cell r="F37" t="str">
            <v>EQUATORIAL PREVIDÊNCIA COMPLEMENTAR</v>
          </cell>
          <cell r="G37">
            <v>112849549.02</v>
          </cell>
        </row>
        <row r="38">
          <cell r="F38" t="str">
            <v>SOCIEDADE CAXIENSE DE MÚTUO SOCORRO - PREVIDÊNCIA PRIVADA</v>
          </cell>
          <cell r="G38">
            <v>99599307.979999989</v>
          </cell>
        </row>
        <row r="39">
          <cell r="F39" t="str">
            <v>PREVIMIL VIDA E PREVIDÊNCIA S.A.</v>
          </cell>
          <cell r="G39">
            <v>72771486.350000009</v>
          </cell>
        </row>
        <row r="40">
          <cell r="F40" t="str">
            <v>KOVR PREVIDÊNCIA S.A.</v>
          </cell>
          <cell r="G40">
            <v>71819442.210000008</v>
          </cell>
        </row>
        <row r="41">
          <cell r="F41" t="str">
            <v>RECÍPROCA ASSISTÊNCIA</v>
          </cell>
          <cell r="G41">
            <v>64811897.130000003</v>
          </cell>
        </row>
        <row r="42">
          <cell r="F42" t="str">
            <v>MBM SEGURADORA S.A.</v>
          </cell>
          <cell r="G42">
            <v>62250629.229999997</v>
          </cell>
        </row>
        <row r="43">
          <cell r="F43" t="str">
            <v>VIVER PREVIDÊNCIA</v>
          </cell>
          <cell r="G43">
            <v>59950120.939999998</v>
          </cell>
        </row>
        <row r="44">
          <cell r="F44" t="str">
            <v>SABEMI SEGURADORA S.A.</v>
          </cell>
          <cell r="G44">
            <v>58984969.090000004</v>
          </cell>
        </row>
        <row r="45">
          <cell r="F45" t="str">
            <v>MBM Previdência Complementar</v>
          </cell>
          <cell r="G45">
            <v>52693465.310000002</v>
          </cell>
        </row>
        <row r="46">
          <cell r="F46" t="str">
            <v xml:space="preserve">UNIÃO SEGURADORA S.A. - VIDA E PREVIDÊNCIA </v>
          </cell>
          <cell r="G46">
            <v>40561752.560000002</v>
          </cell>
        </row>
        <row r="47">
          <cell r="F47" t="str">
            <v xml:space="preserve">CENTAURO VIDA E PREVIDÊNCIA S. A. </v>
          </cell>
          <cell r="G47">
            <v>33563371.710000001</v>
          </cell>
        </row>
        <row r="48">
          <cell r="F48" t="str">
            <v xml:space="preserve">FUTURO - PREVIDÊNCIA PRIVADA </v>
          </cell>
          <cell r="G48">
            <v>32395073.330000002</v>
          </cell>
        </row>
        <row r="49">
          <cell r="F49" t="str">
            <v>SABEMI PREVIDÊNCIA PRIVADA</v>
          </cell>
          <cell r="G49">
            <v>25695149.809999999</v>
          </cell>
        </row>
        <row r="50">
          <cell r="F50" t="str">
            <v>EQ SEGUROS S.A.</v>
          </cell>
          <cell r="G50">
            <v>17984503.210000001</v>
          </cell>
        </row>
        <row r="51">
          <cell r="F51" t="str">
            <v>AUXILIADORA PREVIDÊNCIA</v>
          </cell>
          <cell r="G51">
            <v>8656930.3200000022</v>
          </cell>
        </row>
        <row r="52">
          <cell r="F52" t="str">
            <v>Upofa - União Previdencial</v>
          </cell>
          <cell r="G52">
            <v>1837468.52</v>
          </cell>
        </row>
        <row r="53">
          <cell r="F53" t="str">
            <v>HOJE PREVIDÊNCIA PRIVADA</v>
          </cell>
          <cell r="G53">
            <v>1390877.78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lha1"/>
      <sheetName val="Planilha6"/>
      <sheetName val="Planilha8"/>
      <sheetName val="Planilha5"/>
      <sheetName val="Planilha2"/>
      <sheetName val="Planilha3"/>
      <sheetName val="Consolidados - Comparativo"/>
    </sheetNames>
    <sheetDataSet>
      <sheetData sheetId="0"/>
      <sheetData sheetId="1"/>
      <sheetData sheetId="2"/>
      <sheetData sheetId="3"/>
      <sheetData sheetId="4">
        <row r="4">
          <cell r="F4" t="str">
            <v xml:space="preserve">EFPC </v>
          </cell>
          <cell r="G4" t="str">
            <v>Benefícios</v>
          </cell>
        </row>
        <row r="5">
          <cell r="F5" t="str">
            <v>ACEPREV</v>
          </cell>
          <cell r="G5">
            <v>21389879.720000003</v>
          </cell>
        </row>
        <row r="6">
          <cell r="F6" t="str">
            <v>AEROS</v>
          </cell>
          <cell r="G6">
            <v>0</v>
          </cell>
        </row>
        <row r="7">
          <cell r="F7" t="str">
            <v>AERUS</v>
          </cell>
          <cell r="G7">
            <v>463.11</v>
          </cell>
        </row>
        <row r="8">
          <cell r="F8" t="str">
            <v>AGROS</v>
          </cell>
          <cell r="G8">
            <v>59171432.479999997</v>
          </cell>
        </row>
        <row r="9">
          <cell r="F9" t="str">
            <v>ALBAPREV</v>
          </cell>
          <cell r="G9">
            <v>1364376.47</v>
          </cell>
        </row>
        <row r="10">
          <cell r="F10" t="str">
            <v>ALCOA PREVI</v>
          </cell>
          <cell r="G10">
            <v>10439775.41</v>
          </cell>
        </row>
        <row r="11">
          <cell r="F11" t="str">
            <v>ALEPEPREV</v>
          </cell>
          <cell r="G11">
            <v>589810.88</v>
          </cell>
        </row>
        <row r="12">
          <cell r="F12" t="str">
            <v>ALPAPREV</v>
          </cell>
          <cell r="G12">
            <v>6165038.1599999992</v>
          </cell>
        </row>
        <row r="13">
          <cell r="F13" t="str">
            <v>ALPHA</v>
          </cell>
          <cell r="G13">
            <v>2541711.5</v>
          </cell>
        </row>
        <row r="14">
          <cell r="F14" t="str">
            <v>ANABBPREV</v>
          </cell>
          <cell r="G14">
            <v>893793.08</v>
          </cell>
        </row>
        <row r="15">
          <cell r="F15" t="str">
            <v>APCDPREV</v>
          </cell>
          <cell r="G15">
            <v>18551.39</v>
          </cell>
        </row>
        <row r="16">
          <cell r="F16" t="str">
            <v>AVONPREV</v>
          </cell>
          <cell r="G16">
            <v>1663853.1500000001</v>
          </cell>
        </row>
        <row r="17">
          <cell r="F17" t="str">
            <v>BANDEPREV</v>
          </cell>
          <cell r="G17">
            <v>43348461.269999996</v>
          </cell>
        </row>
        <row r="18">
          <cell r="F18" t="str">
            <v>BANESES</v>
          </cell>
          <cell r="G18">
            <v>40473721.200000003</v>
          </cell>
        </row>
        <row r="19">
          <cell r="F19" t="str">
            <v>BANESPREV</v>
          </cell>
          <cell r="G19">
            <v>609489347.48000002</v>
          </cell>
        </row>
        <row r="20">
          <cell r="F20" t="str">
            <v>BANRISUL/FBSS</v>
          </cell>
          <cell r="G20">
            <v>129091677.25</v>
          </cell>
        </row>
        <row r="21">
          <cell r="F21" t="str">
            <v>BASES</v>
          </cell>
          <cell r="G21">
            <v>22851147.879999999</v>
          </cell>
        </row>
        <row r="22">
          <cell r="F22" t="str">
            <v>BASF PC</v>
          </cell>
          <cell r="G22">
            <v>18527396.199999999</v>
          </cell>
        </row>
        <row r="23">
          <cell r="F23" t="str">
            <v>BB PREVIDENCIA</v>
          </cell>
          <cell r="G23">
            <v>100061728.75</v>
          </cell>
        </row>
        <row r="24">
          <cell r="F24" t="str">
            <v>BOSCHPREV</v>
          </cell>
          <cell r="G24">
            <v>19993.84</v>
          </cell>
        </row>
        <row r="25">
          <cell r="F25" t="str">
            <v>BOTICARIO PREV</v>
          </cell>
          <cell r="G25">
            <v>753011.58000000007</v>
          </cell>
        </row>
        <row r="26">
          <cell r="F26" t="str">
            <v>BRASILETROS</v>
          </cell>
          <cell r="G26">
            <v>33173840.300000001</v>
          </cell>
        </row>
        <row r="27">
          <cell r="F27" t="str">
            <v>BRASLIGHT</v>
          </cell>
          <cell r="G27">
            <v>84122510.310000002</v>
          </cell>
        </row>
        <row r="28">
          <cell r="F28" t="str">
            <v>BRF PREVIDÊNCIA</v>
          </cell>
          <cell r="G28">
            <v>57728344</v>
          </cell>
        </row>
        <row r="29">
          <cell r="F29" t="str">
            <v>BUNGEPREV</v>
          </cell>
          <cell r="G29">
            <v>6204637.46</v>
          </cell>
        </row>
        <row r="30">
          <cell r="F30" t="str">
            <v>CABEC</v>
          </cell>
          <cell r="G30">
            <v>14660289.270000001</v>
          </cell>
        </row>
        <row r="31">
          <cell r="F31" t="str">
            <v>CAGEPREV</v>
          </cell>
          <cell r="G31">
            <v>2747225.49</v>
          </cell>
        </row>
        <row r="32">
          <cell r="F32" t="str">
            <v>CAPAF</v>
          </cell>
          <cell r="G32">
            <v>19184179.57</v>
          </cell>
        </row>
        <row r="33">
          <cell r="F33" t="str">
            <v>CAPEF</v>
          </cell>
          <cell r="G33">
            <v>146474753.36000001</v>
          </cell>
        </row>
        <row r="34">
          <cell r="F34" t="str">
            <v>CAPESESP</v>
          </cell>
          <cell r="G34">
            <v>6217197.8100000005</v>
          </cell>
        </row>
        <row r="35">
          <cell r="F35" t="str">
            <v>CAPITAL PREV</v>
          </cell>
          <cell r="G35">
            <v>8644054.1500000004</v>
          </cell>
        </row>
        <row r="36">
          <cell r="F36" t="str">
            <v>CAPOF</v>
          </cell>
          <cell r="G36">
            <v>6795978.0800000001</v>
          </cell>
        </row>
        <row r="37">
          <cell r="F37" t="str">
            <v>CARBOPREV</v>
          </cell>
          <cell r="G37">
            <v>3727265.98</v>
          </cell>
        </row>
        <row r="38">
          <cell r="F38" t="str">
            <v>CARGILLPREV</v>
          </cell>
          <cell r="G38">
            <v>16482565.27</v>
          </cell>
        </row>
        <row r="39">
          <cell r="F39" t="str">
            <v>CARREFOURPREV</v>
          </cell>
          <cell r="G39">
            <v>14681156.33</v>
          </cell>
        </row>
        <row r="40">
          <cell r="F40" t="str">
            <v>CASANPREV</v>
          </cell>
          <cell r="G40">
            <v>5555927.3600000003</v>
          </cell>
        </row>
        <row r="41">
          <cell r="F41" t="str">
            <v>CASFAM</v>
          </cell>
          <cell r="G41">
            <v>5203368.6800000006</v>
          </cell>
        </row>
        <row r="42">
          <cell r="F42" t="str">
            <v>CBS</v>
          </cell>
          <cell r="G42">
            <v>95955298.359999999</v>
          </cell>
        </row>
        <row r="43">
          <cell r="F43" t="str">
            <v>CELOS</v>
          </cell>
          <cell r="G43">
            <v>100955486.85000001</v>
          </cell>
        </row>
        <row r="44">
          <cell r="F44" t="str">
            <v>CENTRUS</v>
          </cell>
          <cell r="G44">
            <v>91632209.919999987</v>
          </cell>
        </row>
        <row r="45">
          <cell r="F45" t="str">
            <v>CERES</v>
          </cell>
          <cell r="G45">
            <v>136729627.84</v>
          </cell>
        </row>
        <row r="46">
          <cell r="F46" t="str">
            <v>CIBRIUS</v>
          </cell>
          <cell r="G46">
            <v>29552234.34</v>
          </cell>
        </row>
        <row r="47">
          <cell r="F47" t="str">
            <v>CIFRAO</v>
          </cell>
          <cell r="G47">
            <v>12056950.9</v>
          </cell>
        </row>
        <row r="48">
          <cell r="F48" t="str">
            <v>CITIPREVI</v>
          </cell>
          <cell r="G48">
            <v>54696141.210000001</v>
          </cell>
        </row>
        <row r="49">
          <cell r="F49" t="str">
            <v>COMPESAPREV</v>
          </cell>
          <cell r="G49">
            <v>18914257.050000001</v>
          </cell>
        </row>
        <row r="50">
          <cell r="F50" t="str">
            <v>COMSHELL</v>
          </cell>
          <cell r="G50">
            <v>19948352.039999999</v>
          </cell>
        </row>
        <row r="51">
          <cell r="F51" t="str">
            <v>CP PREV</v>
          </cell>
          <cell r="G51">
            <v>3894303.2199999997</v>
          </cell>
        </row>
        <row r="52">
          <cell r="F52" t="str">
            <v>CYAMPREV</v>
          </cell>
          <cell r="G52">
            <v>12170176.279999999</v>
          </cell>
        </row>
        <row r="53">
          <cell r="F53" t="str">
            <v>DANAPREV</v>
          </cell>
          <cell r="G53">
            <v>4591726.93</v>
          </cell>
        </row>
        <row r="54">
          <cell r="F54" t="str">
            <v>DATUSPREV</v>
          </cell>
          <cell r="G54">
            <v>635214.03</v>
          </cell>
        </row>
        <row r="55">
          <cell r="F55" t="str">
            <v>DERMINAS</v>
          </cell>
          <cell r="G55">
            <v>6660919.4800000004</v>
          </cell>
        </row>
        <row r="56">
          <cell r="F56" t="str">
            <v>DESBAN</v>
          </cell>
          <cell r="G56">
            <v>26984376.610000003</v>
          </cell>
        </row>
        <row r="57">
          <cell r="F57" t="str">
            <v>ECONOMUS</v>
          </cell>
          <cell r="G57">
            <v>205341008.69</v>
          </cell>
        </row>
        <row r="58">
          <cell r="F58" t="str">
            <v>ECOS</v>
          </cell>
          <cell r="G58">
            <v>21637746.670000002</v>
          </cell>
        </row>
        <row r="59">
          <cell r="F59" t="str">
            <v>ELANCO PREV</v>
          </cell>
          <cell r="G59">
            <v>3491542.44</v>
          </cell>
        </row>
        <row r="60">
          <cell r="F60" t="str">
            <v>ELETROS</v>
          </cell>
          <cell r="G60">
            <v>119424412.69</v>
          </cell>
        </row>
        <row r="61">
          <cell r="F61" t="str">
            <v>ELOS</v>
          </cell>
          <cell r="G61">
            <v>90583633.710000008</v>
          </cell>
        </row>
        <row r="62">
          <cell r="F62" t="str">
            <v>EMBRAER PREV</v>
          </cell>
          <cell r="G62">
            <v>29696821.710000001</v>
          </cell>
        </row>
        <row r="63">
          <cell r="F63" t="str">
            <v>ENERGISAPREV</v>
          </cell>
          <cell r="G63">
            <v>41394901.140000001</v>
          </cell>
        </row>
        <row r="64">
          <cell r="F64" t="str">
            <v>ENERPREV</v>
          </cell>
          <cell r="G64">
            <v>37965603.719999999</v>
          </cell>
        </row>
        <row r="65">
          <cell r="F65" t="str">
            <v>FABASA</v>
          </cell>
          <cell r="G65">
            <v>16484246.65</v>
          </cell>
        </row>
        <row r="66">
          <cell r="F66" t="str">
            <v>FACEB</v>
          </cell>
          <cell r="G66">
            <v>38094144.32</v>
          </cell>
        </row>
        <row r="67">
          <cell r="F67" t="str">
            <v>FACHESF</v>
          </cell>
          <cell r="G67">
            <v>245399254.55000001</v>
          </cell>
        </row>
        <row r="68">
          <cell r="F68" t="str">
            <v>FAELCE</v>
          </cell>
          <cell r="G68">
            <v>29986168.690000001</v>
          </cell>
        </row>
        <row r="69">
          <cell r="F69" t="str">
            <v>FAMILIA PREVIDENCIA</v>
          </cell>
          <cell r="G69">
            <v>206842840.25</v>
          </cell>
        </row>
        <row r="70">
          <cell r="F70" t="str">
            <v>FAPECE</v>
          </cell>
          <cell r="G70">
            <v>1648385.78</v>
          </cell>
        </row>
        <row r="71">
          <cell r="F71" t="str">
            <v>FAPERS</v>
          </cell>
          <cell r="G71">
            <v>11854286.17</v>
          </cell>
        </row>
        <row r="72">
          <cell r="F72" t="str">
            <v>FAPES</v>
          </cell>
          <cell r="G72">
            <v>307517009.55000001</v>
          </cell>
        </row>
        <row r="73">
          <cell r="F73" t="str">
            <v>FASC</v>
          </cell>
          <cell r="G73">
            <v>28382053.48</v>
          </cell>
        </row>
        <row r="74">
          <cell r="F74" t="str">
            <v>FATL</v>
          </cell>
          <cell r="G74">
            <v>198853737.27000001</v>
          </cell>
        </row>
        <row r="75">
          <cell r="F75" t="str">
            <v>FGV-PREVI</v>
          </cell>
          <cell r="G75">
            <v>4434185.96</v>
          </cell>
        </row>
        <row r="76">
          <cell r="F76" t="str">
            <v>FIBRA</v>
          </cell>
          <cell r="G76">
            <v>106560130.34999999</v>
          </cell>
        </row>
        <row r="77">
          <cell r="F77" t="str">
            <v>FIPECQ</v>
          </cell>
          <cell r="G77">
            <v>20610176.43</v>
          </cell>
        </row>
        <row r="78">
          <cell r="F78" t="str">
            <v>FORLUZ</v>
          </cell>
          <cell r="G78">
            <v>415147502.56999999</v>
          </cell>
        </row>
        <row r="79">
          <cell r="F79" t="str">
            <v>FUCAP</v>
          </cell>
          <cell r="G79">
            <v>4126739.31</v>
          </cell>
        </row>
        <row r="80">
          <cell r="F80" t="str">
            <v>FUMPRESC</v>
          </cell>
          <cell r="G80">
            <v>2849669.1200000001</v>
          </cell>
        </row>
        <row r="81">
          <cell r="F81" t="str">
            <v>FUNBEP</v>
          </cell>
          <cell r="G81">
            <v>184951180.36000001</v>
          </cell>
        </row>
        <row r="82">
          <cell r="F82" t="str">
            <v>FUNCASAL</v>
          </cell>
          <cell r="G82">
            <v>4998804.26</v>
          </cell>
        </row>
        <row r="83">
          <cell r="F83" t="str">
            <v>FUNCEF</v>
          </cell>
          <cell r="G83">
            <v>1604311662.46</v>
          </cell>
        </row>
        <row r="84">
          <cell r="F84" t="str">
            <v>FUNCESP</v>
          </cell>
          <cell r="G84">
            <v>1089690023.5599999</v>
          </cell>
        </row>
        <row r="85">
          <cell r="F85" t="str">
            <v>FUND. BRASILSAT</v>
          </cell>
          <cell r="G85">
            <v>83761.679999999993</v>
          </cell>
        </row>
        <row r="86">
          <cell r="F86" t="str">
            <v>FUNDACAO COPEL</v>
          </cell>
          <cell r="G86">
            <v>222937312.43000001</v>
          </cell>
        </row>
        <row r="87">
          <cell r="F87" t="str">
            <v>FUNDACAO CORSAN</v>
          </cell>
          <cell r="G87">
            <v>68478987.349999994</v>
          </cell>
        </row>
        <row r="88">
          <cell r="F88" t="str">
            <v>FUNDAÇÃO LIBERTAS</v>
          </cell>
          <cell r="G88">
            <v>60424364.579999998</v>
          </cell>
        </row>
        <row r="89">
          <cell r="F89" t="str">
            <v>FUNDAMBRAS</v>
          </cell>
          <cell r="G89">
            <v>15453298.529999999</v>
          </cell>
        </row>
        <row r="90">
          <cell r="F90" t="str">
            <v>FUNDIAGUA</v>
          </cell>
          <cell r="G90">
            <v>18463787.960000001</v>
          </cell>
        </row>
        <row r="91">
          <cell r="F91" t="str">
            <v>FUNEPP</v>
          </cell>
          <cell r="G91">
            <v>58880711.170000002</v>
          </cell>
        </row>
        <row r="92">
          <cell r="F92" t="str">
            <v>FUNPRESP-EXE</v>
          </cell>
          <cell r="G92">
            <v>16419864.9</v>
          </cell>
        </row>
        <row r="93">
          <cell r="F93" t="str">
            <v>FUNPRESP-JUD</v>
          </cell>
          <cell r="G93">
            <v>122337.97</v>
          </cell>
        </row>
        <row r="94">
          <cell r="F94" t="str">
            <v>FUNSEJEM</v>
          </cell>
          <cell r="G94">
            <v>13074049.390000001</v>
          </cell>
        </row>
        <row r="95">
          <cell r="F95" t="str">
            <v>FUNSSEST</v>
          </cell>
          <cell r="G95">
            <v>67492443.879999995</v>
          </cell>
        </row>
        <row r="96">
          <cell r="F96" t="str">
            <v>FUSAN</v>
          </cell>
          <cell r="G96">
            <v>39930747.5</v>
          </cell>
        </row>
        <row r="97">
          <cell r="F97" t="str">
            <v>FUSESC</v>
          </cell>
          <cell r="G97">
            <v>41878822.210000001</v>
          </cell>
        </row>
        <row r="98">
          <cell r="F98" t="str">
            <v>FUTURA PREV</v>
          </cell>
          <cell r="G98">
            <v>14661771.710000001</v>
          </cell>
        </row>
        <row r="99">
          <cell r="F99" t="str">
            <v>GASIUS</v>
          </cell>
          <cell r="G99">
            <v>10749375.949999999</v>
          </cell>
        </row>
        <row r="100">
          <cell r="F100" t="str">
            <v>GEBSA-PREV</v>
          </cell>
          <cell r="G100">
            <v>15945546.43</v>
          </cell>
        </row>
        <row r="101">
          <cell r="F101" t="str">
            <v>GEIPREV</v>
          </cell>
          <cell r="G101">
            <v>7861105.5099999998</v>
          </cell>
        </row>
        <row r="102">
          <cell r="F102" t="str">
            <v>GERDAU</v>
          </cell>
          <cell r="G102">
            <v>55227527.369999997</v>
          </cell>
        </row>
        <row r="103">
          <cell r="F103" t="str">
            <v>IAJA</v>
          </cell>
          <cell r="G103">
            <v>21216730.640000001</v>
          </cell>
        </row>
        <row r="104">
          <cell r="F104" t="str">
            <v>IBM</v>
          </cell>
          <cell r="G104">
            <v>55118706.390000001</v>
          </cell>
        </row>
        <row r="105">
          <cell r="F105" t="str">
            <v>ICATUFMP</v>
          </cell>
          <cell r="G105">
            <v>27140712.489999998</v>
          </cell>
        </row>
        <row r="106">
          <cell r="F106" t="str">
            <v>IFM</v>
          </cell>
          <cell r="G106">
            <v>30817683.129999999</v>
          </cell>
        </row>
        <row r="107">
          <cell r="F107" t="str">
            <v>INDUSPREVI</v>
          </cell>
          <cell r="G107">
            <v>9370488.5899999999</v>
          </cell>
        </row>
        <row r="108">
          <cell r="F108" t="str">
            <v>INERGUS</v>
          </cell>
          <cell r="G108">
            <v>1219053.47</v>
          </cell>
        </row>
        <row r="109">
          <cell r="F109" t="str">
            <v>INFRAPREV</v>
          </cell>
          <cell r="G109">
            <v>69837371.320000008</v>
          </cell>
        </row>
        <row r="110">
          <cell r="F110" t="str">
            <v>INOVAR PREVIDENCIA</v>
          </cell>
          <cell r="G110">
            <v>16541296.390000001</v>
          </cell>
        </row>
        <row r="111">
          <cell r="F111" t="str">
            <v>INSTITUTO AMBEV</v>
          </cell>
          <cell r="G111">
            <v>28286826.120000001</v>
          </cell>
        </row>
        <row r="112">
          <cell r="F112" t="str">
            <v>ISBRE</v>
          </cell>
          <cell r="G112">
            <v>23838353.039999999</v>
          </cell>
        </row>
        <row r="113">
          <cell r="F113" t="str">
            <v>ITAU UNIBANCO</v>
          </cell>
          <cell r="G113">
            <v>466369472.64000005</v>
          </cell>
        </row>
        <row r="114">
          <cell r="F114" t="str">
            <v>ITAUSAINDL</v>
          </cell>
          <cell r="G114">
            <v>24803052.899999999</v>
          </cell>
        </row>
        <row r="115">
          <cell r="F115" t="str">
            <v>JOHNSON</v>
          </cell>
          <cell r="G115">
            <v>27826301.93</v>
          </cell>
        </row>
        <row r="116">
          <cell r="F116" t="str">
            <v>JUSPREV</v>
          </cell>
          <cell r="G116">
            <v>1077779.6599999999</v>
          </cell>
        </row>
        <row r="117">
          <cell r="F117" t="str">
            <v>KPMG PREV</v>
          </cell>
          <cell r="G117">
            <v>10179280.809999999</v>
          </cell>
        </row>
        <row r="118">
          <cell r="F118" t="str">
            <v>LILLYPREV</v>
          </cell>
          <cell r="G118">
            <v>4011777.77</v>
          </cell>
        </row>
        <row r="119">
          <cell r="F119" t="str">
            <v>MAIS FUTURO</v>
          </cell>
          <cell r="G119">
            <v>767407.87</v>
          </cell>
        </row>
        <row r="120">
          <cell r="F120" t="str">
            <v>MAIS VIDA PREV</v>
          </cell>
          <cell r="G120">
            <v>6701303.8700000001</v>
          </cell>
        </row>
        <row r="121">
          <cell r="F121" t="str">
            <v>MAPPIN</v>
          </cell>
          <cell r="G121">
            <v>0</v>
          </cell>
        </row>
        <row r="122">
          <cell r="F122" t="str">
            <v>MARCOPREV</v>
          </cell>
          <cell r="G122">
            <v>6844525.6600000001</v>
          </cell>
        </row>
        <row r="123">
          <cell r="F123" t="str">
            <v>MAUA PREV</v>
          </cell>
          <cell r="G123">
            <v>6633196.6500000004</v>
          </cell>
        </row>
        <row r="124">
          <cell r="F124" t="str">
            <v>MBPREV</v>
          </cell>
          <cell r="G124">
            <v>18444792.789999999</v>
          </cell>
        </row>
        <row r="125">
          <cell r="F125" t="str">
            <v>MERCERPREV</v>
          </cell>
          <cell r="G125">
            <v>2300997.15</v>
          </cell>
        </row>
        <row r="126">
          <cell r="F126" t="str">
            <v>METRUS</v>
          </cell>
          <cell r="G126">
            <v>50385404.43</v>
          </cell>
        </row>
        <row r="127">
          <cell r="F127" t="str">
            <v>MM PREV</v>
          </cell>
          <cell r="G127">
            <v>210874.35</v>
          </cell>
        </row>
        <row r="128">
          <cell r="F128" t="str">
            <v>MONGERAL</v>
          </cell>
          <cell r="G128">
            <v>591160.92000000004</v>
          </cell>
        </row>
        <row r="129">
          <cell r="F129" t="str">
            <v>MSD PREV</v>
          </cell>
          <cell r="G129">
            <v>4732179.99</v>
          </cell>
        </row>
        <row r="130">
          <cell r="F130" t="str">
            <v>MULTIBRA</v>
          </cell>
          <cell r="G130">
            <v>144163255.95999998</v>
          </cell>
        </row>
        <row r="131">
          <cell r="F131" t="str">
            <v>MULTIBRA INSTITUIDOR</v>
          </cell>
          <cell r="G131">
            <v>4725.75</v>
          </cell>
        </row>
        <row r="132">
          <cell r="F132" t="str">
            <v>MULTICOOP</v>
          </cell>
          <cell r="G132">
            <v>10228448.789999999</v>
          </cell>
        </row>
        <row r="133">
          <cell r="F133" t="str">
            <v>MULTIPENSIONS</v>
          </cell>
          <cell r="G133">
            <v>43811947.909999996</v>
          </cell>
        </row>
        <row r="134">
          <cell r="F134" t="str">
            <v>MULTIPLA</v>
          </cell>
          <cell r="G134">
            <v>27114377.34</v>
          </cell>
        </row>
        <row r="135">
          <cell r="F135" t="str">
            <v>MULTIPREV</v>
          </cell>
          <cell r="G135">
            <v>81800933.200000003</v>
          </cell>
        </row>
        <row r="136">
          <cell r="F136" t="str">
            <v>MÚTUOPREV</v>
          </cell>
          <cell r="G136">
            <v>3239806.58</v>
          </cell>
        </row>
        <row r="137">
          <cell r="F137" t="str">
            <v>NÉOS</v>
          </cell>
          <cell r="G137">
            <v>72023415.950000003</v>
          </cell>
        </row>
        <row r="138">
          <cell r="F138" t="str">
            <v>NUCLEOS</v>
          </cell>
          <cell r="G138">
            <v>63480614.200000003</v>
          </cell>
        </row>
        <row r="139">
          <cell r="F139" t="str">
            <v>OABPREV-GO</v>
          </cell>
          <cell r="G139">
            <v>703895.84</v>
          </cell>
        </row>
        <row r="140">
          <cell r="F140" t="str">
            <v>OABPREV-MG</v>
          </cell>
          <cell r="G140">
            <v>753662.48</v>
          </cell>
        </row>
        <row r="141">
          <cell r="F141" t="str">
            <v>OABPREVNORDESTE</v>
          </cell>
          <cell r="G141">
            <v>537913.78</v>
          </cell>
        </row>
        <row r="142">
          <cell r="F142" t="str">
            <v>OABPREV-PR</v>
          </cell>
          <cell r="G142">
            <v>1663388.35</v>
          </cell>
        </row>
        <row r="143">
          <cell r="F143" t="str">
            <v>OABPREV-RJ</v>
          </cell>
          <cell r="G143">
            <v>1524088.2200000002</v>
          </cell>
        </row>
        <row r="144">
          <cell r="F144" t="str">
            <v>OABPREV-RS</v>
          </cell>
          <cell r="G144">
            <v>490715.37</v>
          </cell>
        </row>
        <row r="145">
          <cell r="F145" t="str">
            <v>OABPREV-SC</v>
          </cell>
          <cell r="G145">
            <v>711227.67</v>
          </cell>
        </row>
        <row r="146">
          <cell r="F146" t="str">
            <v>OABPREV-SP</v>
          </cell>
          <cell r="G146">
            <v>4171265.47</v>
          </cell>
        </row>
        <row r="147">
          <cell r="F147" t="str">
            <v>ORIUS</v>
          </cell>
          <cell r="G147">
            <v>366266.25</v>
          </cell>
        </row>
        <row r="148">
          <cell r="F148" t="str">
            <v>P&amp;G PREV</v>
          </cell>
          <cell r="G148">
            <v>14006055.970000001</v>
          </cell>
        </row>
        <row r="149">
          <cell r="F149" t="str">
            <v>PETROS</v>
          </cell>
          <cell r="G149">
            <v>2559177476.2400002</v>
          </cell>
        </row>
        <row r="150">
          <cell r="F150" t="str">
            <v>PFIZER PREV</v>
          </cell>
          <cell r="G150">
            <v>5154607.8600000003</v>
          </cell>
        </row>
        <row r="151">
          <cell r="F151" t="str">
            <v>PLANEJAR</v>
          </cell>
          <cell r="G151">
            <v>10700612.280000001</v>
          </cell>
        </row>
        <row r="152">
          <cell r="F152" t="str">
            <v>PORTOPREV</v>
          </cell>
          <cell r="G152">
            <v>5051035.0500000007</v>
          </cell>
        </row>
        <row r="153">
          <cell r="F153" t="str">
            <v>PORTUS</v>
          </cell>
          <cell r="G153">
            <v>65469789.140000001</v>
          </cell>
        </row>
        <row r="154">
          <cell r="F154" t="str">
            <v>POSTALIS</v>
          </cell>
          <cell r="G154">
            <v>299027344.15000004</v>
          </cell>
        </row>
        <row r="155">
          <cell r="F155" t="str">
            <v>POUPREV</v>
          </cell>
          <cell r="G155">
            <v>8401813.1600000001</v>
          </cell>
        </row>
        <row r="156">
          <cell r="F156" t="str">
            <v>PRECE</v>
          </cell>
          <cell r="G156">
            <v>61654929.379999995</v>
          </cell>
        </row>
        <row r="157">
          <cell r="F157" t="str">
            <v>PREV PEPSICO</v>
          </cell>
          <cell r="G157">
            <v>2950177.7</v>
          </cell>
        </row>
        <row r="158">
          <cell r="F158" t="str">
            <v>PREVBEP</v>
          </cell>
          <cell r="G158">
            <v>1776482.3</v>
          </cell>
        </row>
        <row r="159">
          <cell r="F159" t="str">
            <v>PREVCOM-MG</v>
          </cell>
          <cell r="G159">
            <v>28427.5</v>
          </cell>
        </row>
        <row r="160">
          <cell r="F160" t="str">
            <v>PREVCUMMINS</v>
          </cell>
          <cell r="G160">
            <v>4728779.99</v>
          </cell>
        </row>
        <row r="161">
          <cell r="F161" t="str">
            <v>PREVDATA</v>
          </cell>
          <cell r="G161">
            <v>40843119.030000001</v>
          </cell>
        </row>
        <row r="162">
          <cell r="F162" t="str">
            <v>PREVDOW</v>
          </cell>
          <cell r="G162">
            <v>28375205.239999998</v>
          </cell>
        </row>
        <row r="163">
          <cell r="F163" t="str">
            <v>PREVEME</v>
          </cell>
          <cell r="G163">
            <v>16895741.27</v>
          </cell>
        </row>
        <row r="164">
          <cell r="F164" t="str">
            <v>PREVEME II</v>
          </cell>
          <cell r="G164">
            <v>2393711.62</v>
          </cell>
        </row>
        <row r="165">
          <cell r="F165" t="str">
            <v>PREVES</v>
          </cell>
          <cell r="G165">
            <v>17145.09</v>
          </cell>
        </row>
        <row r="166">
          <cell r="F166" t="str">
            <v>PREVHAB</v>
          </cell>
          <cell r="G166">
            <v>15471391.18</v>
          </cell>
        </row>
        <row r="167">
          <cell r="F167" t="str">
            <v>PREVI NOVARTIS</v>
          </cell>
          <cell r="G167">
            <v>16085428.83</v>
          </cell>
        </row>
        <row r="168">
          <cell r="F168" t="str">
            <v>PREVI/BB</v>
          </cell>
          <cell r="G168">
            <v>4259531297.0600004</v>
          </cell>
        </row>
        <row r="169">
          <cell r="F169" t="str">
            <v>PREVI-BANERJ</v>
          </cell>
          <cell r="G169">
            <v>0</v>
          </cell>
        </row>
        <row r="170">
          <cell r="F170" t="str">
            <v>PREVIBAYER</v>
          </cell>
          <cell r="G170">
            <v>36743492.460000001</v>
          </cell>
        </row>
        <row r="171">
          <cell r="F171" t="str">
            <v>PREVIBOSCH</v>
          </cell>
          <cell r="G171">
            <v>17315982.990000002</v>
          </cell>
        </row>
        <row r="172">
          <cell r="F172" t="str">
            <v>PREVICAT</v>
          </cell>
          <cell r="G172">
            <v>25147808.260000002</v>
          </cell>
        </row>
        <row r="173">
          <cell r="F173" t="str">
            <v>PREVICEL</v>
          </cell>
          <cell r="G173">
            <v>3215872.23</v>
          </cell>
        </row>
        <row r="174">
          <cell r="F174" t="str">
            <v>PREVICOKE</v>
          </cell>
          <cell r="G174">
            <v>9487813.6199999992</v>
          </cell>
        </row>
        <row r="175">
          <cell r="F175" t="str">
            <v>PREVIDÊNCIA USIMINAS</v>
          </cell>
          <cell r="G175">
            <v>197561304.34999999</v>
          </cell>
        </row>
        <row r="176">
          <cell r="F176" t="str">
            <v>PREVIDEXXONMOBIL</v>
          </cell>
          <cell r="G176">
            <v>5724233.4400000004</v>
          </cell>
        </row>
        <row r="177">
          <cell r="F177" t="str">
            <v>PREVI-ERICSSON</v>
          </cell>
          <cell r="G177">
            <v>18258583.619999997</v>
          </cell>
        </row>
        <row r="178">
          <cell r="F178" t="str">
            <v>PREVIG</v>
          </cell>
          <cell r="G178">
            <v>38813934.800000004</v>
          </cell>
        </row>
        <row r="179">
          <cell r="F179" t="str">
            <v>PREVI-GM</v>
          </cell>
          <cell r="G179">
            <v>72628762.129999995</v>
          </cell>
        </row>
        <row r="180">
          <cell r="F180" t="str">
            <v>PREVIHONDA</v>
          </cell>
          <cell r="G180">
            <v>2524263.2400000002</v>
          </cell>
        </row>
        <row r="181">
          <cell r="F181" t="str">
            <v>PREVIM</v>
          </cell>
          <cell r="G181">
            <v>10650896.66</v>
          </cell>
        </row>
        <row r="182">
          <cell r="F182" t="str">
            <v>PREVINDUS</v>
          </cell>
          <cell r="G182">
            <v>12576872.310000001</v>
          </cell>
        </row>
        <row r="183">
          <cell r="F183" t="str">
            <v>PREVINORTE</v>
          </cell>
          <cell r="G183">
            <v>93082161.450000003</v>
          </cell>
        </row>
        <row r="184">
          <cell r="F184" t="str">
            <v>PREVIP</v>
          </cell>
          <cell r="G184">
            <v>5873826.1199999992</v>
          </cell>
        </row>
        <row r="185">
          <cell r="F185" t="str">
            <v>PREVIPLAN</v>
          </cell>
          <cell r="G185">
            <v>10626130.02</v>
          </cell>
        </row>
        <row r="186">
          <cell r="F186" t="str">
            <v>PREVIRB</v>
          </cell>
          <cell r="G186">
            <v>44930727.079999998</v>
          </cell>
        </row>
        <row r="187">
          <cell r="F187" t="str">
            <v>PREVISC</v>
          </cell>
          <cell r="G187">
            <v>36606495.800000004</v>
          </cell>
        </row>
        <row r="188">
          <cell r="F188" t="str">
            <v>PREVISCANIA</v>
          </cell>
          <cell r="G188">
            <v>11240429.41</v>
          </cell>
        </row>
        <row r="189">
          <cell r="F189" t="str">
            <v>PREVI-SIEMENS</v>
          </cell>
          <cell r="G189">
            <v>19953822.120000001</v>
          </cell>
        </row>
        <row r="190">
          <cell r="F190" t="str">
            <v>PREVISTIHL</v>
          </cell>
          <cell r="G190">
            <v>1363459.74</v>
          </cell>
        </row>
        <row r="191">
          <cell r="F191" t="str">
            <v>PREVNORDESTE</v>
          </cell>
          <cell r="G191">
            <v>11977.36</v>
          </cell>
        </row>
        <row r="192">
          <cell r="F192" t="str">
            <v>PREVSAN</v>
          </cell>
          <cell r="G192">
            <v>22240000.57</v>
          </cell>
        </row>
        <row r="193">
          <cell r="F193" t="str">
            <v>PREVSOMPO</v>
          </cell>
          <cell r="G193">
            <v>13941419.84</v>
          </cell>
        </row>
        <row r="194">
          <cell r="F194" t="str">
            <v>PREVUNIAO</v>
          </cell>
          <cell r="G194">
            <v>28035207.920000002</v>
          </cell>
        </row>
        <row r="195">
          <cell r="F195" t="str">
            <v>PREVUNISUL</v>
          </cell>
          <cell r="G195">
            <v>2718550.3</v>
          </cell>
        </row>
        <row r="196">
          <cell r="F196" t="str">
            <v>PRHOSPER</v>
          </cell>
          <cell r="G196">
            <v>27555300.129999999</v>
          </cell>
        </row>
        <row r="197">
          <cell r="F197" t="str">
            <v>PROMON</v>
          </cell>
          <cell r="G197">
            <v>24537982.060000002</v>
          </cell>
        </row>
        <row r="198">
          <cell r="F198" t="str">
            <v>QUANTA</v>
          </cell>
          <cell r="G198">
            <v>13890286.050000001</v>
          </cell>
        </row>
        <row r="199">
          <cell r="F199" t="str">
            <v>RAIZPREV</v>
          </cell>
          <cell r="G199">
            <v>3112571.91</v>
          </cell>
        </row>
        <row r="200">
          <cell r="F200" t="str">
            <v>RANDONPREV</v>
          </cell>
          <cell r="G200">
            <v>6791180.1900000004</v>
          </cell>
        </row>
        <row r="201">
          <cell r="F201" t="str">
            <v>RBS PREV</v>
          </cell>
          <cell r="G201">
            <v>2774839.97</v>
          </cell>
        </row>
        <row r="202">
          <cell r="F202" t="str">
            <v>REAL GRANDEZA</v>
          </cell>
          <cell r="G202">
            <v>397021371.64999998</v>
          </cell>
        </row>
        <row r="203">
          <cell r="F203" t="str">
            <v>RECKITTPREV</v>
          </cell>
          <cell r="G203">
            <v>1065535.03</v>
          </cell>
        </row>
        <row r="204">
          <cell r="F204" t="str">
            <v>REFER</v>
          </cell>
          <cell r="G204">
            <v>143762082.14000002</v>
          </cell>
        </row>
        <row r="205">
          <cell r="F205" t="str">
            <v>REGIUS</v>
          </cell>
          <cell r="G205">
            <v>67280079.969999999</v>
          </cell>
        </row>
        <row r="206">
          <cell r="F206" t="str">
            <v>RJPREV</v>
          </cell>
          <cell r="G206">
            <v>58177.37</v>
          </cell>
        </row>
        <row r="207">
          <cell r="F207" t="str">
            <v>ROCHEPREV</v>
          </cell>
          <cell r="G207">
            <v>1318588.0900000001</v>
          </cell>
        </row>
        <row r="208">
          <cell r="F208" t="str">
            <v>RUMOS</v>
          </cell>
          <cell r="G208">
            <v>15480464.310000001</v>
          </cell>
        </row>
        <row r="209">
          <cell r="F209" t="str">
            <v>SABESPREV</v>
          </cell>
          <cell r="G209">
            <v>67195788.959999993</v>
          </cell>
        </row>
        <row r="210">
          <cell r="F210" t="str">
            <v>SANTANDERPREVI</v>
          </cell>
          <cell r="G210">
            <v>53473430.230000004</v>
          </cell>
        </row>
        <row r="211">
          <cell r="F211" t="str">
            <v>SAO BERNARDO</v>
          </cell>
          <cell r="G211">
            <v>15415600.870000001</v>
          </cell>
        </row>
        <row r="212">
          <cell r="F212" t="str">
            <v>SAO FRANCISCO</v>
          </cell>
          <cell r="G212">
            <v>16103572.779999999</v>
          </cell>
        </row>
        <row r="213">
          <cell r="F213" t="str">
            <v>SAO RAFAEL</v>
          </cell>
          <cell r="G213">
            <v>15226215.140000001</v>
          </cell>
        </row>
        <row r="214">
          <cell r="F214" t="str">
            <v>SARAH PREVIDÊNCIA</v>
          </cell>
          <cell r="G214">
            <v>18063992.460000001</v>
          </cell>
        </row>
        <row r="215">
          <cell r="F215" t="str">
            <v>SBOTPREV</v>
          </cell>
          <cell r="G215">
            <v>92355.44</v>
          </cell>
        </row>
        <row r="216">
          <cell r="F216" t="str">
            <v>SCPREV</v>
          </cell>
          <cell r="G216">
            <v>5575.8</v>
          </cell>
        </row>
        <row r="217">
          <cell r="F217" t="str">
            <v>SEBRAE PREVIDENCIA</v>
          </cell>
          <cell r="G217">
            <v>8961388.5500000007</v>
          </cell>
        </row>
        <row r="218">
          <cell r="F218" t="str">
            <v>SERGUS</v>
          </cell>
          <cell r="G218">
            <v>17616229.629999999</v>
          </cell>
        </row>
        <row r="219">
          <cell r="F219" t="str">
            <v>SERPROS</v>
          </cell>
          <cell r="G219">
            <v>94495949.189999998</v>
          </cell>
        </row>
        <row r="220">
          <cell r="F220" t="str">
            <v>SIAS</v>
          </cell>
          <cell r="G220">
            <v>4951284.7699999996</v>
          </cell>
        </row>
        <row r="221">
          <cell r="F221" t="str">
            <v>SICOOB PREVI</v>
          </cell>
          <cell r="G221">
            <v>1861990.35</v>
          </cell>
        </row>
        <row r="222">
          <cell r="F222" t="str">
            <v>SILIUS</v>
          </cell>
          <cell r="G222">
            <v>2812537.62</v>
          </cell>
        </row>
        <row r="223">
          <cell r="F223" t="str">
            <v>SISTEL</v>
          </cell>
          <cell r="G223">
            <v>323653664.24000001</v>
          </cell>
        </row>
        <row r="224">
          <cell r="F224" t="str">
            <v>SOMUPP</v>
          </cell>
          <cell r="G224">
            <v>5322375.2300000004</v>
          </cell>
        </row>
        <row r="225">
          <cell r="F225" t="str">
            <v>SP-PREVCOM</v>
          </cell>
          <cell r="G225">
            <v>8768007.9100000001</v>
          </cell>
        </row>
        <row r="226">
          <cell r="F226" t="str">
            <v>SUL PREVIDÊNCIA</v>
          </cell>
          <cell r="G226">
            <v>2478207.94</v>
          </cell>
        </row>
        <row r="227">
          <cell r="F227" t="str">
            <v>SUPRE</v>
          </cell>
          <cell r="G227">
            <v>4771698.8600000003</v>
          </cell>
        </row>
        <row r="228">
          <cell r="F228" t="str">
            <v>SUPREV</v>
          </cell>
          <cell r="G228">
            <v>9803303.4299999997</v>
          </cell>
        </row>
        <row r="229">
          <cell r="F229" t="str">
            <v>SYNGENTA PREVI</v>
          </cell>
          <cell r="G229">
            <v>10066504.17</v>
          </cell>
        </row>
        <row r="230">
          <cell r="F230" t="str">
            <v>TELOS</v>
          </cell>
          <cell r="G230">
            <v>167775183.22</v>
          </cell>
        </row>
        <row r="231">
          <cell r="F231" t="str">
            <v>TETRA PAK PREV</v>
          </cell>
          <cell r="G231">
            <v>2031324.29</v>
          </cell>
        </row>
        <row r="232">
          <cell r="F232" t="str">
            <v>TEXPREV</v>
          </cell>
          <cell r="G232">
            <v>1155728.01</v>
          </cell>
        </row>
        <row r="233">
          <cell r="F233" t="str">
            <v>TOYOTA PREVI</v>
          </cell>
          <cell r="G233">
            <v>2067362.94</v>
          </cell>
        </row>
        <row r="234">
          <cell r="F234" t="str">
            <v>TRAMONTINAPREV</v>
          </cell>
          <cell r="G234">
            <v>2201523.5699999998</v>
          </cell>
        </row>
        <row r="235">
          <cell r="F235" t="str">
            <v>ULTRAPREV</v>
          </cell>
          <cell r="G235">
            <v>11267986.279999999</v>
          </cell>
        </row>
        <row r="236">
          <cell r="F236" t="str">
            <v>UNILEVERPREV</v>
          </cell>
          <cell r="G236">
            <v>47476023.100000001</v>
          </cell>
        </row>
        <row r="237">
          <cell r="F237" t="str">
            <v>UNIPREVI</v>
          </cell>
          <cell r="G237">
            <v>381596.04</v>
          </cell>
        </row>
        <row r="238">
          <cell r="F238" t="str">
            <v>UNISYS-PREVI</v>
          </cell>
          <cell r="G238">
            <v>5955832.4199999999</v>
          </cell>
        </row>
        <row r="239">
          <cell r="F239" t="str">
            <v>VALIA</v>
          </cell>
          <cell r="G239">
            <v>408112281.10000002</v>
          </cell>
        </row>
        <row r="240">
          <cell r="F240" t="str">
            <v>VALUE PREV</v>
          </cell>
          <cell r="G240">
            <v>15462212.77</v>
          </cell>
        </row>
        <row r="241">
          <cell r="F241" t="str">
            <v>VBPP</v>
          </cell>
          <cell r="G241">
            <v>2809911.92</v>
          </cell>
        </row>
        <row r="242">
          <cell r="F242" t="str">
            <v>VEXTY</v>
          </cell>
          <cell r="G242">
            <v>34174111.009999998</v>
          </cell>
        </row>
        <row r="243">
          <cell r="F243" t="str">
            <v>VIKINGPREV</v>
          </cell>
          <cell r="G243">
            <v>7596852.29</v>
          </cell>
        </row>
        <row r="244">
          <cell r="F244" t="str">
            <v>VISÃO PREV</v>
          </cell>
          <cell r="G244">
            <v>92614257.489999995</v>
          </cell>
        </row>
        <row r="245">
          <cell r="F245" t="str">
            <v>VIVA</v>
          </cell>
          <cell r="G245">
            <v>44655868.129999995</v>
          </cell>
        </row>
        <row r="246">
          <cell r="F246" t="str">
            <v>VOITH PREV</v>
          </cell>
          <cell r="G246">
            <v>5375478.7199999997</v>
          </cell>
        </row>
        <row r="247">
          <cell r="F247" t="str">
            <v>VWPP</v>
          </cell>
          <cell r="G247">
            <v>29823424.259999998</v>
          </cell>
        </row>
        <row r="248">
          <cell r="F248" t="str">
            <v>WEG</v>
          </cell>
          <cell r="G248">
            <v>15204464.029999999</v>
          </cell>
        </row>
      </sheetData>
      <sheetData sheetId="5">
        <row r="4">
          <cell r="G4" t="str">
            <v>EFPC</v>
          </cell>
          <cell r="H4" t="str">
            <v>Contribuições</v>
          </cell>
        </row>
        <row r="5">
          <cell r="G5" t="str">
            <v>ACEPREV</v>
          </cell>
          <cell r="H5">
            <v>7102948.8800000008</v>
          </cell>
        </row>
        <row r="6">
          <cell r="G6" t="str">
            <v>AEROS</v>
          </cell>
          <cell r="H6">
            <v>0</v>
          </cell>
        </row>
        <row r="7">
          <cell r="G7" t="str">
            <v>AGROS</v>
          </cell>
          <cell r="H7">
            <v>1399652.9400000002</v>
          </cell>
        </row>
        <row r="8">
          <cell r="G8" t="str">
            <v>ALBAPREV</v>
          </cell>
          <cell r="H8">
            <v>3093635.33</v>
          </cell>
        </row>
        <row r="9">
          <cell r="G9" t="str">
            <v>ALCOA PREVI</v>
          </cell>
          <cell r="H9">
            <v>14314260.18</v>
          </cell>
        </row>
        <row r="10">
          <cell r="G10" t="str">
            <v>ALEPEPREV</v>
          </cell>
          <cell r="H10">
            <v>939446.42999999993</v>
          </cell>
        </row>
        <row r="11">
          <cell r="G11" t="str">
            <v>ALPAPREV</v>
          </cell>
          <cell r="H11">
            <v>3464501.32</v>
          </cell>
        </row>
        <row r="12">
          <cell r="G12" t="str">
            <v>ALPHA</v>
          </cell>
          <cell r="H12">
            <v>1874092.85</v>
          </cell>
        </row>
        <row r="13">
          <cell r="G13" t="str">
            <v>ALPREV</v>
          </cell>
          <cell r="H13">
            <v>3260714.41</v>
          </cell>
        </row>
        <row r="14">
          <cell r="G14" t="str">
            <v>ANABBPREV</v>
          </cell>
          <cell r="H14">
            <v>515456.41</v>
          </cell>
        </row>
        <row r="15">
          <cell r="G15" t="str">
            <v>APCDPREV</v>
          </cell>
          <cell r="H15">
            <v>217994.23</v>
          </cell>
        </row>
        <row r="16">
          <cell r="G16" t="str">
            <v>AVONPREV</v>
          </cell>
          <cell r="H16">
            <v>22006520.140000001</v>
          </cell>
        </row>
        <row r="17">
          <cell r="G17" t="str">
            <v>BANDEPREV</v>
          </cell>
          <cell r="H17">
            <v>2999311.4000000004</v>
          </cell>
        </row>
        <row r="18">
          <cell r="G18" t="str">
            <v>BANESES</v>
          </cell>
          <cell r="H18">
            <v>11006640.9</v>
          </cell>
        </row>
        <row r="19">
          <cell r="G19" t="str">
            <v>BANESPREV</v>
          </cell>
          <cell r="H19">
            <v>21394699.649999999</v>
          </cell>
        </row>
        <row r="20">
          <cell r="G20" t="str">
            <v>BANRISUL/FBSS</v>
          </cell>
          <cell r="H20">
            <v>56616424.319999993</v>
          </cell>
        </row>
        <row r="21">
          <cell r="G21" t="str">
            <v>BASES</v>
          </cell>
          <cell r="H21">
            <v>1766758.0899999999</v>
          </cell>
        </row>
        <row r="22">
          <cell r="G22" t="str">
            <v>BASF PC</v>
          </cell>
          <cell r="H22">
            <v>22619370.039999999</v>
          </cell>
        </row>
        <row r="23">
          <cell r="G23" t="str">
            <v>BB PREVIDENCIA</v>
          </cell>
          <cell r="H23">
            <v>118674432.25</v>
          </cell>
        </row>
        <row r="24">
          <cell r="G24" t="str">
            <v>BOSCHPREV</v>
          </cell>
          <cell r="H24">
            <v>3554501.83</v>
          </cell>
        </row>
        <row r="25">
          <cell r="G25" t="str">
            <v>BOTICARIO PREV</v>
          </cell>
          <cell r="H25">
            <v>26271002.909999996</v>
          </cell>
        </row>
        <row r="26">
          <cell r="G26" t="str">
            <v>BRASILETROS</v>
          </cell>
          <cell r="H26">
            <v>5048574.83</v>
          </cell>
        </row>
        <row r="27">
          <cell r="G27" t="str">
            <v>BRASLIGHT</v>
          </cell>
          <cell r="H27">
            <v>7233808.1299999999</v>
          </cell>
        </row>
        <row r="28">
          <cell r="G28" t="str">
            <v>BRF PREVIDÊNCIA</v>
          </cell>
          <cell r="H28">
            <v>18121054.379999999</v>
          </cell>
        </row>
        <row r="29">
          <cell r="G29" t="str">
            <v>BUNGEPREV</v>
          </cell>
          <cell r="H29">
            <v>7104680.5800000001</v>
          </cell>
        </row>
        <row r="30">
          <cell r="G30" t="str">
            <v>CABEC</v>
          </cell>
          <cell r="H30">
            <v>5245522.6099999994</v>
          </cell>
        </row>
        <row r="31">
          <cell r="G31" t="str">
            <v>CAGEPREV</v>
          </cell>
          <cell r="H31">
            <v>4253309.38</v>
          </cell>
        </row>
        <row r="32">
          <cell r="G32" t="str">
            <v>CAPAF</v>
          </cell>
          <cell r="H32">
            <v>3170895.4899999998</v>
          </cell>
        </row>
        <row r="33">
          <cell r="G33" t="str">
            <v>CAPEF</v>
          </cell>
          <cell r="H33">
            <v>94959721.210000008</v>
          </cell>
        </row>
        <row r="34">
          <cell r="G34" t="str">
            <v>CAPESESP</v>
          </cell>
          <cell r="H34">
            <v>2164922.23</v>
          </cell>
        </row>
        <row r="35">
          <cell r="G35" t="str">
            <v>CAPITAL PREV</v>
          </cell>
          <cell r="H35">
            <v>4841808.03</v>
          </cell>
        </row>
        <row r="36">
          <cell r="G36" t="str">
            <v>CAPOF</v>
          </cell>
          <cell r="H36">
            <v>1347540.3900000001</v>
          </cell>
        </row>
        <row r="37">
          <cell r="G37" t="str">
            <v>CARBOPREV</v>
          </cell>
          <cell r="H37">
            <v>2794637.21</v>
          </cell>
        </row>
        <row r="38">
          <cell r="G38" t="str">
            <v>CARGILLPREV</v>
          </cell>
          <cell r="H38">
            <v>26690045.280000001</v>
          </cell>
        </row>
        <row r="39">
          <cell r="G39" t="str">
            <v>CARREFOURPREV</v>
          </cell>
          <cell r="H39">
            <v>8817557.3300000001</v>
          </cell>
        </row>
        <row r="40">
          <cell r="G40" t="str">
            <v>CASANPREV</v>
          </cell>
          <cell r="H40">
            <v>2595587.1500000004</v>
          </cell>
        </row>
        <row r="41">
          <cell r="G41" t="str">
            <v>CASFAM</v>
          </cell>
          <cell r="H41">
            <v>7376318.5999999996</v>
          </cell>
        </row>
        <row r="42">
          <cell r="G42" t="str">
            <v>CBS</v>
          </cell>
          <cell r="H42">
            <v>25911174.619999997</v>
          </cell>
        </row>
        <row r="43">
          <cell r="G43" t="str">
            <v>CELOS</v>
          </cell>
          <cell r="H43">
            <v>46051952.400000006</v>
          </cell>
        </row>
        <row r="44">
          <cell r="G44" t="str">
            <v>CENTRUS</v>
          </cell>
          <cell r="H44">
            <v>4602352.8499999996</v>
          </cell>
        </row>
        <row r="45">
          <cell r="G45" t="str">
            <v>CE-PREVCOM</v>
          </cell>
          <cell r="H45">
            <v>5194488.2300000004</v>
          </cell>
        </row>
        <row r="46">
          <cell r="G46" t="str">
            <v>CERES</v>
          </cell>
          <cell r="H46">
            <v>76500347.310000002</v>
          </cell>
        </row>
        <row r="47">
          <cell r="G47" t="str">
            <v>CIBRIUS</v>
          </cell>
          <cell r="H47">
            <v>14762971.15</v>
          </cell>
        </row>
        <row r="48">
          <cell r="G48" t="str">
            <v>CIFRAO</v>
          </cell>
          <cell r="H48">
            <v>8552563.3599999994</v>
          </cell>
        </row>
        <row r="49">
          <cell r="G49" t="str">
            <v>CITIPREVI</v>
          </cell>
          <cell r="H49">
            <v>35263537.409999996</v>
          </cell>
        </row>
        <row r="50">
          <cell r="G50" t="str">
            <v>COMPESAPREV</v>
          </cell>
          <cell r="H50">
            <v>7048360.9900000002</v>
          </cell>
        </row>
        <row r="51">
          <cell r="G51" t="str">
            <v>COMSHELL</v>
          </cell>
          <cell r="H51">
            <v>4884331.6100000003</v>
          </cell>
        </row>
        <row r="52">
          <cell r="G52" t="str">
            <v>CP PREV</v>
          </cell>
          <cell r="H52">
            <v>11320825.4</v>
          </cell>
        </row>
        <row r="53">
          <cell r="G53" t="str">
            <v>CURITIBAPREV</v>
          </cell>
          <cell r="H53">
            <v>3627818.95</v>
          </cell>
        </row>
        <row r="54">
          <cell r="G54" t="str">
            <v>CYAMPREV</v>
          </cell>
          <cell r="H54">
            <v>3014109.96</v>
          </cell>
        </row>
        <row r="55">
          <cell r="G55" t="str">
            <v>DANAPREV</v>
          </cell>
          <cell r="H55">
            <v>4073726.63</v>
          </cell>
        </row>
        <row r="56">
          <cell r="G56" t="str">
            <v>DATUSPREV</v>
          </cell>
          <cell r="H56">
            <v>2467577.8600000003</v>
          </cell>
        </row>
        <row r="57">
          <cell r="G57" t="str">
            <v>DERMINAS</v>
          </cell>
          <cell r="H57">
            <v>282093.78999999998</v>
          </cell>
        </row>
        <row r="58">
          <cell r="G58" t="str">
            <v>DESBAN</v>
          </cell>
          <cell r="H58">
            <v>11330098.34</v>
          </cell>
        </row>
        <row r="59">
          <cell r="G59" t="str">
            <v>DF-PREVICOM</v>
          </cell>
          <cell r="H59">
            <v>8074309.7699999996</v>
          </cell>
        </row>
        <row r="60">
          <cell r="G60" t="str">
            <v>ECONOMUS</v>
          </cell>
          <cell r="H60">
            <v>94244396.920000002</v>
          </cell>
        </row>
        <row r="61">
          <cell r="G61" t="str">
            <v>ECOS</v>
          </cell>
          <cell r="H61">
            <v>94022.76999999999</v>
          </cell>
        </row>
        <row r="62">
          <cell r="G62" t="str">
            <v>EDS PREV</v>
          </cell>
          <cell r="H62">
            <v>92574.29</v>
          </cell>
        </row>
        <row r="63">
          <cell r="G63" t="str">
            <v>ELANCO PREV</v>
          </cell>
          <cell r="H63">
            <v>252387.79</v>
          </cell>
        </row>
        <row r="64">
          <cell r="G64" t="str">
            <v>ELETROS</v>
          </cell>
          <cell r="H64">
            <v>60099477.100000001</v>
          </cell>
        </row>
        <row r="65">
          <cell r="G65" t="str">
            <v>ELOS</v>
          </cell>
          <cell r="H65">
            <v>30419008.399999999</v>
          </cell>
        </row>
        <row r="66">
          <cell r="G66" t="str">
            <v>EMBRAER PREV</v>
          </cell>
          <cell r="H66">
            <v>47202634.07</v>
          </cell>
        </row>
        <row r="67">
          <cell r="G67" t="str">
            <v>ENERGISAPREV</v>
          </cell>
          <cell r="H67">
            <v>21463411.219999999</v>
          </cell>
        </row>
        <row r="68">
          <cell r="G68" t="str">
            <v>ENERPREV</v>
          </cell>
          <cell r="H68">
            <v>12520238.16</v>
          </cell>
        </row>
        <row r="69">
          <cell r="G69" t="str">
            <v>FABASA</v>
          </cell>
          <cell r="H69">
            <v>14328237.67</v>
          </cell>
        </row>
        <row r="70">
          <cell r="G70" t="str">
            <v>FACEB</v>
          </cell>
          <cell r="H70">
            <v>2441467.9300000002</v>
          </cell>
        </row>
        <row r="71">
          <cell r="G71" t="str">
            <v>FACHESF</v>
          </cell>
          <cell r="H71">
            <v>46248094.829999998</v>
          </cell>
        </row>
        <row r="72">
          <cell r="G72" t="str">
            <v>FAELCE</v>
          </cell>
          <cell r="H72">
            <v>4240005.1500000004</v>
          </cell>
        </row>
        <row r="73">
          <cell r="G73" t="str">
            <v>FAMILIA PREVIDENCIA</v>
          </cell>
          <cell r="H73">
            <v>93976274.170000002</v>
          </cell>
        </row>
        <row r="74">
          <cell r="G74" t="str">
            <v>FAPECE</v>
          </cell>
          <cell r="H74">
            <v>118705.75</v>
          </cell>
        </row>
        <row r="75">
          <cell r="G75" t="str">
            <v>FAPERS</v>
          </cell>
          <cell r="H75">
            <v>6638895.9299999997</v>
          </cell>
        </row>
        <row r="76">
          <cell r="G76" t="str">
            <v>FAPES</v>
          </cell>
          <cell r="H76">
            <v>147639709.99000001</v>
          </cell>
        </row>
        <row r="77">
          <cell r="G77" t="str">
            <v>FASC</v>
          </cell>
          <cell r="H77">
            <v>11227684.550000001</v>
          </cell>
        </row>
        <row r="78">
          <cell r="G78" t="str">
            <v>FATL</v>
          </cell>
          <cell r="H78">
            <v>8845974.1799999997</v>
          </cell>
        </row>
        <row r="79">
          <cell r="G79" t="str">
            <v>FGV-PREVI</v>
          </cell>
          <cell r="H79">
            <v>9827786.8500000015</v>
          </cell>
        </row>
        <row r="80">
          <cell r="G80" t="str">
            <v>FIBRA</v>
          </cell>
          <cell r="H80">
            <v>46805261.049999997</v>
          </cell>
        </row>
        <row r="81">
          <cell r="G81" t="str">
            <v>FIPECQ</v>
          </cell>
          <cell r="H81">
            <v>9457325.8800000008</v>
          </cell>
        </row>
        <row r="82">
          <cell r="G82" t="str">
            <v>FORLUZ</v>
          </cell>
          <cell r="H82">
            <v>60434848.690000005</v>
          </cell>
        </row>
        <row r="83">
          <cell r="G83" t="str">
            <v>FUCAP</v>
          </cell>
          <cell r="H83">
            <v>1570295.77</v>
          </cell>
        </row>
        <row r="84">
          <cell r="G84" t="str">
            <v>FUMPRESC</v>
          </cell>
          <cell r="H84">
            <v>2715943.2</v>
          </cell>
        </row>
        <row r="85">
          <cell r="G85" t="str">
            <v>FUNBEP</v>
          </cell>
          <cell r="H85">
            <v>20902654.93</v>
          </cell>
        </row>
        <row r="86">
          <cell r="G86" t="str">
            <v>FUNCASAL</v>
          </cell>
          <cell r="H86">
            <v>907577.21</v>
          </cell>
        </row>
        <row r="87">
          <cell r="G87" t="str">
            <v>FUNCEF</v>
          </cell>
          <cell r="H87">
            <v>1157023597.28</v>
          </cell>
        </row>
        <row r="88">
          <cell r="G88" t="str">
            <v>FUNCESP</v>
          </cell>
          <cell r="H88">
            <v>122276227.13999999</v>
          </cell>
        </row>
        <row r="89">
          <cell r="G89" t="str">
            <v>FUND. BRASILSAT</v>
          </cell>
          <cell r="H89">
            <v>41914.18</v>
          </cell>
        </row>
        <row r="90">
          <cell r="G90" t="str">
            <v>FUNDACAO COPEL</v>
          </cell>
          <cell r="H90">
            <v>53541869.369999997</v>
          </cell>
        </row>
        <row r="91">
          <cell r="G91" t="str">
            <v>FUNDACAO CORSAN</v>
          </cell>
          <cell r="H91">
            <v>30064437.280000001</v>
          </cell>
        </row>
        <row r="92">
          <cell r="G92" t="str">
            <v>FUNDAÇÃO LIBERTAS</v>
          </cell>
          <cell r="H92">
            <v>37659989.859999999</v>
          </cell>
        </row>
        <row r="93">
          <cell r="G93" t="str">
            <v>FUNDAMBRAS</v>
          </cell>
          <cell r="H93">
            <v>12905161.949999999</v>
          </cell>
        </row>
        <row r="94">
          <cell r="G94" t="str">
            <v>FUNDIAGUA</v>
          </cell>
          <cell r="H94">
            <v>18051214.559999999</v>
          </cell>
        </row>
        <row r="95">
          <cell r="G95" t="str">
            <v>FUNEPP</v>
          </cell>
          <cell r="H95">
            <v>25439251.670000002</v>
          </cell>
        </row>
        <row r="96">
          <cell r="G96" t="str">
            <v>FUNPRESP-EXE</v>
          </cell>
          <cell r="H96">
            <v>413549286.22000003</v>
          </cell>
        </row>
        <row r="97">
          <cell r="G97" t="str">
            <v>FUNPRESP-JUD</v>
          </cell>
          <cell r="H97">
            <v>179446672.25</v>
          </cell>
        </row>
        <row r="98">
          <cell r="G98" t="str">
            <v>FUNSEJEM</v>
          </cell>
          <cell r="H98">
            <v>21205753.960000001</v>
          </cell>
        </row>
        <row r="99">
          <cell r="G99" t="str">
            <v>FUNSSEST</v>
          </cell>
          <cell r="H99">
            <v>18403912.129999999</v>
          </cell>
        </row>
        <row r="100">
          <cell r="G100" t="str">
            <v>FUSAN</v>
          </cell>
          <cell r="H100">
            <v>25222341.240000002</v>
          </cell>
        </row>
        <row r="101">
          <cell r="G101" t="str">
            <v>FUSESC</v>
          </cell>
          <cell r="H101">
            <v>10163352.34</v>
          </cell>
        </row>
        <row r="102">
          <cell r="G102" t="str">
            <v>FUTURA PREV</v>
          </cell>
          <cell r="H102">
            <v>1382673.45</v>
          </cell>
        </row>
        <row r="103">
          <cell r="G103" t="str">
            <v>GASIUS</v>
          </cell>
          <cell r="H103">
            <v>1117926.25</v>
          </cell>
        </row>
        <row r="104">
          <cell r="G104" t="str">
            <v>GEBSA-PREV</v>
          </cell>
          <cell r="H104">
            <v>21542929.91</v>
          </cell>
        </row>
        <row r="105">
          <cell r="G105" t="str">
            <v>GEIPREV</v>
          </cell>
          <cell r="H105">
            <v>3307917.26</v>
          </cell>
        </row>
        <row r="106">
          <cell r="G106" t="str">
            <v>GERDAU</v>
          </cell>
          <cell r="H106">
            <v>30423779.920000002</v>
          </cell>
        </row>
        <row r="107">
          <cell r="G107" t="str">
            <v>IAJA</v>
          </cell>
          <cell r="H107">
            <v>25917179.879999999</v>
          </cell>
        </row>
        <row r="108">
          <cell r="G108" t="str">
            <v>IBM</v>
          </cell>
          <cell r="H108">
            <v>43931909.82</v>
          </cell>
        </row>
        <row r="109">
          <cell r="G109" t="str">
            <v>ICATUFMP</v>
          </cell>
          <cell r="H109">
            <v>35533715.150000006</v>
          </cell>
        </row>
        <row r="110">
          <cell r="G110" t="str">
            <v>IFM</v>
          </cell>
          <cell r="H110">
            <v>63557168.600000001</v>
          </cell>
        </row>
        <row r="111">
          <cell r="G111" t="str">
            <v>INDUSPREVI</v>
          </cell>
          <cell r="H111">
            <v>5727627.8599999994</v>
          </cell>
        </row>
        <row r="112">
          <cell r="G112" t="str">
            <v>INERGUS</v>
          </cell>
          <cell r="H112">
            <v>2974704.33</v>
          </cell>
        </row>
        <row r="113">
          <cell r="G113" t="str">
            <v>INFRAPREV</v>
          </cell>
          <cell r="H113">
            <v>22605431.460000001</v>
          </cell>
        </row>
        <row r="114">
          <cell r="G114" t="str">
            <v>INOVAR PREVIDENCIA</v>
          </cell>
          <cell r="H114">
            <v>1961052.96</v>
          </cell>
        </row>
        <row r="115">
          <cell r="G115" t="str">
            <v>INSTITUTO AMBEV</v>
          </cell>
          <cell r="H115">
            <v>29223156.539999999</v>
          </cell>
        </row>
        <row r="116">
          <cell r="G116" t="str">
            <v>ISBRE</v>
          </cell>
          <cell r="H116">
            <v>9109538.2899999991</v>
          </cell>
        </row>
        <row r="117">
          <cell r="G117" t="str">
            <v>ITAU UNIBANCO</v>
          </cell>
          <cell r="H117">
            <v>98883722.939999998</v>
          </cell>
        </row>
        <row r="118">
          <cell r="G118" t="str">
            <v>ITAUSAINDL</v>
          </cell>
          <cell r="H118">
            <v>18282180.41</v>
          </cell>
        </row>
        <row r="119">
          <cell r="G119" t="str">
            <v>JOHNSON</v>
          </cell>
          <cell r="H119">
            <v>50065267.579999998</v>
          </cell>
        </row>
        <row r="120">
          <cell r="G120" t="str">
            <v>JUSPREV</v>
          </cell>
          <cell r="H120">
            <v>8971923.9100000001</v>
          </cell>
        </row>
        <row r="121">
          <cell r="G121" t="str">
            <v>KPMG PREV</v>
          </cell>
          <cell r="H121">
            <v>16995800.669999998</v>
          </cell>
        </row>
        <row r="122">
          <cell r="G122" t="str">
            <v>LILLYPREV</v>
          </cell>
          <cell r="H122">
            <v>3231078.84</v>
          </cell>
        </row>
        <row r="123">
          <cell r="G123" t="str">
            <v>MAIS FUTURO</v>
          </cell>
          <cell r="H123">
            <v>2815057.8699999996</v>
          </cell>
        </row>
        <row r="124">
          <cell r="G124" t="str">
            <v>MAIS VIDA PREV</v>
          </cell>
          <cell r="H124">
            <v>6573574.8200000003</v>
          </cell>
        </row>
        <row r="125">
          <cell r="G125" t="str">
            <v>MAPPIN</v>
          </cell>
          <cell r="H125">
            <v>0</v>
          </cell>
        </row>
        <row r="126">
          <cell r="G126" t="str">
            <v>MARCOPREV</v>
          </cell>
          <cell r="H126">
            <v>3191179.86</v>
          </cell>
        </row>
        <row r="127">
          <cell r="G127" t="str">
            <v>MAUA PREV</v>
          </cell>
          <cell r="H127">
            <v>5637851.1200000001</v>
          </cell>
        </row>
        <row r="128">
          <cell r="G128" t="str">
            <v>MBPREV</v>
          </cell>
          <cell r="H128">
            <v>11279686.850000001</v>
          </cell>
        </row>
        <row r="129">
          <cell r="G129" t="str">
            <v>MERCERPREV</v>
          </cell>
          <cell r="H129">
            <v>10772286.539999999</v>
          </cell>
        </row>
        <row r="130">
          <cell r="G130" t="str">
            <v>METRUS</v>
          </cell>
          <cell r="H130">
            <v>23802122.759999998</v>
          </cell>
        </row>
        <row r="131">
          <cell r="G131" t="str">
            <v>MM PREV</v>
          </cell>
          <cell r="H131">
            <v>973081.35000000009</v>
          </cell>
        </row>
        <row r="132">
          <cell r="G132" t="str">
            <v>MONGERAL</v>
          </cell>
          <cell r="H132">
            <v>6572240.4199999999</v>
          </cell>
        </row>
        <row r="133">
          <cell r="G133" t="str">
            <v>MSD PREV</v>
          </cell>
          <cell r="H133">
            <v>8566227.3000000007</v>
          </cell>
        </row>
        <row r="134">
          <cell r="G134" t="str">
            <v>MULTIBRA</v>
          </cell>
          <cell r="H134">
            <v>88674008.120000005</v>
          </cell>
        </row>
        <row r="135">
          <cell r="G135" t="str">
            <v>MULTIBRA INSTITUIDOR</v>
          </cell>
          <cell r="H135">
            <v>17744.759999999998</v>
          </cell>
        </row>
        <row r="136">
          <cell r="G136" t="str">
            <v>MULTICOOP</v>
          </cell>
          <cell r="H136">
            <v>117865329.7</v>
          </cell>
        </row>
        <row r="137">
          <cell r="G137" t="str">
            <v>MULTIPENSIONS</v>
          </cell>
          <cell r="H137">
            <v>54645682.289999999</v>
          </cell>
        </row>
        <row r="138">
          <cell r="G138" t="str">
            <v>MULTIPLA</v>
          </cell>
          <cell r="H138">
            <v>22992097.649999999</v>
          </cell>
        </row>
        <row r="139">
          <cell r="G139" t="str">
            <v>MULTIPREV</v>
          </cell>
          <cell r="H139">
            <v>162181475.69</v>
          </cell>
        </row>
        <row r="140">
          <cell r="G140" t="str">
            <v>MÚTUOPREV</v>
          </cell>
          <cell r="H140">
            <v>4343056.67</v>
          </cell>
        </row>
        <row r="141">
          <cell r="G141" t="str">
            <v>NÉOS</v>
          </cell>
          <cell r="H141">
            <v>38146902.280000001</v>
          </cell>
        </row>
        <row r="142">
          <cell r="G142" t="str">
            <v>NUCLEOS</v>
          </cell>
          <cell r="H142">
            <v>37225787.43</v>
          </cell>
        </row>
        <row r="143">
          <cell r="G143" t="str">
            <v>OABPREV-GO</v>
          </cell>
          <cell r="H143">
            <v>3072155.47</v>
          </cell>
        </row>
        <row r="144">
          <cell r="G144" t="str">
            <v>OABPREV-MG</v>
          </cell>
          <cell r="H144">
            <v>7723569.6299999999</v>
          </cell>
        </row>
        <row r="145">
          <cell r="G145" t="str">
            <v>OABPREVNORDESTE</v>
          </cell>
          <cell r="H145">
            <v>81251.679999999993</v>
          </cell>
        </row>
        <row r="146">
          <cell r="G146" t="str">
            <v>OABPREV-PR</v>
          </cell>
          <cell r="H146">
            <v>16122381.220000001</v>
          </cell>
        </row>
        <row r="147">
          <cell r="G147" t="str">
            <v>OABPREV-RJ</v>
          </cell>
          <cell r="H147">
            <v>1002040.43</v>
          </cell>
        </row>
        <row r="148">
          <cell r="G148" t="str">
            <v>OABPREV-RS</v>
          </cell>
          <cell r="H148">
            <v>4349139.17</v>
          </cell>
        </row>
        <row r="149">
          <cell r="G149" t="str">
            <v>OABPREV-SC</v>
          </cell>
          <cell r="H149">
            <v>5266946.6500000004</v>
          </cell>
        </row>
        <row r="150">
          <cell r="G150" t="str">
            <v>OABPREV-SP</v>
          </cell>
          <cell r="H150">
            <v>21863538.149999999</v>
          </cell>
        </row>
        <row r="151">
          <cell r="G151" t="str">
            <v>ORIUS</v>
          </cell>
          <cell r="H151">
            <v>129815.61</v>
          </cell>
        </row>
        <row r="152">
          <cell r="G152" t="str">
            <v>P&amp;G PREV</v>
          </cell>
          <cell r="H152">
            <v>9354783.7300000004</v>
          </cell>
        </row>
        <row r="153">
          <cell r="G153" t="str">
            <v>PETROS</v>
          </cell>
          <cell r="H153">
            <v>2083160709.28</v>
          </cell>
        </row>
        <row r="154">
          <cell r="G154" t="str">
            <v>PFIZER PREV</v>
          </cell>
          <cell r="H154">
            <v>5999732.1400000006</v>
          </cell>
        </row>
        <row r="155">
          <cell r="G155" t="str">
            <v>PLANEJAR</v>
          </cell>
          <cell r="H155">
            <v>8871628.5199999996</v>
          </cell>
        </row>
        <row r="156">
          <cell r="G156" t="str">
            <v>PORTOPREV</v>
          </cell>
          <cell r="H156">
            <v>17888819.77</v>
          </cell>
        </row>
        <row r="157">
          <cell r="G157" t="str">
            <v>PORTUS</v>
          </cell>
          <cell r="H157">
            <v>31742157.079999998</v>
          </cell>
        </row>
        <row r="158">
          <cell r="G158" t="str">
            <v>POSTALIS</v>
          </cell>
          <cell r="H158">
            <v>362897522.56</v>
          </cell>
        </row>
        <row r="159">
          <cell r="G159" t="str">
            <v>POUPREV</v>
          </cell>
          <cell r="H159">
            <v>9172171.5099999998</v>
          </cell>
        </row>
        <row r="160">
          <cell r="G160" t="str">
            <v>PRECE</v>
          </cell>
          <cell r="H160">
            <v>16434257.27</v>
          </cell>
        </row>
        <row r="161">
          <cell r="G161" t="str">
            <v>PREV PEPSICO</v>
          </cell>
          <cell r="H161">
            <v>8555258.3599999994</v>
          </cell>
        </row>
        <row r="162">
          <cell r="G162" t="str">
            <v>PREVBEP</v>
          </cell>
          <cell r="H162">
            <v>163934.65</v>
          </cell>
        </row>
        <row r="163">
          <cell r="G163" t="str">
            <v>PREVCOM-BRC</v>
          </cell>
          <cell r="H163">
            <v>4616408</v>
          </cell>
        </row>
        <row r="164">
          <cell r="G164" t="str">
            <v>PREVCOM-MG</v>
          </cell>
          <cell r="H164">
            <v>12978513.24</v>
          </cell>
        </row>
        <row r="165">
          <cell r="G165" t="str">
            <v>PREVCUMMINS</v>
          </cell>
          <cell r="H165">
            <v>5338517.5600000005</v>
          </cell>
        </row>
        <row r="166">
          <cell r="G166" t="str">
            <v>PREVDATA</v>
          </cell>
          <cell r="H166">
            <v>21454936.300000001</v>
          </cell>
        </row>
        <row r="167">
          <cell r="G167" t="str">
            <v>PREVDOW</v>
          </cell>
          <cell r="H167">
            <v>13352562.190000001</v>
          </cell>
        </row>
        <row r="168">
          <cell r="G168" t="str">
            <v>PREVEME II</v>
          </cell>
          <cell r="H168">
            <v>12538528.27</v>
          </cell>
        </row>
        <row r="169">
          <cell r="G169" t="str">
            <v>PREVES</v>
          </cell>
          <cell r="H169">
            <v>3341068.23</v>
          </cell>
        </row>
        <row r="170">
          <cell r="G170" t="str">
            <v>PREVHAB</v>
          </cell>
          <cell r="H170">
            <v>519209.2</v>
          </cell>
        </row>
        <row r="171">
          <cell r="G171" t="str">
            <v>PREVI NOVARTIS</v>
          </cell>
          <cell r="H171">
            <v>7671279.0099999998</v>
          </cell>
        </row>
        <row r="172">
          <cell r="G172" t="str">
            <v>PREVI/BB</v>
          </cell>
          <cell r="H172">
            <v>970907971.1099999</v>
          </cell>
        </row>
        <row r="173">
          <cell r="G173" t="str">
            <v>PREVIBAYER</v>
          </cell>
          <cell r="H173">
            <v>31310498.309999999</v>
          </cell>
        </row>
        <row r="174">
          <cell r="G174" t="str">
            <v>PREVIBOSCH</v>
          </cell>
          <cell r="H174">
            <v>6216918.9699999997</v>
          </cell>
        </row>
        <row r="175">
          <cell r="G175" t="str">
            <v>PREVICAT</v>
          </cell>
          <cell r="H175">
            <v>2597877.2599999998</v>
          </cell>
        </row>
        <row r="176">
          <cell r="G176" t="str">
            <v>PREVICEL</v>
          </cell>
          <cell r="H176">
            <v>4213923.41</v>
          </cell>
        </row>
        <row r="177">
          <cell r="G177" t="str">
            <v>PREVICOKE</v>
          </cell>
          <cell r="H177">
            <v>11918614.940000001</v>
          </cell>
        </row>
        <row r="178">
          <cell r="G178" t="str">
            <v>PREVIDÊNCIA USIMINAS</v>
          </cell>
          <cell r="H178">
            <v>23469997.490000002</v>
          </cell>
        </row>
        <row r="179">
          <cell r="G179" t="str">
            <v>PREVIDEXXONMOBIL</v>
          </cell>
          <cell r="H179">
            <v>8483408.0399999991</v>
          </cell>
        </row>
        <row r="180">
          <cell r="G180" t="str">
            <v>PREVI-ERICSSON</v>
          </cell>
          <cell r="H180">
            <v>7160722.9299999997</v>
          </cell>
        </row>
        <row r="181">
          <cell r="G181" t="str">
            <v>PREVIG</v>
          </cell>
          <cell r="H181">
            <v>18631368.93</v>
          </cell>
        </row>
        <row r="182">
          <cell r="G182" t="str">
            <v>PREVI-GM</v>
          </cell>
          <cell r="H182">
            <v>21944934.490000002</v>
          </cell>
        </row>
        <row r="183">
          <cell r="G183" t="str">
            <v>PREVIHONDA</v>
          </cell>
          <cell r="H183">
            <v>2848228.66</v>
          </cell>
        </row>
        <row r="184">
          <cell r="G184" t="str">
            <v>PREVIK</v>
          </cell>
          <cell r="H184">
            <v>10875</v>
          </cell>
        </row>
        <row r="185">
          <cell r="G185" t="str">
            <v>PREVIM</v>
          </cell>
          <cell r="H185">
            <v>5758666.4100000001</v>
          </cell>
        </row>
        <row r="186">
          <cell r="G186" t="str">
            <v>PREVINDUS</v>
          </cell>
          <cell r="H186">
            <v>10831723.07</v>
          </cell>
        </row>
        <row r="187">
          <cell r="G187" t="str">
            <v>PREVINOR</v>
          </cell>
          <cell r="H187">
            <v>207122.59</v>
          </cell>
        </row>
        <row r="188">
          <cell r="G188" t="str">
            <v>PREVINORTE</v>
          </cell>
          <cell r="H188">
            <v>17914622.669999998</v>
          </cell>
        </row>
        <row r="189">
          <cell r="G189" t="str">
            <v>PREVIP</v>
          </cell>
          <cell r="H189">
            <v>5430012.4100000001</v>
          </cell>
        </row>
        <row r="190">
          <cell r="G190" t="str">
            <v>PREVIPLAN</v>
          </cell>
          <cell r="H190">
            <v>5442892.5800000001</v>
          </cell>
        </row>
        <row r="191">
          <cell r="G191" t="str">
            <v>PREVIRB</v>
          </cell>
          <cell r="H191">
            <v>7147777.79</v>
          </cell>
        </row>
        <row r="192">
          <cell r="G192" t="str">
            <v>PREVISC</v>
          </cell>
          <cell r="H192">
            <v>20599128.899999999</v>
          </cell>
        </row>
        <row r="193">
          <cell r="G193" t="str">
            <v>PREVISCANIA</v>
          </cell>
          <cell r="H193">
            <v>2447457.0499999998</v>
          </cell>
        </row>
        <row r="194">
          <cell r="G194" t="str">
            <v>PREVI-SIEMENS</v>
          </cell>
          <cell r="H194">
            <v>16856651.34</v>
          </cell>
        </row>
        <row r="195">
          <cell r="G195" t="str">
            <v>PREVISTIHL</v>
          </cell>
          <cell r="H195">
            <v>3253536.75</v>
          </cell>
        </row>
        <row r="196">
          <cell r="G196" t="str">
            <v>PREVNORDESTE</v>
          </cell>
          <cell r="H196">
            <v>7790447.1099999994</v>
          </cell>
        </row>
        <row r="197">
          <cell r="G197" t="str">
            <v>PREVSAN</v>
          </cell>
          <cell r="H197">
            <v>13942089.73</v>
          </cell>
        </row>
        <row r="198">
          <cell r="G198" t="str">
            <v>PREVSOMPO</v>
          </cell>
          <cell r="H198">
            <v>1625694.8</v>
          </cell>
        </row>
        <row r="199">
          <cell r="G199" t="str">
            <v>PREVUNIAO</v>
          </cell>
          <cell r="H199">
            <v>8672139.9700000007</v>
          </cell>
        </row>
        <row r="200">
          <cell r="G200" t="str">
            <v>PREVUNISUL</v>
          </cell>
          <cell r="H200">
            <v>309607.39</v>
          </cell>
        </row>
        <row r="201">
          <cell r="G201" t="str">
            <v>PRHOSPER</v>
          </cell>
          <cell r="H201">
            <v>4948713.25</v>
          </cell>
        </row>
        <row r="202">
          <cell r="G202" t="str">
            <v>PROMON</v>
          </cell>
          <cell r="H202">
            <v>3993500.24</v>
          </cell>
        </row>
        <row r="203">
          <cell r="G203" t="str">
            <v>PSS</v>
          </cell>
          <cell r="H203">
            <v>1574922</v>
          </cell>
        </row>
        <row r="204">
          <cell r="G204" t="str">
            <v>QUANTA</v>
          </cell>
          <cell r="H204">
            <v>132230227.37</v>
          </cell>
        </row>
        <row r="205">
          <cell r="G205" t="str">
            <v>RAIZPREV</v>
          </cell>
          <cell r="H205">
            <v>29203708.100000001</v>
          </cell>
        </row>
        <row r="206">
          <cell r="G206" t="str">
            <v>RANDONPREV</v>
          </cell>
          <cell r="H206">
            <v>6284273.1699999999</v>
          </cell>
        </row>
        <row r="207">
          <cell r="G207" t="str">
            <v>RBS PREV</v>
          </cell>
          <cell r="H207">
            <v>1619976.6</v>
          </cell>
        </row>
        <row r="208">
          <cell r="G208" t="str">
            <v>REAL GRANDEZA</v>
          </cell>
          <cell r="H208">
            <v>40256977.939999998</v>
          </cell>
        </row>
        <row r="209">
          <cell r="G209" t="str">
            <v>RECKITTPREV</v>
          </cell>
          <cell r="H209">
            <v>4067754.33</v>
          </cell>
        </row>
        <row r="210">
          <cell r="G210" t="str">
            <v>REFER</v>
          </cell>
          <cell r="H210">
            <v>8227132.9900000002</v>
          </cell>
        </row>
        <row r="211">
          <cell r="G211" t="str">
            <v>REGIUS</v>
          </cell>
          <cell r="H211">
            <v>43982422.780000001</v>
          </cell>
        </row>
        <row r="212">
          <cell r="G212" t="str">
            <v>RJPREV</v>
          </cell>
          <cell r="H212">
            <v>14893282.300000001</v>
          </cell>
        </row>
        <row r="213">
          <cell r="G213" t="str">
            <v>ROCHEPREV</v>
          </cell>
          <cell r="H213">
            <v>4339091.1500000004</v>
          </cell>
        </row>
        <row r="214">
          <cell r="G214" t="str">
            <v>RS-PREV</v>
          </cell>
          <cell r="H214">
            <v>10807925.350000001</v>
          </cell>
        </row>
        <row r="215">
          <cell r="G215" t="str">
            <v>RUMOS</v>
          </cell>
          <cell r="H215">
            <v>24787425.359999999</v>
          </cell>
        </row>
        <row r="216">
          <cell r="G216" t="str">
            <v>SABESPREV</v>
          </cell>
          <cell r="H216">
            <v>33787969.170000002</v>
          </cell>
        </row>
        <row r="217">
          <cell r="G217" t="str">
            <v>SANTANDERPREVI</v>
          </cell>
          <cell r="H217">
            <v>50367001.579999998</v>
          </cell>
        </row>
        <row r="218">
          <cell r="G218" t="str">
            <v>SAO BERNARDO</v>
          </cell>
          <cell r="H218">
            <v>26080110.740000002</v>
          </cell>
        </row>
        <row r="219">
          <cell r="G219" t="str">
            <v>SAO FRANCISCO</v>
          </cell>
          <cell r="H219">
            <v>14444897.33</v>
          </cell>
        </row>
        <row r="220">
          <cell r="G220" t="str">
            <v>SAO RAFAEL</v>
          </cell>
          <cell r="H220">
            <v>1751657.49</v>
          </cell>
        </row>
        <row r="221">
          <cell r="G221" t="str">
            <v>SARAH PREVIDÊNCIA</v>
          </cell>
          <cell r="H221">
            <v>26936384.52</v>
          </cell>
        </row>
        <row r="222">
          <cell r="G222" t="str">
            <v>SBOTPREV</v>
          </cell>
          <cell r="H222">
            <v>1632574.49</v>
          </cell>
        </row>
        <row r="223">
          <cell r="G223" t="str">
            <v>SCPREV</v>
          </cell>
          <cell r="H223">
            <v>17762341.829999998</v>
          </cell>
        </row>
        <row r="224">
          <cell r="G224" t="str">
            <v>SEBRAE PREVIDENCIA</v>
          </cell>
          <cell r="H224">
            <v>31464406.98</v>
          </cell>
        </row>
        <row r="225">
          <cell r="G225" t="str">
            <v>SERGUS</v>
          </cell>
          <cell r="H225">
            <v>5521120.2299999995</v>
          </cell>
        </row>
        <row r="226">
          <cell r="G226" t="str">
            <v>SERPROS</v>
          </cell>
          <cell r="H226">
            <v>62718390.5</v>
          </cell>
        </row>
        <row r="227">
          <cell r="G227" t="str">
            <v>SIAS</v>
          </cell>
          <cell r="H227">
            <v>2677682.62</v>
          </cell>
        </row>
        <row r="228">
          <cell r="G228" t="str">
            <v>SICOOB PREVI</v>
          </cell>
          <cell r="H228">
            <v>84712876.270000011</v>
          </cell>
        </row>
        <row r="229">
          <cell r="G229" t="str">
            <v>SILIUS</v>
          </cell>
          <cell r="H229">
            <v>2360926.38</v>
          </cell>
        </row>
        <row r="230">
          <cell r="G230" t="str">
            <v>SISTEL</v>
          </cell>
          <cell r="H230">
            <v>35370085.210000001</v>
          </cell>
        </row>
        <row r="231">
          <cell r="G231" t="str">
            <v>SP-PREVCOM</v>
          </cell>
          <cell r="H231">
            <v>97755135.430000007</v>
          </cell>
        </row>
        <row r="232">
          <cell r="G232" t="str">
            <v>SUL PREVIDÊNCIA</v>
          </cell>
          <cell r="H232">
            <v>5127825.53</v>
          </cell>
        </row>
        <row r="233">
          <cell r="G233" t="str">
            <v>SUPRE</v>
          </cell>
          <cell r="H233">
            <v>654949.25</v>
          </cell>
        </row>
        <row r="234">
          <cell r="G234" t="str">
            <v>SUPREV</v>
          </cell>
          <cell r="H234">
            <v>4900525.5</v>
          </cell>
        </row>
        <row r="235">
          <cell r="G235" t="str">
            <v>SYNGENTA PREVI</v>
          </cell>
          <cell r="H235">
            <v>28470218.600000001</v>
          </cell>
        </row>
        <row r="236">
          <cell r="G236" t="str">
            <v>TELOS</v>
          </cell>
          <cell r="H236">
            <v>21701394</v>
          </cell>
        </row>
        <row r="237">
          <cell r="G237" t="str">
            <v>TETRA PAK PREV</v>
          </cell>
          <cell r="H237">
            <v>5245778.0999999996</v>
          </cell>
        </row>
        <row r="238">
          <cell r="G238" t="str">
            <v>TEXPREV</v>
          </cell>
          <cell r="H238">
            <v>2121286.7999999998</v>
          </cell>
        </row>
        <row r="239">
          <cell r="G239" t="str">
            <v>TOYOTA PREVI</v>
          </cell>
          <cell r="H239">
            <v>5274995.38</v>
          </cell>
        </row>
        <row r="240">
          <cell r="G240" t="str">
            <v>TRAMONTINAPREV</v>
          </cell>
          <cell r="H240">
            <v>3879632.72</v>
          </cell>
        </row>
        <row r="241">
          <cell r="G241" t="str">
            <v>ULTRAPREV</v>
          </cell>
          <cell r="H241">
            <v>17094509.530000001</v>
          </cell>
        </row>
        <row r="242">
          <cell r="G242" t="str">
            <v>UNILEVERPREV</v>
          </cell>
          <cell r="H242">
            <v>24574767.960000001</v>
          </cell>
        </row>
        <row r="243">
          <cell r="G243" t="str">
            <v>UNIPREVI</v>
          </cell>
          <cell r="H243">
            <v>113099.3</v>
          </cell>
        </row>
        <row r="244">
          <cell r="G244" t="str">
            <v>UNISYS-PREVI</v>
          </cell>
          <cell r="H244">
            <v>2753175.34</v>
          </cell>
        </row>
        <row r="245">
          <cell r="G245" t="str">
            <v>VALIA</v>
          </cell>
          <cell r="H245">
            <v>186636213.81</v>
          </cell>
        </row>
        <row r="246">
          <cell r="G246" t="str">
            <v>VALUE PREV</v>
          </cell>
          <cell r="H246">
            <v>7220499.4800000004</v>
          </cell>
        </row>
        <row r="247">
          <cell r="G247" t="str">
            <v>VBPP</v>
          </cell>
          <cell r="H247">
            <v>886115.54</v>
          </cell>
        </row>
        <row r="248">
          <cell r="G248" t="str">
            <v>VEXTY</v>
          </cell>
          <cell r="H248">
            <v>70734544.329999998</v>
          </cell>
        </row>
        <row r="249">
          <cell r="G249" t="str">
            <v>VIKINGPREV</v>
          </cell>
          <cell r="H249">
            <v>10060649.100000001</v>
          </cell>
        </row>
        <row r="250">
          <cell r="G250" t="str">
            <v>VISÃO PREV</v>
          </cell>
          <cell r="H250">
            <v>52686536.100000001</v>
          </cell>
        </row>
        <row r="251">
          <cell r="G251" t="str">
            <v>VIVA</v>
          </cell>
          <cell r="H251">
            <v>7654397.2799999993</v>
          </cell>
        </row>
        <row r="252">
          <cell r="G252" t="str">
            <v>VOITH PREV</v>
          </cell>
          <cell r="H252">
            <v>3233656.5</v>
          </cell>
        </row>
        <row r="253">
          <cell r="G253" t="str">
            <v>VWPP</v>
          </cell>
          <cell r="H253">
            <v>21079657.25</v>
          </cell>
        </row>
        <row r="254">
          <cell r="G254" t="str">
            <v>WEG</v>
          </cell>
          <cell r="H254">
            <v>37555562.879999995</v>
          </cell>
        </row>
      </sheetData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lha1"/>
      <sheetName val="Tab.2.2 à 2.13 -População por p"/>
    </sheetNames>
    <sheetDataSet>
      <sheetData sheetId="0">
        <row r="3">
          <cell r="A3" t="str">
            <v>Rótulos de Linha</v>
          </cell>
          <cell r="B3" t="str">
            <v>Soma de Participantes Ativos</v>
          </cell>
          <cell r="C3" t="str">
            <v>Soma de Assistidos Aposentados</v>
          </cell>
          <cell r="D3" t="str">
            <v>Soma de Assistidos
Beneficiados</v>
          </cell>
        </row>
        <row r="4">
          <cell r="A4" t="str">
            <v>ACEPREV</v>
          </cell>
          <cell r="B4">
            <v>4640</v>
          </cell>
          <cell r="C4">
            <v>1628</v>
          </cell>
          <cell r="D4">
            <v>257</v>
          </cell>
        </row>
        <row r="5">
          <cell r="A5" t="str">
            <v>AGROS</v>
          </cell>
          <cell r="B5">
            <v>5439</v>
          </cell>
          <cell r="C5">
            <v>427</v>
          </cell>
          <cell r="D5">
            <v>393</v>
          </cell>
        </row>
        <row r="6">
          <cell r="A6" t="str">
            <v>ALBAPREV</v>
          </cell>
          <cell r="B6">
            <v>238</v>
          </cell>
          <cell r="C6">
            <v>10</v>
          </cell>
          <cell r="D6">
            <v>12</v>
          </cell>
        </row>
        <row r="7">
          <cell r="A7" t="str">
            <v>ALCOA PREVI</v>
          </cell>
          <cell r="B7">
            <v>3809</v>
          </cell>
          <cell r="C7">
            <v>162</v>
          </cell>
          <cell r="D7">
            <v>14</v>
          </cell>
        </row>
        <row r="8">
          <cell r="A8" t="str">
            <v>ALEPEPREV</v>
          </cell>
          <cell r="B8">
            <v>153</v>
          </cell>
          <cell r="C8">
            <v>38</v>
          </cell>
          <cell r="D8">
            <v>2</v>
          </cell>
        </row>
        <row r="9">
          <cell r="A9" t="str">
            <v>ALPAPREV</v>
          </cell>
          <cell r="B9">
            <v>16146</v>
          </cell>
          <cell r="C9">
            <v>300</v>
          </cell>
          <cell r="D9">
            <v>47</v>
          </cell>
        </row>
        <row r="10">
          <cell r="A10" t="str">
            <v>ALPHA</v>
          </cell>
          <cell r="B10">
            <v>673</v>
          </cell>
          <cell r="C10">
            <v>203</v>
          </cell>
          <cell r="D10">
            <v>75</v>
          </cell>
        </row>
        <row r="11">
          <cell r="A11" t="str">
            <v>ALPREV</v>
          </cell>
          <cell r="B11">
            <v>410</v>
          </cell>
          <cell r="C11">
            <v>0</v>
          </cell>
          <cell r="D11">
            <v>0</v>
          </cell>
        </row>
        <row r="12">
          <cell r="A12" t="str">
            <v>ANABBPREV</v>
          </cell>
          <cell r="B12">
            <v>1341</v>
          </cell>
          <cell r="C12">
            <v>24</v>
          </cell>
          <cell r="D12">
            <v>0</v>
          </cell>
        </row>
        <row r="13">
          <cell r="A13" t="str">
            <v>APCDPREV</v>
          </cell>
          <cell r="B13">
            <v>900</v>
          </cell>
          <cell r="C13">
            <v>5</v>
          </cell>
          <cell r="D13">
            <v>5</v>
          </cell>
        </row>
        <row r="14">
          <cell r="A14" t="str">
            <v>AVONPREV</v>
          </cell>
          <cell r="B14">
            <v>9607</v>
          </cell>
          <cell r="C14">
            <v>93</v>
          </cell>
          <cell r="D14">
            <v>0</v>
          </cell>
        </row>
        <row r="15">
          <cell r="A15" t="str">
            <v>BANDEPREV</v>
          </cell>
          <cell r="B15">
            <v>321</v>
          </cell>
          <cell r="C15">
            <v>1431</v>
          </cell>
          <cell r="D15">
            <v>454</v>
          </cell>
        </row>
        <row r="16">
          <cell r="A16" t="str">
            <v>BANESES</v>
          </cell>
          <cell r="B16">
            <v>1906</v>
          </cell>
          <cell r="C16">
            <v>2187</v>
          </cell>
          <cell r="D16">
            <v>356</v>
          </cell>
        </row>
        <row r="17">
          <cell r="A17" t="str">
            <v>BANESPREV</v>
          </cell>
          <cell r="B17">
            <v>3489</v>
          </cell>
          <cell r="C17">
            <v>20550</v>
          </cell>
          <cell r="D17">
            <v>4272</v>
          </cell>
        </row>
        <row r="18">
          <cell r="A18" t="str">
            <v>BANRISUL/FBSS</v>
          </cell>
          <cell r="B18">
            <v>9078</v>
          </cell>
          <cell r="C18">
            <v>7783</v>
          </cell>
          <cell r="D18">
            <v>1616</v>
          </cell>
        </row>
        <row r="19">
          <cell r="A19" t="str">
            <v>BASES</v>
          </cell>
          <cell r="B19">
            <v>182</v>
          </cell>
          <cell r="C19">
            <v>1240</v>
          </cell>
          <cell r="D19">
            <v>313</v>
          </cell>
        </row>
        <row r="20">
          <cell r="A20" t="str">
            <v>BASF PC</v>
          </cell>
          <cell r="B20">
            <v>4249</v>
          </cell>
          <cell r="C20">
            <v>547</v>
          </cell>
          <cell r="D20">
            <v>98</v>
          </cell>
        </row>
        <row r="21">
          <cell r="A21" t="str">
            <v>BB PREVIDENCIA</v>
          </cell>
          <cell r="B21">
            <v>234353</v>
          </cell>
          <cell r="C21">
            <v>3387</v>
          </cell>
          <cell r="D21">
            <v>946</v>
          </cell>
        </row>
        <row r="22">
          <cell r="A22" t="str">
            <v>BOSCHPREV</v>
          </cell>
          <cell r="B22">
            <v>3706</v>
          </cell>
          <cell r="C22">
            <v>0</v>
          </cell>
          <cell r="D22">
            <v>0</v>
          </cell>
        </row>
        <row r="23">
          <cell r="A23" t="str">
            <v>BOTICARIO PREV</v>
          </cell>
          <cell r="B23">
            <v>13577</v>
          </cell>
          <cell r="C23">
            <v>28</v>
          </cell>
          <cell r="D23">
            <v>15</v>
          </cell>
        </row>
        <row r="24">
          <cell r="A24" t="str">
            <v>BRASILETROS</v>
          </cell>
          <cell r="B24">
            <v>1512</v>
          </cell>
          <cell r="C24">
            <v>1560</v>
          </cell>
          <cell r="D24">
            <v>854</v>
          </cell>
        </row>
        <row r="25">
          <cell r="A25" t="str">
            <v>BRASLIGHT</v>
          </cell>
          <cell r="B25">
            <v>4556</v>
          </cell>
          <cell r="C25">
            <v>3104</v>
          </cell>
          <cell r="D25">
            <v>1884</v>
          </cell>
        </row>
        <row r="26">
          <cell r="A26" t="str">
            <v>BRF PREVIDÊNCIA</v>
          </cell>
          <cell r="B26">
            <v>39371</v>
          </cell>
          <cell r="C26">
            <v>6895</v>
          </cell>
          <cell r="D26">
            <v>1286</v>
          </cell>
        </row>
        <row r="27">
          <cell r="A27" t="str">
            <v>BUNGEPREV</v>
          </cell>
          <cell r="B27">
            <v>10164</v>
          </cell>
          <cell r="C27">
            <v>386</v>
          </cell>
          <cell r="D27">
            <v>7</v>
          </cell>
        </row>
        <row r="28">
          <cell r="A28" t="str">
            <v>CABEC</v>
          </cell>
          <cell r="B28">
            <v>5</v>
          </cell>
          <cell r="C28">
            <v>973</v>
          </cell>
          <cell r="D28">
            <v>160</v>
          </cell>
        </row>
        <row r="29">
          <cell r="A29" t="str">
            <v>CAGEPREV</v>
          </cell>
          <cell r="B29">
            <v>1256</v>
          </cell>
          <cell r="C29">
            <v>107</v>
          </cell>
          <cell r="D29">
            <v>42</v>
          </cell>
        </row>
        <row r="30">
          <cell r="A30" t="str">
            <v>CAPAF</v>
          </cell>
          <cell r="B30">
            <v>98</v>
          </cell>
          <cell r="C30">
            <v>539</v>
          </cell>
          <cell r="D30">
            <v>331</v>
          </cell>
        </row>
        <row r="31">
          <cell r="A31" t="str">
            <v>CAPEF</v>
          </cell>
          <cell r="B31">
            <v>7676</v>
          </cell>
          <cell r="C31">
            <v>4048</v>
          </cell>
          <cell r="D31">
            <v>1622</v>
          </cell>
        </row>
        <row r="32">
          <cell r="A32" t="str">
            <v>CAPESESP</v>
          </cell>
          <cell r="B32">
            <v>30343</v>
          </cell>
          <cell r="C32">
            <v>398</v>
          </cell>
          <cell r="D32">
            <v>217</v>
          </cell>
        </row>
        <row r="33">
          <cell r="A33" t="str">
            <v>CAPITAL PREV</v>
          </cell>
          <cell r="B33">
            <v>917</v>
          </cell>
          <cell r="C33">
            <v>699</v>
          </cell>
          <cell r="D33">
            <v>271</v>
          </cell>
        </row>
        <row r="34">
          <cell r="A34" t="str">
            <v>CAPOF</v>
          </cell>
          <cell r="B34">
            <v>39</v>
          </cell>
          <cell r="C34">
            <v>252</v>
          </cell>
          <cell r="D34">
            <v>123</v>
          </cell>
        </row>
        <row r="35">
          <cell r="A35" t="str">
            <v>CARBOPREV</v>
          </cell>
          <cell r="B35">
            <v>816</v>
          </cell>
          <cell r="C35">
            <v>194</v>
          </cell>
          <cell r="D35">
            <v>17</v>
          </cell>
        </row>
        <row r="36">
          <cell r="A36" t="str">
            <v>CARGILLPREV</v>
          </cell>
          <cell r="B36">
            <v>6954</v>
          </cell>
          <cell r="C36">
            <v>394</v>
          </cell>
          <cell r="D36">
            <v>37</v>
          </cell>
        </row>
        <row r="37">
          <cell r="A37" t="str">
            <v>CARREFOURPREV</v>
          </cell>
          <cell r="B37">
            <v>49086</v>
          </cell>
          <cell r="C37">
            <v>288</v>
          </cell>
          <cell r="D37">
            <v>15</v>
          </cell>
        </row>
        <row r="38">
          <cell r="A38" t="str">
            <v>CASANPREV</v>
          </cell>
          <cell r="B38">
            <v>1244</v>
          </cell>
          <cell r="C38">
            <v>776</v>
          </cell>
          <cell r="D38">
            <v>37</v>
          </cell>
        </row>
        <row r="39">
          <cell r="A39" t="str">
            <v>CASFAM</v>
          </cell>
          <cell r="B39">
            <v>5192</v>
          </cell>
          <cell r="C39">
            <v>710</v>
          </cell>
          <cell r="D39">
            <v>182</v>
          </cell>
        </row>
        <row r="40">
          <cell r="A40" t="str">
            <v>CAVA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CBS</v>
          </cell>
          <cell r="B41">
            <v>22894</v>
          </cell>
          <cell r="C41">
            <v>7482</v>
          </cell>
          <cell r="D41">
            <v>4438</v>
          </cell>
        </row>
        <row r="42">
          <cell r="A42" t="str">
            <v>CELOS</v>
          </cell>
          <cell r="B42">
            <v>7507</v>
          </cell>
          <cell r="C42">
            <v>4553</v>
          </cell>
          <cell r="D42">
            <v>1447</v>
          </cell>
        </row>
        <row r="43">
          <cell r="A43" t="str">
            <v>CENTRUS</v>
          </cell>
          <cell r="B43">
            <v>1228</v>
          </cell>
          <cell r="C43">
            <v>527</v>
          </cell>
          <cell r="D43">
            <v>719</v>
          </cell>
        </row>
        <row r="44">
          <cell r="A44" t="str">
            <v>CE-PREVCOM</v>
          </cell>
          <cell r="B44">
            <v>921</v>
          </cell>
          <cell r="C44">
            <v>0</v>
          </cell>
          <cell r="D44">
            <v>0</v>
          </cell>
        </row>
        <row r="45">
          <cell r="A45" t="str">
            <v>CERES</v>
          </cell>
          <cell r="B45">
            <v>12677</v>
          </cell>
          <cell r="C45">
            <v>7431</v>
          </cell>
          <cell r="D45">
            <v>2253</v>
          </cell>
        </row>
        <row r="46">
          <cell r="A46" t="str">
            <v>CIASPREV</v>
          </cell>
          <cell r="B46">
            <v>24669</v>
          </cell>
          <cell r="C46">
            <v>0</v>
          </cell>
          <cell r="D46">
            <v>0</v>
          </cell>
        </row>
        <row r="47">
          <cell r="A47" t="str">
            <v>CIBRIUS</v>
          </cell>
          <cell r="B47">
            <v>2732</v>
          </cell>
          <cell r="C47">
            <v>1262</v>
          </cell>
          <cell r="D47">
            <v>543</v>
          </cell>
        </row>
        <row r="48">
          <cell r="A48" t="str">
            <v>CIFRAO</v>
          </cell>
          <cell r="B48">
            <v>662</v>
          </cell>
          <cell r="C48">
            <v>744</v>
          </cell>
          <cell r="D48">
            <v>279</v>
          </cell>
        </row>
        <row r="49">
          <cell r="A49" t="str">
            <v>CITIPREVI</v>
          </cell>
          <cell r="B49">
            <v>9242</v>
          </cell>
          <cell r="C49">
            <v>1456</v>
          </cell>
          <cell r="D49">
            <v>124</v>
          </cell>
        </row>
        <row r="50">
          <cell r="A50" t="str">
            <v>COMPESAPREV</v>
          </cell>
          <cell r="B50">
            <v>2419</v>
          </cell>
          <cell r="C50">
            <v>1847</v>
          </cell>
          <cell r="D50">
            <v>902</v>
          </cell>
        </row>
        <row r="51">
          <cell r="A51" t="str">
            <v>COMSHELL</v>
          </cell>
          <cell r="B51">
            <v>1231</v>
          </cell>
          <cell r="C51">
            <v>481</v>
          </cell>
          <cell r="D51">
            <v>77</v>
          </cell>
        </row>
        <row r="52">
          <cell r="A52" t="str">
            <v>CP PREV</v>
          </cell>
          <cell r="B52">
            <v>3003</v>
          </cell>
          <cell r="C52">
            <v>206</v>
          </cell>
          <cell r="D52">
            <v>9</v>
          </cell>
        </row>
        <row r="53">
          <cell r="A53" t="str">
            <v>CURITIBAPREV</v>
          </cell>
          <cell r="B53">
            <v>4106</v>
          </cell>
          <cell r="C53">
            <v>0</v>
          </cell>
          <cell r="D53">
            <v>0</v>
          </cell>
        </row>
        <row r="54">
          <cell r="A54" t="str">
            <v>CYAMPREV</v>
          </cell>
          <cell r="B54">
            <v>10183</v>
          </cell>
          <cell r="C54">
            <v>204</v>
          </cell>
          <cell r="D54">
            <v>14</v>
          </cell>
        </row>
        <row r="55">
          <cell r="A55" t="str">
            <v>DANAPREV</v>
          </cell>
          <cell r="B55">
            <v>4876</v>
          </cell>
          <cell r="C55">
            <v>173</v>
          </cell>
          <cell r="D55">
            <v>5</v>
          </cell>
        </row>
        <row r="56">
          <cell r="A56" t="str">
            <v>DATUSPREV</v>
          </cell>
          <cell r="B56">
            <v>306</v>
          </cell>
          <cell r="C56">
            <v>62</v>
          </cell>
          <cell r="D56">
            <v>16</v>
          </cell>
        </row>
        <row r="57">
          <cell r="A57" t="str">
            <v>DERMINAS</v>
          </cell>
          <cell r="B57">
            <v>4558</v>
          </cell>
          <cell r="C57">
            <v>7</v>
          </cell>
          <cell r="D57">
            <v>3905</v>
          </cell>
        </row>
        <row r="58">
          <cell r="A58" t="str">
            <v>DESBAN</v>
          </cell>
          <cell r="B58">
            <v>372</v>
          </cell>
          <cell r="C58">
            <v>436</v>
          </cell>
          <cell r="D58">
            <v>133</v>
          </cell>
        </row>
        <row r="59">
          <cell r="A59" t="str">
            <v>DF-PREVICOM</v>
          </cell>
          <cell r="B59">
            <v>3422</v>
          </cell>
          <cell r="C59">
            <v>0</v>
          </cell>
          <cell r="D59">
            <v>0</v>
          </cell>
        </row>
        <row r="60">
          <cell r="A60" t="str">
            <v>ECONOMUS</v>
          </cell>
          <cell r="B60">
            <v>10213</v>
          </cell>
          <cell r="C60">
            <v>11480</v>
          </cell>
          <cell r="D60">
            <v>958</v>
          </cell>
        </row>
        <row r="61">
          <cell r="A61" t="str">
            <v>ECOS</v>
          </cell>
          <cell r="B61">
            <v>24</v>
          </cell>
          <cell r="C61">
            <v>410</v>
          </cell>
          <cell r="D61">
            <v>278</v>
          </cell>
        </row>
        <row r="62">
          <cell r="A62" t="str">
            <v>ELANCO PREV</v>
          </cell>
          <cell r="B62">
            <v>280</v>
          </cell>
          <cell r="C62">
            <v>45</v>
          </cell>
          <cell r="D62">
            <v>2</v>
          </cell>
        </row>
        <row r="63">
          <cell r="A63" t="str">
            <v>ELETRA</v>
          </cell>
          <cell r="B63">
            <v>779</v>
          </cell>
          <cell r="C63">
            <v>791</v>
          </cell>
          <cell r="D63">
            <v>434</v>
          </cell>
        </row>
        <row r="64">
          <cell r="A64" t="str">
            <v>ELETROS</v>
          </cell>
          <cell r="B64">
            <v>2517</v>
          </cell>
          <cell r="C64">
            <v>2148</v>
          </cell>
          <cell r="D64">
            <v>669</v>
          </cell>
        </row>
        <row r="65">
          <cell r="A65" t="str">
            <v>ELOS</v>
          </cell>
          <cell r="B65">
            <v>1338</v>
          </cell>
          <cell r="C65">
            <v>2899</v>
          </cell>
          <cell r="D65">
            <v>860</v>
          </cell>
        </row>
        <row r="66">
          <cell r="A66" t="str">
            <v>EMBRAER PREV</v>
          </cell>
          <cell r="B66">
            <v>19308</v>
          </cell>
          <cell r="C66">
            <v>1931</v>
          </cell>
          <cell r="D66">
            <v>229</v>
          </cell>
        </row>
        <row r="67">
          <cell r="A67" t="str">
            <v>ENERGISAPREV</v>
          </cell>
          <cell r="B67">
            <v>11487</v>
          </cell>
          <cell r="C67">
            <v>1998</v>
          </cell>
          <cell r="D67">
            <v>1040</v>
          </cell>
        </row>
        <row r="68">
          <cell r="A68" t="str">
            <v>ENERPREV</v>
          </cell>
          <cell r="B68">
            <v>2678</v>
          </cell>
          <cell r="C68">
            <v>2186</v>
          </cell>
          <cell r="D68">
            <v>425</v>
          </cell>
        </row>
        <row r="69">
          <cell r="A69" t="str">
            <v>EQTPREV</v>
          </cell>
          <cell r="B69">
            <v>3294</v>
          </cell>
          <cell r="C69">
            <v>2663</v>
          </cell>
          <cell r="D69">
            <v>1178</v>
          </cell>
        </row>
        <row r="70">
          <cell r="A70" t="str">
            <v>FABASA</v>
          </cell>
          <cell r="B70">
            <v>3662</v>
          </cell>
          <cell r="C70">
            <v>1015</v>
          </cell>
          <cell r="D70">
            <v>101</v>
          </cell>
        </row>
        <row r="71">
          <cell r="A71" t="str">
            <v>FACEB</v>
          </cell>
          <cell r="B71">
            <v>386</v>
          </cell>
          <cell r="C71">
            <v>1348</v>
          </cell>
          <cell r="D71">
            <v>446</v>
          </cell>
        </row>
        <row r="72">
          <cell r="A72" t="str">
            <v>FACHESF</v>
          </cell>
          <cell r="B72">
            <v>7371</v>
          </cell>
          <cell r="C72">
            <v>7649</v>
          </cell>
          <cell r="D72">
            <v>3017</v>
          </cell>
        </row>
        <row r="73">
          <cell r="A73" t="str">
            <v>FAELCE</v>
          </cell>
          <cell r="B73">
            <v>968</v>
          </cell>
          <cell r="C73">
            <v>1622</v>
          </cell>
          <cell r="D73">
            <v>782</v>
          </cell>
        </row>
        <row r="74">
          <cell r="A74" t="str">
            <v>FAMILIA PREVIDENCIA</v>
          </cell>
          <cell r="B74">
            <v>9535</v>
          </cell>
          <cell r="C74">
            <v>5736</v>
          </cell>
          <cell r="D74">
            <v>3099</v>
          </cell>
        </row>
        <row r="75">
          <cell r="A75" t="str">
            <v>FAPECE</v>
          </cell>
          <cell r="B75">
            <v>291</v>
          </cell>
          <cell r="C75">
            <v>110</v>
          </cell>
          <cell r="D75">
            <v>45</v>
          </cell>
        </row>
        <row r="76">
          <cell r="A76" t="str">
            <v>FAPERS</v>
          </cell>
          <cell r="B76">
            <v>1398</v>
          </cell>
          <cell r="C76">
            <v>772</v>
          </cell>
          <cell r="D76">
            <v>149</v>
          </cell>
        </row>
        <row r="77">
          <cell r="A77" t="str">
            <v>FAPES</v>
          </cell>
          <cell r="B77">
            <v>2777</v>
          </cell>
          <cell r="C77">
            <v>1844</v>
          </cell>
          <cell r="D77">
            <v>461</v>
          </cell>
        </row>
        <row r="78">
          <cell r="A78" t="str">
            <v>FAPIEB</v>
          </cell>
          <cell r="B78">
            <v>38</v>
          </cell>
          <cell r="C78">
            <v>25</v>
          </cell>
          <cell r="D78">
            <v>12</v>
          </cell>
        </row>
        <row r="79">
          <cell r="A79" t="str">
            <v>FASC</v>
          </cell>
          <cell r="B79">
            <v>4182</v>
          </cell>
          <cell r="C79">
            <v>775</v>
          </cell>
          <cell r="D79">
            <v>200</v>
          </cell>
        </row>
        <row r="80">
          <cell r="A80" t="str">
            <v>FATL</v>
          </cell>
          <cell r="B80">
            <v>7764</v>
          </cell>
          <cell r="C80">
            <v>13007</v>
          </cell>
          <cell r="D80">
            <v>2195</v>
          </cell>
        </row>
        <row r="81">
          <cell r="A81" t="str">
            <v>FGV-PREVI</v>
          </cell>
          <cell r="B81">
            <v>2528</v>
          </cell>
          <cell r="C81">
            <v>170</v>
          </cell>
          <cell r="D81">
            <v>20</v>
          </cell>
        </row>
        <row r="82">
          <cell r="A82" t="str">
            <v>FIBRA</v>
          </cell>
          <cell r="B82">
            <v>2175</v>
          </cell>
          <cell r="C82">
            <v>1698</v>
          </cell>
          <cell r="D82">
            <v>351</v>
          </cell>
        </row>
        <row r="83">
          <cell r="A83" t="str">
            <v>FIOPREV</v>
          </cell>
          <cell r="B83">
            <v>0</v>
          </cell>
          <cell r="C83">
            <v>0</v>
          </cell>
          <cell r="D83">
            <v>0</v>
          </cell>
        </row>
        <row r="84">
          <cell r="A84" t="str">
            <v>FIPECQ</v>
          </cell>
          <cell r="B84">
            <v>8396</v>
          </cell>
          <cell r="C84">
            <v>352</v>
          </cell>
          <cell r="D84">
            <v>126</v>
          </cell>
        </row>
        <row r="85">
          <cell r="A85" t="str">
            <v>FORLUZ</v>
          </cell>
          <cell r="B85">
            <v>6531</v>
          </cell>
          <cell r="C85">
            <v>15759</v>
          </cell>
          <cell r="D85">
            <v>3556</v>
          </cell>
        </row>
        <row r="86">
          <cell r="A86" t="str">
            <v>FUCAP</v>
          </cell>
          <cell r="B86">
            <v>855</v>
          </cell>
          <cell r="C86">
            <v>212</v>
          </cell>
          <cell r="D86">
            <v>64</v>
          </cell>
        </row>
        <row r="87">
          <cell r="A87" t="str">
            <v>FUMPRESC</v>
          </cell>
          <cell r="B87">
            <v>700</v>
          </cell>
          <cell r="C87">
            <v>387</v>
          </cell>
          <cell r="D87">
            <v>93</v>
          </cell>
        </row>
        <row r="88">
          <cell r="A88" t="str">
            <v>FUNBEP</v>
          </cell>
          <cell r="B88">
            <v>191</v>
          </cell>
          <cell r="C88">
            <v>5108</v>
          </cell>
          <cell r="D88">
            <v>1043</v>
          </cell>
        </row>
        <row r="89">
          <cell r="A89" t="str">
            <v>FUNCASAL</v>
          </cell>
          <cell r="B89">
            <v>427</v>
          </cell>
          <cell r="C89">
            <v>645</v>
          </cell>
          <cell r="D89">
            <v>190</v>
          </cell>
        </row>
        <row r="90">
          <cell r="A90" t="str">
            <v>FUNCEF</v>
          </cell>
          <cell r="B90">
            <v>94986</v>
          </cell>
          <cell r="C90">
            <v>52378</v>
          </cell>
          <cell r="D90">
            <v>9061</v>
          </cell>
        </row>
        <row r="91">
          <cell r="A91" t="str">
            <v>FUNCESP</v>
          </cell>
          <cell r="B91">
            <v>21849</v>
          </cell>
          <cell r="C91">
            <v>26225</v>
          </cell>
          <cell r="D91">
            <v>7455</v>
          </cell>
        </row>
        <row r="92">
          <cell r="A92" t="str">
            <v>FUND. BRASILSAT</v>
          </cell>
          <cell r="B92">
            <v>148</v>
          </cell>
          <cell r="C92">
            <v>7</v>
          </cell>
          <cell r="D92">
            <v>0</v>
          </cell>
        </row>
        <row r="93">
          <cell r="A93" t="str">
            <v>FUNDACAO COPEL</v>
          </cell>
          <cell r="B93">
            <v>11753</v>
          </cell>
          <cell r="C93">
            <v>7867</v>
          </cell>
          <cell r="D93">
            <v>1963</v>
          </cell>
        </row>
        <row r="94">
          <cell r="A94" t="str">
            <v>FUNDACAO CORSAN</v>
          </cell>
          <cell r="B94">
            <v>3073</v>
          </cell>
          <cell r="C94">
            <v>3007</v>
          </cell>
          <cell r="D94">
            <v>1404</v>
          </cell>
        </row>
        <row r="95">
          <cell r="A95" t="str">
            <v>FUNDAÇÃO LIBERTAS</v>
          </cell>
          <cell r="B95">
            <v>14993</v>
          </cell>
          <cell r="C95">
            <v>4750</v>
          </cell>
          <cell r="D95">
            <v>949</v>
          </cell>
        </row>
        <row r="96">
          <cell r="A96" t="str">
            <v>FUNDAMBRAS</v>
          </cell>
          <cell r="B96">
            <v>9495</v>
          </cell>
          <cell r="C96">
            <v>870</v>
          </cell>
          <cell r="D96">
            <v>116</v>
          </cell>
        </row>
        <row r="97">
          <cell r="A97" t="str">
            <v>FUNDIAGUA</v>
          </cell>
          <cell r="B97">
            <v>2951</v>
          </cell>
          <cell r="C97">
            <v>1489</v>
          </cell>
          <cell r="D97">
            <v>537</v>
          </cell>
        </row>
        <row r="98">
          <cell r="A98" t="str">
            <v>FUNEPP</v>
          </cell>
          <cell r="B98">
            <v>22847</v>
          </cell>
          <cell r="C98">
            <v>2179</v>
          </cell>
          <cell r="D98">
            <v>365</v>
          </cell>
        </row>
        <row r="99">
          <cell r="A99" t="str">
            <v>FUNPRESP-EXE</v>
          </cell>
          <cell r="B99">
            <v>117718</v>
          </cell>
          <cell r="C99">
            <v>99</v>
          </cell>
          <cell r="D99">
            <v>223</v>
          </cell>
        </row>
        <row r="100">
          <cell r="A100" t="str">
            <v>FUNPRESP-JUD</v>
          </cell>
          <cell r="B100">
            <v>32973</v>
          </cell>
          <cell r="C100">
            <v>6</v>
          </cell>
          <cell r="D100">
            <v>25</v>
          </cell>
        </row>
        <row r="101">
          <cell r="A101" t="str">
            <v>FUNSEJEM</v>
          </cell>
          <cell r="B101">
            <v>16923</v>
          </cell>
          <cell r="C101">
            <v>798</v>
          </cell>
          <cell r="D101">
            <v>39</v>
          </cell>
        </row>
        <row r="102">
          <cell r="A102" t="str">
            <v>FUNSSEST</v>
          </cell>
          <cell r="B102">
            <v>8663</v>
          </cell>
          <cell r="C102">
            <v>2942</v>
          </cell>
          <cell r="D102">
            <v>557</v>
          </cell>
        </row>
        <row r="103">
          <cell r="A103" t="str">
            <v>FUSAN</v>
          </cell>
          <cell r="B103">
            <v>7652</v>
          </cell>
          <cell r="C103">
            <v>2817</v>
          </cell>
          <cell r="D103">
            <v>1107</v>
          </cell>
        </row>
        <row r="104">
          <cell r="A104" t="str">
            <v>FUSESC</v>
          </cell>
          <cell r="B104">
            <v>1944</v>
          </cell>
          <cell r="C104">
            <v>4035</v>
          </cell>
          <cell r="D104">
            <v>786</v>
          </cell>
        </row>
        <row r="105">
          <cell r="A105" t="str">
            <v>FUTURA II</v>
          </cell>
          <cell r="B105">
            <v>7656</v>
          </cell>
          <cell r="C105">
            <v>30</v>
          </cell>
          <cell r="D105">
            <v>0</v>
          </cell>
        </row>
        <row r="106">
          <cell r="A106" t="str">
            <v>FUTURA PREV</v>
          </cell>
          <cell r="B106">
            <v>754</v>
          </cell>
          <cell r="C106">
            <v>337</v>
          </cell>
          <cell r="D106">
            <v>74</v>
          </cell>
        </row>
        <row r="107">
          <cell r="A107" t="str">
            <v>GASIUS</v>
          </cell>
          <cell r="B107">
            <v>9</v>
          </cell>
          <cell r="C107">
            <v>537</v>
          </cell>
          <cell r="D107">
            <v>412</v>
          </cell>
        </row>
        <row r="108">
          <cell r="A108" t="str">
            <v>GEBSA-PREV</v>
          </cell>
          <cell r="B108">
            <v>8368</v>
          </cell>
          <cell r="C108">
            <v>723</v>
          </cell>
          <cell r="D108">
            <v>38</v>
          </cell>
        </row>
        <row r="109">
          <cell r="A109" t="str">
            <v>GEIPREV</v>
          </cell>
          <cell r="B109">
            <v>31</v>
          </cell>
          <cell r="C109">
            <v>218</v>
          </cell>
          <cell r="D109">
            <v>82</v>
          </cell>
        </row>
        <row r="110">
          <cell r="A110" t="str">
            <v>GERDAU</v>
          </cell>
          <cell r="B110">
            <v>16433</v>
          </cell>
          <cell r="C110">
            <v>2607</v>
          </cell>
          <cell r="D110">
            <v>574</v>
          </cell>
        </row>
        <row r="111">
          <cell r="A111" t="str">
            <v>GOODYEAR</v>
          </cell>
          <cell r="B111">
            <v>0</v>
          </cell>
          <cell r="C111">
            <v>0</v>
          </cell>
          <cell r="D111">
            <v>0</v>
          </cell>
        </row>
        <row r="112">
          <cell r="A112" t="str">
            <v>IAJA</v>
          </cell>
          <cell r="B112">
            <v>8737</v>
          </cell>
          <cell r="C112">
            <v>1199</v>
          </cell>
          <cell r="D112">
            <v>234</v>
          </cell>
        </row>
        <row r="113">
          <cell r="A113" t="str">
            <v>IBM</v>
          </cell>
          <cell r="B113">
            <v>7107</v>
          </cell>
          <cell r="C113">
            <v>1992</v>
          </cell>
          <cell r="D113">
            <v>17</v>
          </cell>
        </row>
        <row r="114">
          <cell r="A114" t="str">
            <v>ICATUFMP</v>
          </cell>
          <cell r="B114">
            <v>35230</v>
          </cell>
          <cell r="C114">
            <v>1520</v>
          </cell>
          <cell r="D114">
            <v>290</v>
          </cell>
        </row>
        <row r="115">
          <cell r="A115" t="str">
            <v>IFM</v>
          </cell>
          <cell r="B115">
            <v>40706</v>
          </cell>
          <cell r="C115">
            <v>1302</v>
          </cell>
          <cell r="D115">
            <v>113</v>
          </cell>
        </row>
        <row r="116">
          <cell r="A116" t="str">
            <v>INDUSPREVI</v>
          </cell>
          <cell r="B116">
            <v>2083</v>
          </cell>
          <cell r="C116">
            <v>472</v>
          </cell>
          <cell r="D116">
            <v>124</v>
          </cell>
        </row>
        <row r="117">
          <cell r="A117" t="str">
            <v>INERGUS</v>
          </cell>
          <cell r="B117">
            <v>0</v>
          </cell>
          <cell r="C117">
            <v>72</v>
          </cell>
          <cell r="D117">
            <v>30</v>
          </cell>
        </row>
        <row r="118">
          <cell r="A118" t="str">
            <v>INFRAPREV</v>
          </cell>
          <cell r="B118">
            <v>5662</v>
          </cell>
          <cell r="C118">
            <v>4145</v>
          </cell>
          <cell r="D118">
            <v>1105</v>
          </cell>
        </row>
        <row r="119">
          <cell r="A119" t="str">
            <v>INOVAR PREVIDENCIA</v>
          </cell>
          <cell r="B119">
            <v>3246</v>
          </cell>
          <cell r="C119">
            <v>768</v>
          </cell>
          <cell r="D119">
            <v>58</v>
          </cell>
        </row>
        <row r="120">
          <cell r="A120" t="str">
            <v>INSTITUTO AMBEV</v>
          </cell>
          <cell r="B120">
            <v>9053</v>
          </cell>
          <cell r="C120">
            <v>723</v>
          </cell>
          <cell r="D120">
            <v>439</v>
          </cell>
        </row>
        <row r="121">
          <cell r="A121" t="str">
            <v>ISBRE</v>
          </cell>
          <cell r="B121">
            <v>453</v>
          </cell>
          <cell r="C121">
            <v>390</v>
          </cell>
          <cell r="D121">
            <v>122</v>
          </cell>
        </row>
        <row r="122">
          <cell r="A122" t="str">
            <v>ITAU UNIBANCO</v>
          </cell>
          <cell r="B122">
            <v>25968</v>
          </cell>
          <cell r="C122">
            <v>25323</v>
          </cell>
          <cell r="D122">
            <v>1708</v>
          </cell>
        </row>
        <row r="123">
          <cell r="A123" t="str">
            <v>ITAUSAINDL</v>
          </cell>
          <cell r="B123">
            <v>5148</v>
          </cell>
          <cell r="C123">
            <v>1237</v>
          </cell>
          <cell r="D123">
            <v>2</v>
          </cell>
        </row>
        <row r="124">
          <cell r="A124" t="str">
            <v>JOHNSON</v>
          </cell>
          <cell r="B124">
            <v>8611</v>
          </cell>
          <cell r="C124">
            <v>1050</v>
          </cell>
          <cell r="D124">
            <v>157</v>
          </cell>
        </row>
        <row r="125">
          <cell r="A125" t="str">
            <v>JUSPREV</v>
          </cell>
          <cell r="B125">
            <v>3974</v>
          </cell>
          <cell r="C125">
            <v>31</v>
          </cell>
          <cell r="D125">
            <v>22</v>
          </cell>
        </row>
        <row r="126">
          <cell r="A126" t="str">
            <v>KPMG PREV</v>
          </cell>
          <cell r="B126">
            <v>7488</v>
          </cell>
          <cell r="C126">
            <v>88</v>
          </cell>
          <cell r="D126">
            <v>6</v>
          </cell>
        </row>
        <row r="127">
          <cell r="A127" t="str">
            <v>LILLYPREV</v>
          </cell>
          <cell r="B127">
            <v>653</v>
          </cell>
          <cell r="C127">
            <v>247</v>
          </cell>
          <cell r="D127">
            <v>35</v>
          </cell>
        </row>
        <row r="128">
          <cell r="A128" t="str">
            <v>MAIS FUTURO</v>
          </cell>
          <cell r="B128">
            <v>4116</v>
          </cell>
          <cell r="C128">
            <v>64</v>
          </cell>
          <cell r="D128">
            <v>21</v>
          </cell>
        </row>
        <row r="129">
          <cell r="A129" t="str">
            <v>MAIS VIDA PREV</v>
          </cell>
          <cell r="B129">
            <v>1170</v>
          </cell>
          <cell r="C129">
            <v>192</v>
          </cell>
          <cell r="D129">
            <v>13</v>
          </cell>
        </row>
        <row r="130">
          <cell r="A130" t="str">
            <v>MARCOPREV</v>
          </cell>
          <cell r="B130">
            <v>9530</v>
          </cell>
          <cell r="C130">
            <v>242</v>
          </cell>
          <cell r="D130">
            <v>18</v>
          </cell>
        </row>
        <row r="131">
          <cell r="A131" t="str">
            <v>MAUA PREV</v>
          </cell>
          <cell r="B131">
            <v>6084</v>
          </cell>
          <cell r="C131">
            <v>253</v>
          </cell>
          <cell r="D131">
            <v>25</v>
          </cell>
        </row>
        <row r="132">
          <cell r="A132" t="str">
            <v>MBPREV</v>
          </cell>
          <cell r="B132">
            <v>10042</v>
          </cell>
          <cell r="C132">
            <v>1539</v>
          </cell>
          <cell r="D132">
            <v>109</v>
          </cell>
        </row>
        <row r="133">
          <cell r="A133" t="str">
            <v>MERCERPREV</v>
          </cell>
          <cell r="B133">
            <v>3313</v>
          </cell>
          <cell r="C133">
            <v>86</v>
          </cell>
          <cell r="D133">
            <v>1</v>
          </cell>
        </row>
        <row r="134">
          <cell r="A134" t="str">
            <v>METRUS</v>
          </cell>
          <cell r="B134">
            <v>7544</v>
          </cell>
          <cell r="C134">
            <v>3945</v>
          </cell>
          <cell r="D134">
            <v>879</v>
          </cell>
        </row>
        <row r="135">
          <cell r="A135" t="str">
            <v>MM PREV</v>
          </cell>
          <cell r="B135">
            <v>2140</v>
          </cell>
          <cell r="C135">
            <v>30</v>
          </cell>
          <cell r="D135">
            <v>6</v>
          </cell>
        </row>
        <row r="136">
          <cell r="A136" t="str">
            <v>MONGERAL</v>
          </cell>
          <cell r="B136">
            <v>2469</v>
          </cell>
          <cell r="C136">
            <v>24</v>
          </cell>
          <cell r="D136">
            <v>5</v>
          </cell>
        </row>
        <row r="137">
          <cell r="A137" t="str">
            <v>MSD PREV</v>
          </cell>
          <cell r="B137">
            <v>1424</v>
          </cell>
          <cell r="C137">
            <v>290</v>
          </cell>
          <cell r="D137">
            <v>4</v>
          </cell>
        </row>
        <row r="138">
          <cell r="A138" t="str">
            <v>MULTIBRA</v>
          </cell>
          <cell r="B138">
            <v>46281</v>
          </cell>
          <cell r="C138">
            <v>5965</v>
          </cell>
          <cell r="D138">
            <v>2535</v>
          </cell>
        </row>
        <row r="139">
          <cell r="A139" t="str">
            <v>MULTIBRA INSTITUIDOR</v>
          </cell>
          <cell r="B139">
            <v>26</v>
          </cell>
          <cell r="C139">
            <v>100</v>
          </cell>
          <cell r="D139">
            <v>19</v>
          </cell>
        </row>
        <row r="140">
          <cell r="A140" t="str">
            <v>MULTICOOP</v>
          </cell>
          <cell r="B140">
            <v>11601</v>
          </cell>
          <cell r="C140">
            <v>154</v>
          </cell>
          <cell r="D140">
            <v>9</v>
          </cell>
        </row>
        <row r="141">
          <cell r="A141" t="str">
            <v>MULTIPENSIONS</v>
          </cell>
          <cell r="B141">
            <v>63149</v>
          </cell>
          <cell r="C141">
            <v>3363</v>
          </cell>
          <cell r="D141">
            <v>345</v>
          </cell>
        </row>
        <row r="142">
          <cell r="A142" t="str">
            <v>MULTIPLA</v>
          </cell>
          <cell r="B142">
            <v>22194</v>
          </cell>
          <cell r="C142">
            <v>1024</v>
          </cell>
          <cell r="D142">
            <v>117</v>
          </cell>
        </row>
        <row r="143">
          <cell r="A143" t="str">
            <v>MULTIPREV</v>
          </cell>
          <cell r="B143">
            <v>76352</v>
          </cell>
          <cell r="C143">
            <v>4070</v>
          </cell>
          <cell r="D143">
            <v>424</v>
          </cell>
        </row>
        <row r="144">
          <cell r="A144" t="str">
            <v>MÚTUOPREV</v>
          </cell>
          <cell r="B144">
            <v>9991</v>
          </cell>
          <cell r="C144">
            <v>0</v>
          </cell>
          <cell r="D144">
            <v>0</v>
          </cell>
        </row>
        <row r="145">
          <cell r="A145" t="str">
            <v>NÉOS</v>
          </cell>
          <cell r="B145">
            <v>11754</v>
          </cell>
          <cell r="C145">
            <v>4595</v>
          </cell>
          <cell r="D145">
            <v>1768</v>
          </cell>
        </row>
        <row r="146">
          <cell r="A146" t="str">
            <v>NUCLEOS</v>
          </cell>
          <cell r="B146">
            <v>3005</v>
          </cell>
          <cell r="C146">
            <v>1542</v>
          </cell>
          <cell r="D146">
            <v>427</v>
          </cell>
        </row>
        <row r="147">
          <cell r="A147" t="str">
            <v>OABPREV-GO</v>
          </cell>
          <cell r="B147">
            <v>4524</v>
          </cell>
          <cell r="C147">
            <v>57</v>
          </cell>
          <cell r="D147">
            <v>50</v>
          </cell>
        </row>
        <row r="148">
          <cell r="A148" t="str">
            <v>OABPREV-MG</v>
          </cell>
          <cell r="B148">
            <v>11502</v>
          </cell>
          <cell r="C148">
            <v>70</v>
          </cell>
          <cell r="D148">
            <v>37</v>
          </cell>
        </row>
        <row r="149">
          <cell r="A149" t="str">
            <v>OABPREVNORDESTE</v>
          </cell>
          <cell r="B149">
            <v>432</v>
          </cell>
          <cell r="C149">
            <v>64</v>
          </cell>
          <cell r="D149">
            <v>28</v>
          </cell>
        </row>
        <row r="150">
          <cell r="A150" t="str">
            <v>OABPREV-PR</v>
          </cell>
          <cell r="B150">
            <v>18742</v>
          </cell>
          <cell r="C150">
            <v>123</v>
          </cell>
          <cell r="D150">
            <v>124</v>
          </cell>
        </row>
        <row r="151">
          <cell r="A151" t="str">
            <v>OABPREV-RJ</v>
          </cell>
          <cell r="B151">
            <v>4656</v>
          </cell>
          <cell r="C151">
            <v>14</v>
          </cell>
          <cell r="D151">
            <v>12</v>
          </cell>
        </row>
        <row r="152">
          <cell r="A152" t="str">
            <v>OABPREV-RS</v>
          </cell>
          <cell r="B152">
            <v>8281</v>
          </cell>
          <cell r="C152">
            <v>46</v>
          </cell>
          <cell r="D152">
            <v>31</v>
          </cell>
        </row>
        <row r="153">
          <cell r="A153" t="str">
            <v>OABPREV-SC</v>
          </cell>
          <cell r="B153">
            <v>8894</v>
          </cell>
          <cell r="C153">
            <v>75</v>
          </cell>
          <cell r="D153">
            <v>40</v>
          </cell>
        </row>
        <row r="154">
          <cell r="A154" t="str">
            <v>OABPREV-SP</v>
          </cell>
          <cell r="B154">
            <v>51452</v>
          </cell>
          <cell r="C154">
            <v>258</v>
          </cell>
          <cell r="D154">
            <v>256</v>
          </cell>
        </row>
        <row r="155">
          <cell r="A155" t="str">
            <v>ORIUS</v>
          </cell>
          <cell r="B155">
            <v>0</v>
          </cell>
          <cell r="C155">
            <v>20</v>
          </cell>
          <cell r="D155">
            <v>19</v>
          </cell>
        </row>
        <row r="156">
          <cell r="A156" t="str">
            <v>P&amp;G PREV</v>
          </cell>
          <cell r="B156">
            <v>4842</v>
          </cell>
          <cell r="C156">
            <v>218</v>
          </cell>
          <cell r="D156">
            <v>26</v>
          </cell>
        </row>
        <row r="157">
          <cell r="A157" t="str">
            <v>PETROS</v>
          </cell>
          <cell r="B157">
            <v>50676</v>
          </cell>
          <cell r="C157">
            <v>58603</v>
          </cell>
          <cell r="D157">
            <v>20374</v>
          </cell>
        </row>
        <row r="158">
          <cell r="A158" t="str">
            <v>PFIZER PREV</v>
          </cell>
          <cell r="B158">
            <v>2005</v>
          </cell>
          <cell r="C158">
            <v>271</v>
          </cell>
          <cell r="D158">
            <v>20</v>
          </cell>
        </row>
        <row r="159">
          <cell r="A159" t="str">
            <v>PLANEJAR</v>
          </cell>
          <cell r="B159">
            <v>4321</v>
          </cell>
          <cell r="C159">
            <v>615</v>
          </cell>
          <cell r="D159">
            <v>29</v>
          </cell>
        </row>
        <row r="160">
          <cell r="A160" t="str">
            <v>PORTOPREV</v>
          </cell>
          <cell r="B160">
            <v>9720</v>
          </cell>
          <cell r="C160">
            <v>261</v>
          </cell>
          <cell r="D160">
            <v>0</v>
          </cell>
        </row>
        <row r="161">
          <cell r="A161" t="str">
            <v>PORTUS</v>
          </cell>
          <cell r="B161">
            <v>581</v>
          </cell>
          <cell r="C161">
            <v>4168</v>
          </cell>
          <cell r="D161">
            <v>3688</v>
          </cell>
        </row>
        <row r="162">
          <cell r="A162" t="str">
            <v>POSTALIS</v>
          </cell>
          <cell r="B162">
            <v>137572</v>
          </cell>
          <cell r="C162">
            <v>36397</v>
          </cell>
          <cell r="D162">
            <v>11878</v>
          </cell>
        </row>
        <row r="163">
          <cell r="A163" t="str">
            <v>POUPREV</v>
          </cell>
          <cell r="B163">
            <v>1227</v>
          </cell>
          <cell r="C163">
            <v>146</v>
          </cell>
          <cell r="D163">
            <v>29</v>
          </cell>
        </row>
        <row r="164">
          <cell r="A164" t="str">
            <v>PRECE</v>
          </cell>
          <cell r="B164">
            <v>1434</v>
          </cell>
          <cell r="C164">
            <v>2973</v>
          </cell>
          <cell r="D164">
            <v>3412</v>
          </cell>
        </row>
        <row r="165">
          <cell r="A165" t="str">
            <v>PREV PEPSICO</v>
          </cell>
          <cell r="B165">
            <v>14391</v>
          </cell>
          <cell r="C165">
            <v>134</v>
          </cell>
          <cell r="D165">
            <v>12</v>
          </cell>
        </row>
        <row r="166">
          <cell r="A166" t="str">
            <v>PREVBEP</v>
          </cell>
          <cell r="B166">
            <v>16</v>
          </cell>
          <cell r="C166">
            <v>129</v>
          </cell>
          <cell r="D166">
            <v>39</v>
          </cell>
        </row>
        <row r="167">
          <cell r="A167" t="str">
            <v>PREVCOM-BRC</v>
          </cell>
          <cell r="B167">
            <v>1250</v>
          </cell>
          <cell r="C167">
            <v>0</v>
          </cell>
          <cell r="D167">
            <v>0</v>
          </cell>
        </row>
        <row r="168">
          <cell r="A168" t="str">
            <v>PREVCOM-MG</v>
          </cell>
          <cell r="B168">
            <v>2130</v>
          </cell>
          <cell r="C168">
            <v>0</v>
          </cell>
          <cell r="D168">
            <v>0</v>
          </cell>
        </row>
        <row r="169">
          <cell r="A169" t="str">
            <v>PREVCUMMINS</v>
          </cell>
          <cell r="B169">
            <v>2478</v>
          </cell>
          <cell r="C169">
            <v>192</v>
          </cell>
          <cell r="D169">
            <v>46</v>
          </cell>
        </row>
        <row r="170">
          <cell r="A170" t="str">
            <v>PREVDATA</v>
          </cell>
          <cell r="B170">
            <v>3612</v>
          </cell>
          <cell r="C170">
            <v>1677</v>
          </cell>
          <cell r="D170">
            <v>527</v>
          </cell>
        </row>
        <row r="171">
          <cell r="A171" t="str">
            <v>PREVDOW</v>
          </cell>
          <cell r="B171">
            <v>3082</v>
          </cell>
          <cell r="C171">
            <v>817</v>
          </cell>
          <cell r="D171">
            <v>107</v>
          </cell>
        </row>
        <row r="172">
          <cell r="A172" t="str">
            <v>PREVEME</v>
          </cell>
          <cell r="B172">
            <v>1001</v>
          </cell>
          <cell r="C172">
            <v>690</v>
          </cell>
          <cell r="D172">
            <v>135</v>
          </cell>
        </row>
        <row r="173">
          <cell r="A173" t="str">
            <v>PREVEME II</v>
          </cell>
          <cell r="B173">
            <v>4017</v>
          </cell>
          <cell r="C173">
            <v>233</v>
          </cell>
          <cell r="D173">
            <v>8</v>
          </cell>
        </row>
        <row r="174">
          <cell r="A174" t="str">
            <v>PREVES</v>
          </cell>
          <cell r="B174">
            <v>5965</v>
          </cell>
          <cell r="C174">
            <v>2</v>
          </cell>
          <cell r="D174">
            <v>3</v>
          </cell>
        </row>
        <row r="175">
          <cell r="A175" t="str">
            <v>PREVHAB</v>
          </cell>
          <cell r="B175">
            <v>2</v>
          </cell>
          <cell r="C175">
            <v>377</v>
          </cell>
          <cell r="D175">
            <v>158</v>
          </cell>
        </row>
        <row r="176">
          <cell r="A176" t="str">
            <v>PREVI NOVARTIS</v>
          </cell>
          <cell r="B176">
            <v>2409</v>
          </cell>
          <cell r="C176">
            <v>541</v>
          </cell>
          <cell r="D176">
            <v>134</v>
          </cell>
        </row>
        <row r="177">
          <cell r="A177" t="str">
            <v>PREVI/BB</v>
          </cell>
          <cell r="B177">
            <v>207413</v>
          </cell>
          <cell r="C177">
            <v>84214</v>
          </cell>
          <cell r="D177">
            <v>24522</v>
          </cell>
        </row>
        <row r="178">
          <cell r="A178" t="str">
            <v>PREVIBAYER</v>
          </cell>
          <cell r="B178">
            <v>9319</v>
          </cell>
          <cell r="C178">
            <v>1590</v>
          </cell>
          <cell r="D178">
            <v>356</v>
          </cell>
        </row>
        <row r="179">
          <cell r="A179" t="str">
            <v>PREVIBOSCH</v>
          </cell>
          <cell r="B179">
            <v>5416</v>
          </cell>
          <cell r="C179">
            <v>1098</v>
          </cell>
          <cell r="D179">
            <v>121</v>
          </cell>
        </row>
        <row r="180">
          <cell r="A180" t="str">
            <v>PREVICAT</v>
          </cell>
          <cell r="B180">
            <v>1499</v>
          </cell>
          <cell r="C180">
            <v>832</v>
          </cell>
          <cell r="D180">
            <v>192</v>
          </cell>
        </row>
        <row r="181">
          <cell r="A181" t="str">
            <v>PREVICEL</v>
          </cell>
          <cell r="B181">
            <v>835</v>
          </cell>
          <cell r="C181">
            <v>177</v>
          </cell>
          <cell r="D181">
            <v>39</v>
          </cell>
        </row>
        <row r="182">
          <cell r="A182" t="str">
            <v>PREVICOKE</v>
          </cell>
          <cell r="B182">
            <v>987</v>
          </cell>
          <cell r="C182">
            <v>255</v>
          </cell>
          <cell r="D182">
            <v>38</v>
          </cell>
        </row>
        <row r="183">
          <cell r="A183" t="str">
            <v>PREVIDÊNCIA USIMINAS</v>
          </cell>
          <cell r="B183">
            <v>15892</v>
          </cell>
          <cell r="C183">
            <v>13821</v>
          </cell>
          <cell r="D183">
            <v>5950</v>
          </cell>
        </row>
        <row r="184">
          <cell r="A184" t="str">
            <v>PREVIDEXXONMOBIL</v>
          </cell>
          <cell r="B184">
            <v>2136</v>
          </cell>
          <cell r="C184">
            <v>123</v>
          </cell>
          <cell r="D184">
            <v>20</v>
          </cell>
        </row>
        <row r="185">
          <cell r="A185" t="str">
            <v>PREVI-ERICSSON</v>
          </cell>
          <cell r="B185">
            <v>2667</v>
          </cell>
          <cell r="C185">
            <v>697</v>
          </cell>
          <cell r="D185">
            <v>105</v>
          </cell>
        </row>
        <row r="186">
          <cell r="A186" t="str">
            <v>PREVIG</v>
          </cell>
          <cell r="B186">
            <v>2837</v>
          </cell>
          <cell r="C186">
            <v>903</v>
          </cell>
          <cell r="D186">
            <v>120</v>
          </cell>
        </row>
        <row r="187">
          <cell r="A187" t="str">
            <v>PREVI-GM</v>
          </cell>
          <cell r="B187">
            <v>17603</v>
          </cell>
          <cell r="C187">
            <v>3917</v>
          </cell>
          <cell r="D187">
            <v>306</v>
          </cell>
        </row>
        <row r="188">
          <cell r="A188" t="str">
            <v>PREVIHONDA</v>
          </cell>
          <cell r="B188">
            <v>12536</v>
          </cell>
          <cell r="C188">
            <v>123</v>
          </cell>
          <cell r="D188">
            <v>1</v>
          </cell>
        </row>
        <row r="189">
          <cell r="A189" t="str">
            <v>PREVIK</v>
          </cell>
          <cell r="B189">
            <v>1578</v>
          </cell>
          <cell r="C189">
            <v>0</v>
          </cell>
          <cell r="D189">
            <v>0</v>
          </cell>
        </row>
        <row r="190">
          <cell r="A190" t="str">
            <v>PREVIM</v>
          </cell>
          <cell r="B190">
            <v>5536</v>
          </cell>
          <cell r="C190">
            <v>354</v>
          </cell>
          <cell r="D190">
            <v>39</v>
          </cell>
        </row>
        <row r="191">
          <cell r="A191" t="str">
            <v>PREVINDUS</v>
          </cell>
          <cell r="B191">
            <v>8843</v>
          </cell>
          <cell r="C191">
            <v>737</v>
          </cell>
          <cell r="D191">
            <v>253</v>
          </cell>
        </row>
        <row r="192">
          <cell r="A192" t="str">
            <v>PREVINORTE</v>
          </cell>
          <cell r="B192">
            <v>2901</v>
          </cell>
          <cell r="C192">
            <v>2454</v>
          </cell>
          <cell r="D192">
            <v>574</v>
          </cell>
        </row>
        <row r="193">
          <cell r="A193" t="str">
            <v>PREVIP</v>
          </cell>
          <cell r="B193">
            <v>3239</v>
          </cell>
          <cell r="C193">
            <v>208</v>
          </cell>
          <cell r="D193">
            <v>8</v>
          </cell>
        </row>
        <row r="194">
          <cell r="A194" t="str">
            <v>PREVIPLAN</v>
          </cell>
          <cell r="B194">
            <v>2327</v>
          </cell>
          <cell r="C194">
            <v>523</v>
          </cell>
          <cell r="D194">
            <v>15</v>
          </cell>
        </row>
        <row r="195">
          <cell r="A195" t="str">
            <v>PREVIRB</v>
          </cell>
          <cell r="B195">
            <v>534</v>
          </cell>
          <cell r="C195">
            <v>1163</v>
          </cell>
          <cell r="D195">
            <v>290</v>
          </cell>
        </row>
        <row r="196">
          <cell r="A196" t="str">
            <v>PREVISC</v>
          </cell>
          <cell r="B196">
            <v>19100</v>
          </cell>
          <cell r="C196">
            <v>1483</v>
          </cell>
          <cell r="D196">
            <v>208</v>
          </cell>
        </row>
        <row r="197">
          <cell r="A197" t="str">
            <v>PREVISCANIA</v>
          </cell>
          <cell r="B197">
            <v>5524</v>
          </cell>
          <cell r="C197">
            <v>249</v>
          </cell>
          <cell r="D197">
            <v>12</v>
          </cell>
        </row>
        <row r="198">
          <cell r="A198" t="str">
            <v>PREVI-SIEMENS</v>
          </cell>
          <cell r="B198">
            <v>7489</v>
          </cell>
          <cell r="C198">
            <v>1422</v>
          </cell>
          <cell r="D198">
            <v>210</v>
          </cell>
        </row>
        <row r="199">
          <cell r="A199" t="str">
            <v>PREVISTIHL</v>
          </cell>
          <cell r="B199">
            <v>3409</v>
          </cell>
          <cell r="C199">
            <v>43</v>
          </cell>
          <cell r="D199">
            <v>3</v>
          </cell>
        </row>
        <row r="200">
          <cell r="A200" t="str">
            <v>PREVNORDESTE</v>
          </cell>
          <cell r="B200">
            <v>2888</v>
          </cell>
          <cell r="C200">
            <v>0</v>
          </cell>
          <cell r="D200">
            <v>4</v>
          </cell>
        </row>
        <row r="201">
          <cell r="A201" t="str">
            <v>PREVSAN</v>
          </cell>
          <cell r="B201">
            <v>3664</v>
          </cell>
          <cell r="C201">
            <v>1225</v>
          </cell>
          <cell r="D201">
            <v>651</v>
          </cell>
        </row>
        <row r="202">
          <cell r="A202" t="str">
            <v>PREVSOMPO</v>
          </cell>
          <cell r="B202">
            <v>651</v>
          </cell>
          <cell r="C202">
            <v>88</v>
          </cell>
          <cell r="D202">
            <v>12</v>
          </cell>
        </row>
        <row r="203">
          <cell r="A203" t="str">
            <v>PREVUNIAO</v>
          </cell>
          <cell r="B203">
            <v>4025</v>
          </cell>
          <cell r="C203">
            <v>841</v>
          </cell>
          <cell r="D203">
            <v>141</v>
          </cell>
        </row>
        <row r="204">
          <cell r="A204" t="str">
            <v>PREVUNISUL</v>
          </cell>
          <cell r="B204">
            <v>286</v>
          </cell>
          <cell r="C204">
            <v>112</v>
          </cell>
          <cell r="D204">
            <v>26</v>
          </cell>
        </row>
        <row r="205">
          <cell r="A205" t="str">
            <v>PRHOSPER</v>
          </cell>
          <cell r="B205">
            <v>2879</v>
          </cell>
          <cell r="C205">
            <v>1371</v>
          </cell>
          <cell r="D205">
            <v>460</v>
          </cell>
        </row>
        <row r="206">
          <cell r="A206" t="str">
            <v>PROMON</v>
          </cell>
          <cell r="B206">
            <v>1577</v>
          </cell>
          <cell r="C206">
            <v>588</v>
          </cell>
          <cell r="D206">
            <v>173</v>
          </cell>
        </row>
        <row r="207">
          <cell r="A207" t="str">
            <v>QUANTA</v>
          </cell>
          <cell r="B207">
            <v>189430</v>
          </cell>
          <cell r="C207">
            <v>635</v>
          </cell>
          <cell r="D207">
            <v>319</v>
          </cell>
        </row>
        <row r="208">
          <cell r="A208" t="str">
            <v>RAIZPREV</v>
          </cell>
          <cell r="B208">
            <v>27701</v>
          </cell>
          <cell r="C208">
            <v>82</v>
          </cell>
          <cell r="D208">
            <v>2</v>
          </cell>
        </row>
        <row r="209">
          <cell r="A209" t="str">
            <v>RANDONPREV</v>
          </cell>
          <cell r="B209">
            <v>16596</v>
          </cell>
          <cell r="C209">
            <v>304</v>
          </cell>
          <cell r="D209">
            <v>23</v>
          </cell>
        </row>
        <row r="210">
          <cell r="A210" t="str">
            <v>RBS PREV</v>
          </cell>
          <cell r="B210">
            <v>5733</v>
          </cell>
          <cell r="C210">
            <v>142</v>
          </cell>
          <cell r="D210">
            <v>19</v>
          </cell>
        </row>
        <row r="211">
          <cell r="A211" t="str">
            <v>REAL GRANDEZA</v>
          </cell>
          <cell r="B211">
            <v>2812</v>
          </cell>
          <cell r="C211">
            <v>7414</v>
          </cell>
          <cell r="D211">
            <v>2223</v>
          </cell>
        </row>
        <row r="212">
          <cell r="A212" t="str">
            <v>RECKITTPREV</v>
          </cell>
          <cell r="B212">
            <v>1149</v>
          </cell>
          <cell r="C212">
            <v>49</v>
          </cell>
          <cell r="D212">
            <v>19</v>
          </cell>
        </row>
        <row r="213">
          <cell r="A213" t="str">
            <v>REFER</v>
          </cell>
          <cell r="B213">
            <v>2729</v>
          </cell>
          <cell r="C213">
            <v>10796</v>
          </cell>
          <cell r="D213">
            <v>11069</v>
          </cell>
        </row>
        <row r="214">
          <cell r="A214" t="str">
            <v>REGIUS</v>
          </cell>
          <cell r="B214">
            <v>5162</v>
          </cell>
          <cell r="C214">
            <v>1540</v>
          </cell>
          <cell r="D214">
            <v>175</v>
          </cell>
        </row>
        <row r="215">
          <cell r="A215" t="str">
            <v>RJPREV</v>
          </cell>
          <cell r="B215">
            <v>4065</v>
          </cell>
          <cell r="C215">
            <v>3</v>
          </cell>
          <cell r="D215">
            <v>24</v>
          </cell>
        </row>
        <row r="216">
          <cell r="A216" t="str">
            <v>ROCHEPREV</v>
          </cell>
          <cell r="B216">
            <v>1631</v>
          </cell>
          <cell r="C216">
            <v>125</v>
          </cell>
          <cell r="D216">
            <v>17</v>
          </cell>
        </row>
        <row r="217">
          <cell r="A217" t="str">
            <v>RS-PREV</v>
          </cell>
          <cell r="B217">
            <v>2878</v>
          </cell>
          <cell r="C217">
            <v>0</v>
          </cell>
          <cell r="D217">
            <v>0</v>
          </cell>
        </row>
        <row r="218">
          <cell r="A218" t="str">
            <v>RUMOS</v>
          </cell>
          <cell r="B218">
            <v>2541</v>
          </cell>
          <cell r="C218">
            <v>362</v>
          </cell>
          <cell r="D218">
            <v>37</v>
          </cell>
        </row>
        <row r="219">
          <cell r="A219" t="str">
            <v>SABESPREV</v>
          </cell>
          <cell r="B219">
            <v>10981</v>
          </cell>
          <cell r="C219">
            <v>7151</v>
          </cell>
          <cell r="D219">
            <v>2257</v>
          </cell>
        </row>
        <row r="220">
          <cell r="A220" t="str">
            <v>SANTANDERPREVI</v>
          </cell>
          <cell r="B220">
            <v>23041</v>
          </cell>
          <cell r="C220">
            <v>1980</v>
          </cell>
          <cell r="D220">
            <v>8</v>
          </cell>
        </row>
        <row r="221">
          <cell r="A221" t="str">
            <v>SAO BERNARDO</v>
          </cell>
          <cell r="B221">
            <v>9856</v>
          </cell>
          <cell r="C221">
            <v>1102</v>
          </cell>
          <cell r="D221">
            <v>264</v>
          </cell>
        </row>
        <row r="222">
          <cell r="A222" t="str">
            <v>SAO FRANCISCO</v>
          </cell>
          <cell r="B222">
            <v>1351</v>
          </cell>
          <cell r="C222">
            <v>610</v>
          </cell>
          <cell r="D222">
            <v>295</v>
          </cell>
        </row>
        <row r="223">
          <cell r="A223" t="str">
            <v>SAO RAFAEL</v>
          </cell>
          <cell r="B223">
            <v>825</v>
          </cell>
          <cell r="C223">
            <v>721</v>
          </cell>
          <cell r="D223">
            <v>127</v>
          </cell>
        </row>
        <row r="224">
          <cell r="A224" t="str">
            <v>SARAH PREVIDÊNCIA</v>
          </cell>
          <cell r="B224">
            <v>3665</v>
          </cell>
          <cell r="C224">
            <v>659</v>
          </cell>
          <cell r="D224">
            <v>76</v>
          </cell>
        </row>
        <row r="225">
          <cell r="A225" t="str">
            <v>SBOTPREV</v>
          </cell>
          <cell r="B225">
            <v>1320</v>
          </cell>
          <cell r="C225">
            <v>5</v>
          </cell>
          <cell r="D225">
            <v>8</v>
          </cell>
        </row>
        <row r="226">
          <cell r="A226" t="str">
            <v>SCPREV</v>
          </cell>
          <cell r="B226">
            <v>3443</v>
          </cell>
          <cell r="C226">
            <v>0</v>
          </cell>
          <cell r="D226">
            <v>1</v>
          </cell>
        </row>
        <row r="227">
          <cell r="A227" t="str">
            <v>SEBRAE PREVIDENCIA</v>
          </cell>
          <cell r="B227">
            <v>11098</v>
          </cell>
          <cell r="C227">
            <v>416</v>
          </cell>
          <cell r="D227">
            <v>34</v>
          </cell>
        </row>
        <row r="228">
          <cell r="A228" t="str">
            <v>SERGUS</v>
          </cell>
          <cell r="B228">
            <v>933</v>
          </cell>
          <cell r="C228">
            <v>791</v>
          </cell>
          <cell r="D228">
            <v>90</v>
          </cell>
        </row>
        <row r="229">
          <cell r="A229" t="str">
            <v>SERPROS</v>
          </cell>
          <cell r="B229">
            <v>6954</v>
          </cell>
          <cell r="C229">
            <v>4795</v>
          </cell>
          <cell r="D229">
            <v>1002</v>
          </cell>
        </row>
        <row r="230">
          <cell r="A230" t="str">
            <v>SIAS</v>
          </cell>
          <cell r="B230">
            <v>6351</v>
          </cell>
          <cell r="C230">
            <v>222</v>
          </cell>
          <cell r="D230">
            <v>387</v>
          </cell>
        </row>
        <row r="231">
          <cell r="A231" t="str">
            <v>SICOOB PREVI</v>
          </cell>
          <cell r="B231">
            <v>218659</v>
          </cell>
          <cell r="C231">
            <v>113</v>
          </cell>
          <cell r="D231">
            <v>74</v>
          </cell>
        </row>
        <row r="232">
          <cell r="A232" t="str">
            <v>SILIUS</v>
          </cell>
          <cell r="B232">
            <v>11</v>
          </cell>
          <cell r="C232">
            <v>174</v>
          </cell>
          <cell r="D232">
            <v>115</v>
          </cell>
        </row>
        <row r="233">
          <cell r="A233" t="str">
            <v>SISTEL</v>
          </cell>
          <cell r="B233">
            <v>1773</v>
          </cell>
          <cell r="C233">
            <v>14627</v>
          </cell>
          <cell r="D233">
            <v>6662</v>
          </cell>
        </row>
        <row r="234">
          <cell r="A234" t="str">
            <v>SOMUPP</v>
          </cell>
          <cell r="B234">
            <v>0</v>
          </cell>
          <cell r="C234">
            <v>33</v>
          </cell>
          <cell r="D234">
            <v>70</v>
          </cell>
        </row>
        <row r="235">
          <cell r="A235" t="str">
            <v>SP-PREVCOM</v>
          </cell>
          <cell r="B235">
            <v>49149</v>
          </cell>
          <cell r="C235">
            <v>845</v>
          </cell>
          <cell r="D235">
            <v>11</v>
          </cell>
        </row>
        <row r="236">
          <cell r="A236" t="str">
            <v>SUL PREVIDÊNCIA</v>
          </cell>
          <cell r="B236">
            <v>2099</v>
          </cell>
          <cell r="C236">
            <v>99</v>
          </cell>
          <cell r="D236">
            <v>33</v>
          </cell>
        </row>
        <row r="237">
          <cell r="A237" t="str">
            <v>SUPRE</v>
          </cell>
          <cell r="B237">
            <v>170</v>
          </cell>
          <cell r="C237">
            <v>497</v>
          </cell>
          <cell r="D237">
            <v>59</v>
          </cell>
        </row>
        <row r="238">
          <cell r="A238" t="str">
            <v>SUPREV</v>
          </cell>
          <cell r="B238">
            <v>2974</v>
          </cell>
          <cell r="C238">
            <v>607</v>
          </cell>
          <cell r="D238">
            <v>341</v>
          </cell>
        </row>
        <row r="239">
          <cell r="A239" t="str">
            <v>SYNGENTA PREVI</v>
          </cell>
          <cell r="B239">
            <v>4625</v>
          </cell>
          <cell r="C239">
            <v>332</v>
          </cell>
          <cell r="D239">
            <v>44</v>
          </cell>
        </row>
        <row r="240">
          <cell r="A240" t="str">
            <v>TELOS</v>
          </cell>
          <cell r="B240">
            <v>7341</v>
          </cell>
          <cell r="C240">
            <v>5894</v>
          </cell>
          <cell r="D240">
            <v>1370</v>
          </cell>
        </row>
        <row r="241">
          <cell r="A241" t="str">
            <v>TETRA PAK PREV</v>
          </cell>
          <cell r="B241">
            <v>1896</v>
          </cell>
          <cell r="C241">
            <v>84</v>
          </cell>
          <cell r="D241">
            <v>11</v>
          </cell>
        </row>
        <row r="242">
          <cell r="A242" t="str">
            <v>TEXPREV</v>
          </cell>
          <cell r="B242">
            <v>213</v>
          </cell>
          <cell r="C242">
            <v>61</v>
          </cell>
          <cell r="D242">
            <v>8</v>
          </cell>
        </row>
        <row r="243">
          <cell r="A243" t="str">
            <v>TOYOTA PREVI</v>
          </cell>
          <cell r="B243">
            <v>4914</v>
          </cell>
          <cell r="C243">
            <v>140</v>
          </cell>
          <cell r="D243">
            <v>0</v>
          </cell>
        </row>
        <row r="244">
          <cell r="A244" t="str">
            <v>TRAMONTINAPREV</v>
          </cell>
          <cell r="B244">
            <v>10064</v>
          </cell>
          <cell r="C244">
            <v>87</v>
          </cell>
          <cell r="D244">
            <v>4</v>
          </cell>
        </row>
        <row r="245">
          <cell r="A245" t="str">
            <v>ULTRAPREV</v>
          </cell>
          <cell r="B245">
            <v>7303</v>
          </cell>
          <cell r="C245">
            <v>453</v>
          </cell>
          <cell r="D245">
            <v>16</v>
          </cell>
        </row>
        <row r="246">
          <cell r="A246" t="str">
            <v>UNILEVERPREV</v>
          </cell>
          <cell r="B246">
            <v>13446</v>
          </cell>
          <cell r="C246">
            <v>1404</v>
          </cell>
          <cell r="D246">
            <v>332</v>
          </cell>
        </row>
        <row r="247">
          <cell r="A247" t="str">
            <v>UNIPREVI</v>
          </cell>
          <cell r="B247">
            <v>4</v>
          </cell>
          <cell r="C247">
            <v>12</v>
          </cell>
          <cell r="D247">
            <v>10</v>
          </cell>
        </row>
        <row r="248">
          <cell r="A248" t="str">
            <v>UNISYS-PREVI</v>
          </cell>
          <cell r="B248">
            <v>508</v>
          </cell>
          <cell r="C248">
            <v>84</v>
          </cell>
          <cell r="D248">
            <v>3</v>
          </cell>
        </row>
        <row r="249">
          <cell r="A249" t="str">
            <v>VALIA</v>
          </cell>
          <cell r="B249">
            <v>112537</v>
          </cell>
          <cell r="C249">
            <v>16971</v>
          </cell>
          <cell r="D249">
            <v>9455</v>
          </cell>
        </row>
        <row r="250">
          <cell r="A250" t="str">
            <v>VALUE PREV</v>
          </cell>
          <cell r="B250">
            <v>2664</v>
          </cell>
          <cell r="C250">
            <v>508</v>
          </cell>
          <cell r="D250">
            <v>21</v>
          </cell>
        </row>
        <row r="251">
          <cell r="A251" t="str">
            <v>VBPP</v>
          </cell>
          <cell r="B251">
            <v>2614</v>
          </cell>
          <cell r="C251">
            <v>129</v>
          </cell>
          <cell r="D251">
            <v>9</v>
          </cell>
        </row>
        <row r="252">
          <cell r="A252" t="str">
            <v>VEXTY</v>
          </cell>
          <cell r="B252">
            <v>16432</v>
          </cell>
          <cell r="C252">
            <v>1014</v>
          </cell>
          <cell r="D252">
            <v>30</v>
          </cell>
        </row>
        <row r="253">
          <cell r="A253" t="str">
            <v>VIKINGPREV</v>
          </cell>
          <cell r="B253">
            <v>5852</v>
          </cell>
          <cell r="C253">
            <v>407</v>
          </cell>
          <cell r="D253">
            <v>42</v>
          </cell>
        </row>
        <row r="254">
          <cell r="A254" t="str">
            <v>VISÃO PREV</v>
          </cell>
          <cell r="B254">
            <v>15481</v>
          </cell>
          <cell r="C254">
            <v>5710</v>
          </cell>
          <cell r="D254">
            <v>522</v>
          </cell>
        </row>
        <row r="255">
          <cell r="A255" t="str">
            <v>VIVA</v>
          </cell>
          <cell r="B255">
            <v>52459</v>
          </cell>
          <cell r="C255">
            <v>4995</v>
          </cell>
          <cell r="D255">
            <v>320</v>
          </cell>
        </row>
        <row r="256">
          <cell r="A256" t="str">
            <v>VOITH PREV</v>
          </cell>
          <cell r="B256">
            <v>2154</v>
          </cell>
          <cell r="C256">
            <v>325</v>
          </cell>
          <cell r="D256">
            <v>18</v>
          </cell>
        </row>
        <row r="257">
          <cell r="A257" t="str">
            <v>VWPP</v>
          </cell>
          <cell r="B257">
            <v>28682</v>
          </cell>
          <cell r="C257">
            <v>2390</v>
          </cell>
          <cell r="D257">
            <v>283</v>
          </cell>
        </row>
        <row r="258">
          <cell r="A258" t="str">
            <v>WEG</v>
          </cell>
          <cell r="B258">
            <v>24930</v>
          </cell>
          <cell r="C258">
            <v>769</v>
          </cell>
          <cell r="D258">
            <v>79</v>
          </cell>
        </row>
        <row r="259">
          <cell r="A259" t="str">
            <v>(vazio)</v>
          </cell>
          <cell r="B259">
            <v>3208073</v>
          </cell>
          <cell r="C259">
            <v>683430</v>
          </cell>
          <cell r="D259">
            <v>204290</v>
          </cell>
        </row>
        <row r="260">
          <cell r="A260" t="str">
            <v>Total Geral</v>
          </cell>
          <cell r="B260">
            <v>6416146</v>
          </cell>
          <cell r="C260">
            <v>1366860</v>
          </cell>
          <cell r="D260">
            <v>408580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 Cadastral Entidades"/>
      <sheetName val="Base Cadastral Planos"/>
    </sheetNames>
    <sheetDataSet>
      <sheetData sheetId="0">
        <row r="8">
          <cell r="A8" t="str">
            <v>Sigla EFPC</v>
          </cell>
          <cell r="B8" t="str">
            <v>CNPJ</v>
          </cell>
          <cell r="C8" t="str">
            <v>Situação Detalhada EFPC</v>
          </cell>
          <cell r="D8" t="str">
            <v>Situacao</v>
          </cell>
          <cell r="E8" t="str">
            <v>Fund. Legal</v>
          </cell>
          <cell r="F8" t="str">
            <v>Pat.  Predominante</v>
          </cell>
          <cell r="G8" t="str">
            <v>Tipo Patrocínio</v>
          </cell>
          <cell r="H8" t="str">
            <v>ESI</v>
          </cell>
          <cell r="I8" t="str">
            <v>Nº Proc. EFPC</v>
          </cell>
          <cell r="J8" t="str">
            <v>Data da Aprovação EFPC</v>
          </cell>
          <cell r="K8" t="str">
            <v>Ano de Aprovação EFPC</v>
          </cell>
          <cell r="L8" t="str">
            <v>Mês de Aprovação EFPC</v>
          </cell>
          <cell r="M8" t="str">
            <v>Data Início Funcionamento EFPC</v>
          </cell>
          <cell r="N8" t="str">
            <v>Data Encerramento EFPC</v>
          </cell>
          <cell r="O8" t="str">
            <v>Planos Ativos</v>
          </cell>
          <cell r="P8" t="str">
            <v>Patrocinadores</v>
          </cell>
          <cell r="Q8" t="str">
            <v>Endereço</v>
          </cell>
          <cell r="R8" t="str">
            <v>CEP</v>
          </cell>
          <cell r="S8" t="str">
            <v>Município</v>
          </cell>
          <cell r="T8" t="str">
            <v>UF</v>
          </cell>
          <cell r="U8" t="str">
            <v>Site Eletrônico</v>
          </cell>
          <cell r="V8" t="str">
            <v>Escrit. Resp.</v>
          </cell>
          <cell r="W8" t="str">
            <v>DT Extração</v>
          </cell>
        </row>
        <row r="9">
          <cell r="A9" t="str">
            <v>ABBOTTPREV</v>
          </cell>
          <cell r="B9" t="str">
            <v>03.443.973/0001-93</v>
          </cell>
          <cell r="C9" t="str">
            <v>ENCERRADA - POR INICIATIVA DA EFPC</v>
          </cell>
          <cell r="D9" t="str">
            <v>ENCERRADA</v>
          </cell>
          <cell r="E9" t="str">
            <v>LC 109</v>
          </cell>
          <cell r="F9" t="str">
            <v>Privada</v>
          </cell>
          <cell r="G9" t="str">
            <v>Privado</v>
          </cell>
          <cell r="H9" t="str">
            <v>Não</v>
          </cell>
          <cell r="I9">
            <v>4.400000306119992E+16</v>
          </cell>
          <cell r="J9">
            <v>36390</v>
          </cell>
          <cell r="K9">
            <v>1999</v>
          </cell>
          <cell r="L9" t="str">
            <v>agosto</v>
          </cell>
          <cell r="M9">
            <v>36434</v>
          </cell>
          <cell r="N9">
            <v>44104</v>
          </cell>
          <cell r="O9">
            <v>0</v>
          </cell>
          <cell r="P9">
            <v>0</v>
          </cell>
          <cell r="Q9" t="str">
            <v>R MICHIGAN 735</v>
          </cell>
          <cell r="R9" t="str">
            <v>04.566-905</v>
          </cell>
          <cell r="S9" t="str">
            <v>SAO PAULO</v>
          </cell>
          <cell r="T9" t="str">
            <v>SP</v>
          </cell>
          <cell r="U9" t="str">
            <v>WWW.PORTALPREV.COM.BR/ABBOTTPREV</v>
          </cell>
          <cell r="V9" t="str">
            <v>ERSP</v>
          </cell>
          <cell r="W9">
            <v>45464.25</v>
          </cell>
        </row>
        <row r="10">
          <cell r="A10" t="str">
            <v>ABBPREV</v>
          </cell>
          <cell r="B10" t="str">
            <v>03.407.728/0001-20</v>
          </cell>
          <cell r="C10" t="str">
            <v>ENCERRADA - POR INICIATIVA DA EFPC</v>
          </cell>
          <cell r="D10" t="str">
            <v>ENCERRADA</v>
          </cell>
          <cell r="E10" t="str">
            <v>LC 109</v>
          </cell>
          <cell r="F10" t="str">
            <v>Privada</v>
          </cell>
          <cell r="G10" t="str">
            <v>Privado</v>
          </cell>
          <cell r="H10" t="str">
            <v>Não</v>
          </cell>
          <cell r="I10">
            <v>4.400000257219992E+16</v>
          </cell>
          <cell r="J10">
            <v>36389</v>
          </cell>
          <cell r="K10">
            <v>1999</v>
          </cell>
          <cell r="L10" t="str">
            <v>agosto</v>
          </cell>
          <cell r="M10">
            <v>36434</v>
          </cell>
          <cell r="N10">
            <v>44104</v>
          </cell>
          <cell r="O10">
            <v>0</v>
          </cell>
          <cell r="P10">
            <v>0</v>
          </cell>
          <cell r="Q10" t="str">
            <v>AVENIDA MONTEIRO LOBATO, 3411</v>
          </cell>
          <cell r="R10" t="str">
            <v>07.190-904</v>
          </cell>
          <cell r="S10" t="str">
            <v>GUARULHOS</v>
          </cell>
          <cell r="T10" t="str">
            <v>SP</v>
          </cell>
          <cell r="U10" t="str">
            <v>WWW.ABBPREV.COM.BR</v>
          </cell>
          <cell r="V10" t="str">
            <v>ERSP</v>
          </cell>
          <cell r="W10">
            <v>45464.25</v>
          </cell>
        </row>
        <row r="11">
          <cell r="A11" t="str">
            <v>ACEPREV</v>
          </cell>
          <cell r="B11" t="str">
            <v>00.529.828/0001-31</v>
          </cell>
          <cell r="C11" t="str">
            <v>NORMAL - EM FUNCIONAMENTO</v>
          </cell>
          <cell r="D11" t="str">
            <v>NORMAL</v>
          </cell>
          <cell r="E11" t="str">
            <v>LC 109</v>
          </cell>
          <cell r="F11" t="str">
            <v>Privada</v>
          </cell>
          <cell r="G11" t="str">
            <v>Privado</v>
          </cell>
          <cell r="H11" t="str">
            <v>Não</v>
          </cell>
          <cell r="I11">
            <v>4.40000017281994E+16</v>
          </cell>
          <cell r="J11">
            <v>34632</v>
          </cell>
          <cell r="K11">
            <v>1994</v>
          </cell>
          <cell r="L11" t="str">
            <v>outubro</v>
          </cell>
          <cell r="M11">
            <v>34791</v>
          </cell>
          <cell r="N11"/>
          <cell r="O11">
            <v>1</v>
          </cell>
          <cell r="P11">
            <v>2</v>
          </cell>
          <cell r="Q11" t="str">
            <v>AV.  CARANDAÍ</v>
          </cell>
          <cell r="R11" t="str">
            <v>30.130-915</v>
          </cell>
          <cell r="S11" t="str">
            <v>BELO HORIZONTE</v>
          </cell>
          <cell r="T11" t="str">
            <v>MG</v>
          </cell>
          <cell r="U11" t="str">
            <v>WWW.ACEPREV.COM.BR</v>
          </cell>
          <cell r="V11" t="str">
            <v>ERMG</v>
          </cell>
          <cell r="W11">
            <v>45464.25</v>
          </cell>
        </row>
        <row r="12">
          <cell r="A12" t="str">
            <v>ACIPREV</v>
          </cell>
          <cell r="B12" t="str">
            <v>15.553.660/0001-77</v>
          </cell>
          <cell r="C12" t="str">
            <v>NORMAL - EM FUNCIONAMENTO</v>
          </cell>
          <cell r="D12" t="str">
            <v>NORMAL</v>
          </cell>
          <cell r="E12" t="str">
            <v>LC 109</v>
          </cell>
          <cell r="F12" t="str">
            <v>Instituidor</v>
          </cell>
          <cell r="G12" t="str">
            <v>Instituidor</v>
          </cell>
          <cell r="H12" t="str">
            <v>Não</v>
          </cell>
          <cell r="I12">
            <v>4.4011000382201192E+16</v>
          </cell>
          <cell r="J12">
            <v>40935</v>
          </cell>
          <cell r="K12">
            <v>2012</v>
          </cell>
          <cell r="L12" t="str">
            <v>janeiro</v>
          </cell>
          <cell r="M12">
            <v>41306</v>
          </cell>
          <cell r="N12"/>
          <cell r="O12">
            <v>0</v>
          </cell>
          <cell r="P12">
            <v>0</v>
          </cell>
          <cell r="Q12" t="str">
            <v>RUA PRIMO PICOLLI</v>
          </cell>
          <cell r="R12" t="str">
            <v>13.465-640</v>
          </cell>
          <cell r="S12" t="str">
            <v>AMERICANA</v>
          </cell>
          <cell r="T12" t="str">
            <v>SP</v>
          </cell>
          <cell r="U12" t="str">
            <v>WWW.ACIPREVPREVIDENCIA.COM.BR</v>
          </cell>
          <cell r="V12" t="str">
            <v>ERSP</v>
          </cell>
          <cell r="W12">
            <v>45464.25</v>
          </cell>
        </row>
        <row r="13">
          <cell r="A13" t="str">
            <v>ACOS</v>
          </cell>
          <cell r="B13" t="str">
            <v>25.466.582/0001-27</v>
          </cell>
          <cell r="C13" t="str">
            <v>ENCERRADA - POR INCORPORAÇÃO</v>
          </cell>
          <cell r="D13" t="str">
            <v>ENCERRADA</v>
          </cell>
          <cell r="E13" t="str">
            <v>LC 109</v>
          </cell>
          <cell r="F13" t="str">
            <v>Privada</v>
          </cell>
          <cell r="G13" t="str">
            <v>Privado</v>
          </cell>
          <cell r="H13" t="str">
            <v>Não</v>
          </cell>
          <cell r="I13">
            <v>3.00000074811987E+16</v>
          </cell>
          <cell r="J13">
            <v>32301</v>
          </cell>
          <cell r="K13">
            <v>1988</v>
          </cell>
          <cell r="L13" t="str">
            <v>junho</v>
          </cell>
          <cell r="M13">
            <v>32307</v>
          </cell>
          <cell r="N13">
            <v>40707</v>
          </cell>
          <cell r="O13">
            <v>0</v>
          </cell>
          <cell r="P13">
            <v>0</v>
          </cell>
          <cell r="Q13" t="str">
            <v>RODOVIA MG 443                       S/N   KM 7</v>
          </cell>
          <cell r="R13" t="str">
            <v>36.420-000</v>
          </cell>
          <cell r="S13" t="str">
            <v>OURO BRANCO</v>
          </cell>
          <cell r="T13" t="str">
            <v>MG</v>
          </cell>
          <cell r="U13" t="str">
            <v>www.acos.org.br</v>
          </cell>
          <cell r="V13" t="str">
            <v>ERMG</v>
          </cell>
          <cell r="W13">
            <v>45464.25</v>
          </cell>
        </row>
        <row r="14">
          <cell r="A14" t="str">
            <v>AEROS</v>
          </cell>
          <cell r="B14" t="str">
            <v>49.361.181/0001-70</v>
          </cell>
          <cell r="C14" t="str">
            <v>LIQUIDAÇÃO - EM LIQUIDAÇÃO</v>
          </cell>
          <cell r="D14" t="str">
            <v>LIQUIDAÇÃO</v>
          </cell>
          <cell r="E14" t="str">
            <v>LC 109</v>
          </cell>
          <cell r="F14" t="str">
            <v>Privada</v>
          </cell>
          <cell r="G14" t="str">
            <v>Privado</v>
          </cell>
          <cell r="H14" t="str">
            <v>Não</v>
          </cell>
          <cell r="I14">
            <v>301834197900</v>
          </cell>
          <cell r="J14">
            <v>29769</v>
          </cell>
          <cell r="K14">
            <v>1981</v>
          </cell>
          <cell r="L14" t="str">
            <v>julho</v>
          </cell>
          <cell r="M14">
            <v>29767</v>
          </cell>
          <cell r="N14"/>
          <cell r="O14">
            <v>1</v>
          </cell>
          <cell r="P14">
            <v>2</v>
          </cell>
          <cell r="Q14" t="str">
            <v>RUA CORONEL XAVIER DE TOLEDO, 121 - 9º ANDAR CONJUNTO 92</v>
          </cell>
          <cell r="R14" t="str">
            <v>01.048-100</v>
          </cell>
          <cell r="S14" t="str">
            <v>SAO PAULO</v>
          </cell>
          <cell r="T14" t="str">
            <v>SP</v>
          </cell>
          <cell r="U14" t="str">
            <v>AEROS.COM.BR</v>
          </cell>
          <cell r="V14" t="str">
            <v>ERSP</v>
          </cell>
          <cell r="W14">
            <v>45464.25</v>
          </cell>
        </row>
        <row r="15">
          <cell r="A15" t="str">
            <v>AERUS</v>
          </cell>
          <cell r="B15" t="str">
            <v>27.901.719/0001-50</v>
          </cell>
          <cell r="C15" t="str">
            <v>LIQUIDAÇÃO - EM LIQUIDAÇÃO</v>
          </cell>
          <cell r="D15" t="str">
            <v>LIQUIDAÇÃO</v>
          </cell>
          <cell r="E15" t="str">
            <v>LC 109</v>
          </cell>
          <cell r="F15" t="str">
            <v>Privada</v>
          </cell>
          <cell r="G15" t="str">
            <v>Privado</v>
          </cell>
          <cell r="H15" t="str">
            <v>Não</v>
          </cell>
          <cell r="I15">
            <v>32649198200</v>
          </cell>
          <cell r="J15">
            <v>30244</v>
          </cell>
          <cell r="K15">
            <v>1982</v>
          </cell>
          <cell r="L15" t="str">
            <v>outubro</v>
          </cell>
          <cell r="M15">
            <v>30244</v>
          </cell>
          <cell r="N15"/>
          <cell r="O15">
            <v>16</v>
          </cell>
          <cell r="P15">
            <v>13</v>
          </cell>
          <cell r="Q15" t="str">
            <v>RUA DA ASSEMBLEIA, 98 18 ANDAR</v>
          </cell>
          <cell r="R15" t="str">
            <v>20.011-000</v>
          </cell>
          <cell r="S15" t="str">
            <v>RIO DE JANEIRO</v>
          </cell>
          <cell r="T15" t="str">
            <v>RJ</v>
          </cell>
          <cell r="U15" t="str">
            <v>WWW.AERUS.COM.BR</v>
          </cell>
          <cell r="V15" t="str">
            <v>ERRJ</v>
          </cell>
          <cell r="W15">
            <v>45464.25</v>
          </cell>
        </row>
        <row r="16">
          <cell r="A16" t="str">
            <v>AGPREV</v>
          </cell>
          <cell r="B16" t="str">
            <v>42.765.396/0001-08</v>
          </cell>
          <cell r="C16" t="str">
            <v>ENCERRADA - POR INICIATIVA DA EFPC</v>
          </cell>
          <cell r="D16" t="str">
            <v>ENCERRADA</v>
          </cell>
          <cell r="E16" t="str">
            <v>LC 109</v>
          </cell>
          <cell r="F16" t="str">
            <v>Privada</v>
          </cell>
          <cell r="G16" t="str">
            <v>Privado</v>
          </cell>
          <cell r="H16" t="str">
            <v>Não</v>
          </cell>
          <cell r="I16">
            <v>240000066171991</v>
          </cell>
          <cell r="J16">
            <v>33696</v>
          </cell>
          <cell r="K16">
            <v>1992</v>
          </cell>
          <cell r="L16" t="str">
            <v>abril</v>
          </cell>
          <cell r="M16">
            <v>33848</v>
          </cell>
          <cell r="N16">
            <v>38581</v>
          </cell>
          <cell r="O16">
            <v>0</v>
          </cell>
          <cell r="P16">
            <v>0</v>
          </cell>
          <cell r="Q16"/>
          <cell r="R16"/>
          <cell r="S16" t="str">
            <v>BELO HORIZONTE</v>
          </cell>
          <cell r="T16" t="str">
            <v>MG</v>
          </cell>
          <cell r="U16"/>
          <cell r="V16" t="str">
            <v>ERMG</v>
          </cell>
          <cell r="W16">
            <v>45464.25</v>
          </cell>
        </row>
        <row r="17">
          <cell r="A17" t="str">
            <v>AGROS</v>
          </cell>
          <cell r="B17" t="str">
            <v>20.320.487/0001-05</v>
          </cell>
          <cell r="C17" t="str">
            <v>NORMAL - EM FUNCIONAMENTO</v>
          </cell>
          <cell r="D17" t="str">
            <v>NORMAL</v>
          </cell>
          <cell r="E17" t="str">
            <v>LC 108 / LC 109</v>
          </cell>
          <cell r="F17" t="str">
            <v>Pública Federal</v>
          </cell>
          <cell r="G17" t="str">
            <v>Público</v>
          </cell>
          <cell r="H17" t="str">
            <v>Não</v>
          </cell>
          <cell r="I17">
            <v>302767197900</v>
          </cell>
          <cell r="J17">
            <v>29349</v>
          </cell>
          <cell r="K17">
            <v>1980</v>
          </cell>
          <cell r="L17" t="str">
            <v>maio</v>
          </cell>
          <cell r="M17">
            <v>29349</v>
          </cell>
          <cell r="N17"/>
          <cell r="O17">
            <v>5</v>
          </cell>
          <cell r="P17">
            <v>7</v>
          </cell>
          <cell r="Q17" t="str">
            <v>AV PURDUE S/N CAMPUS UNIVERSITARIO</v>
          </cell>
          <cell r="R17" t="str">
            <v>36.570-900</v>
          </cell>
          <cell r="S17" t="str">
            <v>VICOSA</v>
          </cell>
          <cell r="T17" t="str">
            <v>MG</v>
          </cell>
          <cell r="U17" t="str">
            <v>WWW.AGROS.ORG.BR</v>
          </cell>
          <cell r="V17" t="str">
            <v>ERMG</v>
          </cell>
          <cell r="W17">
            <v>45464.25</v>
          </cell>
        </row>
        <row r="18">
          <cell r="A18" t="str">
            <v>AKZOPREV</v>
          </cell>
          <cell r="B18" t="str">
            <v>74.045.303/0001-67</v>
          </cell>
          <cell r="C18" t="str">
            <v>ENCERRADA - POR INICIATIVA DA EFPC</v>
          </cell>
          <cell r="D18" t="str">
            <v>ENCERRADA</v>
          </cell>
          <cell r="E18" t="str">
            <v>LC 109</v>
          </cell>
          <cell r="F18" t="str">
            <v>Privada</v>
          </cell>
          <cell r="G18" t="str">
            <v>Privado</v>
          </cell>
          <cell r="H18" t="str">
            <v>Não</v>
          </cell>
          <cell r="I18">
            <v>440000028781993</v>
          </cell>
          <cell r="J18">
            <v>34242</v>
          </cell>
          <cell r="K18">
            <v>1993</v>
          </cell>
          <cell r="L18" t="str">
            <v>setembro</v>
          </cell>
          <cell r="M18">
            <v>34365</v>
          </cell>
          <cell r="N18">
            <v>42143</v>
          </cell>
          <cell r="O18">
            <v>0</v>
          </cell>
          <cell r="P18">
            <v>0</v>
          </cell>
          <cell r="Q18" t="str">
            <v>ROD RAPOSO TAVARES S/N KM    18,5                BLOCO</v>
          </cell>
          <cell r="R18" t="str">
            <v>05.577-300</v>
          </cell>
          <cell r="S18" t="str">
            <v>SAO PAULO</v>
          </cell>
          <cell r="T18" t="str">
            <v>SP</v>
          </cell>
          <cell r="U18"/>
          <cell r="V18" t="str">
            <v>ERSP</v>
          </cell>
          <cell r="W18">
            <v>45464.25</v>
          </cell>
        </row>
        <row r="19">
          <cell r="A19" t="str">
            <v>ALBAPREV</v>
          </cell>
          <cell r="B19" t="str">
            <v>07.780.736/0001-79</v>
          </cell>
          <cell r="C19" t="str">
            <v>NORMAL - EM FUNCIONAMENTO</v>
          </cell>
          <cell r="D19" t="str">
            <v>NORMAL</v>
          </cell>
          <cell r="E19" t="str">
            <v>LC 108 / LC 109</v>
          </cell>
          <cell r="F19" t="str">
            <v>Pública Estadual</v>
          </cell>
          <cell r="G19" t="str">
            <v>Público</v>
          </cell>
          <cell r="H19" t="str">
            <v>Não</v>
          </cell>
          <cell r="I19">
            <v>4.4000002168200544E+16</v>
          </cell>
          <cell r="J19">
            <v>39059</v>
          </cell>
          <cell r="K19">
            <v>2006</v>
          </cell>
          <cell r="L19" t="str">
            <v>dezembro</v>
          </cell>
          <cell r="M19">
            <v>38777</v>
          </cell>
          <cell r="N19"/>
          <cell r="O19">
            <v>1</v>
          </cell>
          <cell r="P19">
            <v>1</v>
          </cell>
          <cell r="Q19" t="str">
            <v>AV PRIMEIRA AVENIDA 130 CAB</v>
          </cell>
          <cell r="R19" t="str">
            <v>41.745-000</v>
          </cell>
          <cell r="S19" t="str">
            <v>SALVADOR</v>
          </cell>
          <cell r="T19" t="str">
            <v>BA</v>
          </cell>
          <cell r="U19" t="str">
            <v>HTTP://ALBAPREV.COM.BR/</v>
          </cell>
          <cell r="V19" t="str">
            <v>ERMG</v>
          </cell>
          <cell r="W19">
            <v>45464.25</v>
          </cell>
        </row>
        <row r="20">
          <cell r="A20" t="str">
            <v>ALCANPREV</v>
          </cell>
          <cell r="B20" t="str">
            <v>60.528.015/0001-59</v>
          </cell>
          <cell r="C20" t="str">
            <v>ENCERRADA - POR INICIATIVA DA EFPC</v>
          </cell>
          <cell r="D20" t="str">
            <v>ENCERRADA</v>
          </cell>
          <cell r="E20" t="str">
            <v>LC 109</v>
          </cell>
          <cell r="F20" t="str">
            <v>Privada</v>
          </cell>
          <cell r="G20" t="str">
            <v>Privado</v>
          </cell>
          <cell r="H20" t="str">
            <v>Não</v>
          </cell>
          <cell r="I20">
            <v>300000036161985</v>
          </cell>
          <cell r="J20">
            <v>32508</v>
          </cell>
          <cell r="K20">
            <v>1988</v>
          </cell>
          <cell r="L20" t="str">
            <v>dezembro</v>
          </cell>
          <cell r="M20">
            <v>32508</v>
          </cell>
          <cell r="N20">
            <v>38532</v>
          </cell>
          <cell r="O20">
            <v>0</v>
          </cell>
          <cell r="P20">
            <v>0</v>
          </cell>
          <cell r="Q20"/>
          <cell r="R20"/>
          <cell r="S20" t="str">
            <v>SAO PAULO</v>
          </cell>
          <cell r="T20" t="str">
            <v>SP</v>
          </cell>
          <cell r="U20"/>
          <cell r="V20" t="str">
            <v>ERSP</v>
          </cell>
          <cell r="W20">
            <v>45464.25</v>
          </cell>
        </row>
        <row r="21">
          <cell r="A21" t="str">
            <v>ALCOA PREVI</v>
          </cell>
          <cell r="B21" t="str">
            <v>59.942.961/0001-68</v>
          </cell>
          <cell r="C21" t="str">
            <v>NORMAL - EM FUNCIONAMENTO</v>
          </cell>
          <cell r="D21" t="str">
            <v>NORMAL</v>
          </cell>
          <cell r="E21" t="str">
            <v>LC 109</v>
          </cell>
          <cell r="F21" t="str">
            <v>Privada</v>
          </cell>
          <cell r="G21" t="str">
            <v>Privado</v>
          </cell>
          <cell r="H21" t="str">
            <v>Não</v>
          </cell>
          <cell r="I21">
            <v>3.0000000946198872E+16</v>
          </cell>
          <cell r="J21">
            <v>32477</v>
          </cell>
          <cell r="K21">
            <v>1988</v>
          </cell>
          <cell r="L21" t="str">
            <v>novembro</v>
          </cell>
          <cell r="M21">
            <v>32599</v>
          </cell>
          <cell r="N21"/>
          <cell r="O21">
            <v>1</v>
          </cell>
          <cell r="P21">
            <v>4</v>
          </cell>
          <cell r="Q21" t="str">
            <v>AV DAS NACOES UNIDAS, 14.261 ALA B, CONJUNTO 17A</v>
          </cell>
          <cell r="R21" t="str">
            <v>04.794-000</v>
          </cell>
          <cell r="S21" t="str">
            <v>SAO PAULO</v>
          </cell>
          <cell r="T21" t="str">
            <v>SP</v>
          </cell>
          <cell r="U21" t="str">
            <v>WWW.PORTALPREV.COM.BR/ALCOAPREVI</v>
          </cell>
          <cell r="V21" t="str">
            <v>ERSP</v>
          </cell>
          <cell r="W21">
            <v>45464.25</v>
          </cell>
        </row>
        <row r="22">
          <cell r="A22" t="str">
            <v>ALEPEPREV</v>
          </cell>
          <cell r="B22" t="str">
            <v>10.530.382/0001-19</v>
          </cell>
          <cell r="C22" t="str">
            <v>NORMAL - EM FUNCIONAMENTO</v>
          </cell>
          <cell r="D22" t="str">
            <v>NORMAL</v>
          </cell>
          <cell r="E22" t="str">
            <v>LC 108 / LC 109</v>
          </cell>
          <cell r="F22" t="str">
            <v>Pública Estadual</v>
          </cell>
          <cell r="G22" t="str">
            <v>Público</v>
          </cell>
          <cell r="H22" t="str">
            <v>Não</v>
          </cell>
          <cell r="I22">
            <v>4.4000001842200808E+16</v>
          </cell>
          <cell r="J22">
            <v>39752</v>
          </cell>
          <cell r="K22">
            <v>2008</v>
          </cell>
          <cell r="L22" t="str">
            <v>outubro</v>
          </cell>
          <cell r="M22">
            <v>39813</v>
          </cell>
          <cell r="N22"/>
          <cell r="O22">
            <v>1</v>
          </cell>
          <cell r="P22">
            <v>2</v>
          </cell>
          <cell r="Q22" t="str">
            <v>RUA DA UNIÃO</v>
          </cell>
          <cell r="R22" t="str">
            <v>50.050-909</v>
          </cell>
          <cell r="S22" t="str">
            <v>RECIFE</v>
          </cell>
          <cell r="T22" t="str">
            <v>PE</v>
          </cell>
          <cell r="U22" t="str">
            <v>WWW.ALEPEPREV.ORG.BR</v>
          </cell>
          <cell r="V22" t="str">
            <v>ERPE</v>
          </cell>
          <cell r="W22">
            <v>45464.25</v>
          </cell>
        </row>
        <row r="23">
          <cell r="A23" t="str">
            <v>ALLERGAN PREV</v>
          </cell>
          <cell r="B23" t="str">
            <v>02.399.992/0001-05</v>
          </cell>
          <cell r="C23" t="str">
            <v>ENCERRADA - POR INICIATIVA DA EFPC</v>
          </cell>
          <cell r="D23" t="str">
            <v>ENCERRADA</v>
          </cell>
          <cell r="E23" t="str">
            <v>LC 109</v>
          </cell>
          <cell r="F23" t="str">
            <v>Privada</v>
          </cell>
          <cell r="G23" t="str">
            <v>Privado</v>
          </cell>
          <cell r="H23" t="str">
            <v>Não</v>
          </cell>
          <cell r="I23">
            <v>440000075391997</v>
          </cell>
          <cell r="J23">
            <v>35765</v>
          </cell>
          <cell r="K23">
            <v>1997</v>
          </cell>
          <cell r="L23" t="str">
            <v>dezembro</v>
          </cell>
          <cell r="M23">
            <v>35855</v>
          </cell>
          <cell r="N23">
            <v>42212</v>
          </cell>
          <cell r="O23">
            <v>0</v>
          </cell>
          <cell r="P23">
            <v>0</v>
          </cell>
          <cell r="Q23" t="str">
            <v>AV DOUTOR CARDOSO DE MELO 1855 2 ANDAR</v>
          </cell>
          <cell r="R23" t="str">
            <v>04.548-005</v>
          </cell>
          <cell r="S23" t="str">
            <v>SAO PAULO</v>
          </cell>
          <cell r="T23" t="str">
            <v>SP</v>
          </cell>
          <cell r="U23"/>
          <cell r="V23" t="str">
            <v>ERSP</v>
          </cell>
          <cell r="W23">
            <v>45464.25</v>
          </cell>
        </row>
        <row r="24">
          <cell r="A24" t="str">
            <v>ALPAPREV</v>
          </cell>
          <cell r="B24" t="str">
            <v>67.000.000/0001-62</v>
          </cell>
          <cell r="C24" t="str">
            <v>NORMAL - EM FUNCIONAMENTO</v>
          </cell>
          <cell r="D24" t="str">
            <v>NORMAL</v>
          </cell>
          <cell r="E24" t="str">
            <v>LC 109</v>
          </cell>
          <cell r="F24" t="str">
            <v>Privada</v>
          </cell>
          <cell r="G24" t="str">
            <v>Privado</v>
          </cell>
          <cell r="H24" t="str">
            <v>Não</v>
          </cell>
          <cell r="I24">
            <v>240000033841991</v>
          </cell>
          <cell r="J24">
            <v>33492</v>
          </cell>
          <cell r="K24">
            <v>1991</v>
          </cell>
          <cell r="L24" t="str">
            <v>setembro</v>
          </cell>
          <cell r="M24">
            <v>33390</v>
          </cell>
          <cell r="N24"/>
          <cell r="O24">
            <v>2</v>
          </cell>
          <cell r="P24">
            <v>3</v>
          </cell>
          <cell r="Q24" t="str">
            <v>AV DAS NACOES UNIDAS</v>
          </cell>
          <cell r="R24" t="str">
            <v>04.794-000</v>
          </cell>
          <cell r="S24" t="str">
            <v>SAO PAULO</v>
          </cell>
          <cell r="T24" t="str">
            <v>SP</v>
          </cell>
          <cell r="U24" t="str">
            <v>WWW.PORTALPREV.COM.BR/ALPAPREV</v>
          </cell>
          <cell r="V24" t="str">
            <v>ERSP</v>
          </cell>
          <cell r="W24">
            <v>45464.25</v>
          </cell>
        </row>
        <row r="25">
          <cell r="A25" t="str">
            <v>ALPHA</v>
          </cell>
          <cell r="B25" t="str">
            <v>75.156.034/0001-79</v>
          </cell>
          <cell r="C25" t="str">
            <v>NORMAL - EM FUNCIONAMENTO</v>
          </cell>
          <cell r="D25" t="str">
            <v>NORMAL</v>
          </cell>
          <cell r="E25" t="str">
            <v>LC 108 / LC 109</v>
          </cell>
          <cell r="F25" t="str">
            <v>Pública Municipal</v>
          </cell>
          <cell r="G25" t="str">
            <v>Público</v>
          </cell>
          <cell r="H25" t="str">
            <v>Não</v>
          </cell>
          <cell r="I25">
            <v>181081980</v>
          </cell>
          <cell r="J25">
            <v>29718</v>
          </cell>
          <cell r="K25">
            <v>1981</v>
          </cell>
          <cell r="L25" t="str">
            <v>maio</v>
          </cell>
          <cell r="M25">
            <v>30319</v>
          </cell>
          <cell r="N25"/>
          <cell r="O25">
            <v>1</v>
          </cell>
          <cell r="P25">
            <v>4</v>
          </cell>
          <cell r="Q25" t="str">
            <v>R COMENDADOR MACEDO, 39 -  9 ANDAR</v>
          </cell>
          <cell r="R25" t="str">
            <v>80.060-030</v>
          </cell>
          <cell r="S25" t="str">
            <v>CURITIBA</v>
          </cell>
          <cell r="T25" t="str">
            <v>PR</v>
          </cell>
          <cell r="U25" t="str">
            <v>WWW.FUNDACAOALPHA.ORG.BR</v>
          </cell>
          <cell r="V25" t="str">
            <v>ERRS</v>
          </cell>
          <cell r="W25">
            <v>45464.25</v>
          </cell>
        </row>
        <row r="26">
          <cell r="A26" t="str">
            <v>ALPREV</v>
          </cell>
          <cell r="B26" t="str">
            <v>35.029.962/0001-58</v>
          </cell>
          <cell r="C26" t="str">
            <v>NORMAL - EM FUNCIONAMENTO</v>
          </cell>
          <cell r="D26" t="str">
            <v>NORMAL</v>
          </cell>
          <cell r="E26" t="str">
            <v>LC 108 / LC 109</v>
          </cell>
          <cell r="F26" t="str">
            <v>Pública Municipal</v>
          </cell>
          <cell r="G26" t="str">
            <v>Público</v>
          </cell>
          <cell r="H26" t="str">
            <v>Não</v>
          </cell>
          <cell r="I26">
            <v>4.4011001589201848E+16</v>
          </cell>
          <cell r="J26">
            <v>43507</v>
          </cell>
          <cell r="K26">
            <v>2019</v>
          </cell>
          <cell r="L26" t="str">
            <v>fevereiro</v>
          </cell>
          <cell r="M26">
            <v>43662</v>
          </cell>
          <cell r="N26"/>
          <cell r="O26">
            <v>1</v>
          </cell>
          <cell r="P26">
            <v>6</v>
          </cell>
          <cell r="Q26" t="str">
            <v>RUA SAMPAIO MARQUES</v>
          </cell>
          <cell r="R26" t="str">
            <v>57.030-107</v>
          </cell>
          <cell r="S26" t="str">
            <v>MACEIO</v>
          </cell>
          <cell r="T26" t="str">
            <v>AL</v>
          </cell>
          <cell r="U26" t="str">
            <v>WWW.ALPREVCOMP.COM.BR</v>
          </cell>
          <cell r="V26" t="str">
            <v>ERPE</v>
          </cell>
          <cell r="W26">
            <v>45464.25</v>
          </cell>
        </row>
        <row r="27">
          <cell r="A27" t="str">
            <v>ALSTOM</v>
          </cell>
          <cell r="B27" t="str">
            <v>03.962.471/0001-79</v>
          </cell>
          <cell r="C27" t="str">
            <v>ENCERRADA - POR INICIATIVA DA EFPC</v>
          </cell>
          <cell r="D27" t="str">
            <v>ENCERRADA</v>
          </cell>
          <cell r="E27" t="str">
            <v>LC 109</v>
          </cell>
          <cell r="F27" t="str">
            <v>Privada</v>
          </cell>
          <cell r="G27" t="str">
            <v>Privado</v>
          </cell>
          <cell r="H27" t="str">
            <v>Não</v>
          </cell>
          <cell r="I27">
            <v>4.4000000547200016E+16</v>
          </cell>
          <cell r="J27">
            <v>36627</v>
          </cell>
          <cell r="K27">
            <v>2000</v>
          </cell>
          <cell r="L27" t="str">
            <v>abril</v>
          </cell>
          <cell r="M27">
            <v>36770</v>
          </cell>
          <cell r="N27">
            <v>41884</v>
          </cell>
          <cell r="O27">
            <v>0</v>
          </cell>
          <cell r="P27">
            <v>0</v>
          </cell>
          <cell r="Q27" t="str">
            <v>AV EMBAIXADOR MACEDO SOARES 10.001 ED 41/P4 E 19/P7</v>
          </cell>
          <cell r="R27" t="str">
            <v>05.095-035</v>
          </cell>
          <cell r="S27" t="str">
            <v>SAO PAULO</v>
          </cell>
          <cell r="T27" t="str">
            <v>SP</v>
          </cell>
          <cell r="U27" t="str">
            <v>WWW.PORTALPREV.COM.BR/ALSTOM</v>
          </cell>
          <cell r="V27" t="str">
            <v>ERSP</v>
          </cell>
          <cell r="W27">
            <v>45464.25</v>
          </cell>
        </row>
        <row r="28">
          <cell r="A28" t="str">
            <v>ANABBPREV</v>
          </cell>
          <cell r="B28" t="str">
            <v>10.520.114/0001-16</v>
          </cell>
          <cell r="C28" t="str">
            <v>NORMAL - EM FUNCIONAMENTO</v>
          </cell>
          <cell r="D28" t="str">
            <v>NORMAL</v>
          </cell>
          <cell r="E28" t="str">
            <v>LC 109</v>
          </cell>
          <cell r="F28" t="str">
            <v>Instituidor</v>
          </cell>
          <cell r="G28" t="str">
            <v>Instituidor</v>
          </cell>
          <cell r="H28" t="str">
            <v>Não</v>
          </cell>
          <cell r="I28">
            <v>4.4000003069200824E+16</v>
          </cell>
          <cell r="J28">
            <v>39776</v>
          </cell>
          <cell r="K28">
            <v>2008</v>
          </cell>
          <cell r="L28" t="str">
            <v>novembro</v>
          </cell>
          <cell r="M28">
            <v>39792</v>
          </cell>
          <cell r="N28"/>
          <cell r="O28">
            <v>2</v>
          </cell>
          <cell r="P28">
            <v>3</v>
          </cell>
          <cell r="Q28" t="str">
            <v>SAS QD. 06  BLOCO K  3º ANDAR, SALA 301  ED. BELVEDERE</v>
          </cell>
          <cell r="R28" t="str">
            <v>70.070-915</v>
          </cell>
          <cell r="S28" t="str">
            <v>BRASILIA</v>
          </cell>
          <cell r="T28" t="str">
            <v>DF</v>
          </cell>
          <cell r="U28" t="str">
            <v>www.anabbprev.org.br</v>
          </cell>
          <cell r="V28" t="str">
            <v>ERDF</v>
          </cell>
          <cell r="W28">
            <v>45464.25</v>
          </cell>
        </row>
        <row r="29">
          <cell r="A29" t="str">
            <v>APCDPREV</v>
          </cell>
          <cell r="B29" t="str">
            <v>08.940.007/0001-03</v>
          </cell>
          <cell r="C29" t="str">
            <v>NORMAL - EM FUNCIONAMENTO</v>
          </cell>
          <cell r="D29" t="str">
            <v>NORMAL</v>
          </cell>
          <cell r="E29" t="str">
            <v>LC 109</v>
          </cell>
          <cell r="F29" t="str">
            <v>Instituidor</v>
          </cell>
          <cell r="G29" t="str">
            <v>Instituidor</v>
          </cell>
          <cell r="H29" t="str">
            <v>Não</v>
          </cell>
          <cell r="I29">
            <v>4.4000004017200616E+16</v>
          </cell>
          <cell r="J29">
            <v>39107</v>
          </cell>
          <cell r="K29">
            <v>2007</v>
          </cell>
          <cell r="L29" t="str">
            <v>janeiro</v>
          </cell>
          <cell r="M29">
            <v>39321</v>
          </cell>
          <cell r="N29"/>
          <cell r="O29">
            <v>1</v>
          </cell>
          <cell r="P29">
            <v>2</v>
          </cell>
          <cell r="Q29" t="str">
            <v>R VOLUNTARIOS DA PATRIA 547 MZNINO</v>
          </cell>
          <cell r="R29" t="str">
            <v>02.011-000</v>
          </cell>
          <cell r="S29" t="str">
            <v>SAO PAULO</v>
          </cell>
          <cell r="T29" t="str">
            <v>SP</v>
          </cell>
          <cell r="U29" t="str">
            <v>WWW.APCDPREV.ORG.BR</v>
          </cell>
          <cell r="V29" t="str">
            <v>ERSP</v>
          </cell>
          <cell r="W29">
            <v>45464.25</v>
          </cell>
        </row>
        <row r="30">
          <cell r="A30" t="str">
            <v>APREV</v>
          </cell>
          <cell r="B30" t="str">
            <v>00.633.444/0001-64</v>
          </cell>
          <cell r="C30" t="str">
            <v>ENCERRADA - POR INICIATIVA DA EFPC</v>
          </cell>
          <cell r="D30" t="str">
            <v>ENCERRADA</v>
          </cell>
          <cell r="E30" t="str">
            <v>LC 109</v>
          </cell>
          <cell r="F30" t="str">
            <v>Privada</v>
          </cell>
          <cell r="G30" t="str">
            <v>Privado</v>
          </cell>
          <cell r="H30" t="str">
            <v>Não</v>
          </cell>
          <cell r="I30">
            <v>4.4000003481199408E+16</v>
          </cell>
          <cell r="J30">
            <v>34634</v>
          </cell>
          <cell r="K30">
            <v>1994</v>
          </cell>
          <cell r="L30" t="str">
            <v>outubro</v>
          </cell>
          <cell r="M30">
            <v>34820</v>
          </cell>
          <cell r="N30">
            <v>42108</v>
          </cell>
          <cell r="O30">
            <v>0</v>
          </cell>
          <cell r="P30">
            <v>0</v>
          </cell>
          <cell r="Q30" t="str">
            <v>CIDADE DE DEUS, S/N, PRÉDIO NOVÍSSIMO, TÉRREO</v>
          </cell>
          <cell r="R30" t="str">
            <v>06.029-900</v>
          </cell>
          <cell r="S30" t="str">
            <v>OSASCO</v>
          </cell>
          <cell r="T30" t="str">
            <v>SP</v>
          </cell>
          <cell r="U30"/>
          <cell r="V30" t="str">
            <v>ERSP</v>
          </cell>
          <cell r="W30">
            <v>45464.25</v>
          </cell>
        </row>
        <row r="31">
          <cell r="A31" t="str">
            <v>ARM PREV</v>
          </cell>
          <cell r="B31" t="str">
            <v>04.405.076/0001-58</v>
          </cell>
          <cell r="C31" t="str">
            <v>ENCERRADA - POR CANCELAMENTO</v>
          </cell>
          <cell r="D31" t="str">
            <v>ENCERRADA</v>
          </cell>
          <cell r="E31" t="str">
            <v>LC 109</v>
          </cell>
          <cell r="F31" t="str">
            <v>Privada</v>
          </cell>
          <cell r="G31" t="str">
            <v>Privado</v>
          </cell>
          <cell r="H31" t="str">
            <v>Não</v>
          </cell>
          <cell r="I31">
            <v>4.4000000668200112E+16</v>
          </cell>
          <cell r="J31">
            <v>36979</v>
          </cell>
          <cell r="K31">
            <v>2001</v>
          </cell>
          <cell r="L31" t="str">
            <v>março</v>
          </cell>
          <cell r="M31">
            <v>37049</v>
          </cell>
          <cell r="N31">
            <v>39309</v>
          </cell>
          <cell r="O31">
            <v>0</v>
          </cell>
          <cell r="P31">
            <v>0</v>
          </cell>
          <cell r="Q31"/>
          <cell r="R31"/>
          <cell r="S31" t="str">
            <v>LIMEIRA</v>
          </cell>
          <cell r="T31" t="str">
            <v>SP</v>
          </cell>
          <cell r="U31"/>
          <cell r="V31" t="str">
            <v>ERSP</v>
          </cell>
          <cell r="W31">
            <v>45464.25</v>
          </cell>
        </row>
        <row r="32">
          <cell r="A32" t="str">
            <v>ARUS</v>
          </cell>
          <cell r="B32" t="str">
            <v>27.451.129/0001-72</v>
          </cell>
          <cell r="C32" t="str">
            <v>ENCERRADA - POR INICIATIVA DA EFPC</v>
          </cell>
          <cell r="D32" t="str">
            <v>ENCERRADA</v>
          </cell>
          <cell r="E32" t="str">
            <v>LC 109</v>
          </cell>
          <cell r="F32" t="str">
            <v>Privada</v>
          </cell>
          <cell r="G32" t="str">
            <v>Privado</v>
          </cell>
          <cell r="H32" t="str">
            <v>Não</v>
          </cell>
          <cell r="I32">
            <v>30000013791984</v>
          </cell>
          <cell r="J32">
            <v>31015</v>
          </cell>
          <cell r="K32">
            <v>1984</v>
          </cell>
          <cell r="L32" t="str">
            <v>novembro</v>
          </cell>
          <cell r="M32">
            <v>31048</v>
          </cell>
          <cell r="N32">
            <v>43315</v>
          </cell>
          <cell r="O32">
            <v>0</v>
          </cell>
          <cell r="P32">
            <v>0</v>
          </cell>
          <cell r="Q32" t="str">
            <v>RODOVIA ARACRUZ / BARRA DO RIACHO   SN</v>
          </cell>
          <cell r="R32" t="str">
            <v>29.197-900</v>
          </cell>
          <cell r="S32" t="str">
            <v>ARACRUZ</v>
          </cell>
          <cell r="T32" t="str">
            <v>ES</v>
          </cell>
          <cell r="U32" t="str">
            <v>www.arus.com.br</v>
          </cell>
          <cell r="V32" t="str">
            <v>ERMG</v>
          </cell>
          <cell r="W32">
            <v>45464.25</v>
          </cell>
        </row>
        <row r="33">
          <cell r="A33" t="str">
            <v>ATLANTIC</v>
          </cell>
          <cell r="B33" t="str">
            <v>28.254.373/0001-08</v>
          </cell>
          <cell r="C33" t="str">
            <v>ENCERRADA - POR CANCELAMENTO</v>
          </cell>
          <cell r="D33" t="str">
            <v>ENCERRADA</v>
          </cell>
          <cell r="E33" t="str">
            <v>LC 109</v>
          </cell>
          <cell r="F33" t="str">
            <v>Privada</v>
          </cell>
          <cell r="G33" t="str">
            <v>Privado</v>
          </cell>
          <cell r="H33" t="str">
            <v>Não</v>
          </cell>
          <cell r="I33">
            <v>336141983</v>
          </cell>
          <cell r="J33">
            <v>30951</v>
          </cell>
          <cell r="K33">
            <v>1984</v>
          </cell>
          <cell r="L33" t="str">
            <v>setembro</v>
          </cell>
          <cell r="M33"/>
          <cell r="N33">
            <v>35123</v>
          </cell>
          <cell r="O33">
            <v>0</v>
          </cell>
          <cell r="P33">
            <v>0</v>
          </cell>
          <cell r="Q33"/>
          <cell r="R33"/>
          <cell r="S33" t="str">
            <v>RIO DE JANEIRO</v>
          </cell>
          <cell r="T33" t="str">
            <v>RJ</v>
          </cell>
          <cell r="U33"/>
          <cell r="V33" t="str">
            <v>ERRJ</v>
          </cell>
          <cell r="W33">
            <v>45464.25</v>
          </cell>
        </row>
        <row r="34">
          <cell r="A34" t="str">
            <v>ATTILIO FONTANA</v>
          </cell>
          <cell r="B34" t="str">
            <v>48.083.091/0001-00</v>
          </cell>
          <cell r="C34" t="str">
            <v>ENCERRADA - POR INICIATIVA DA EFPC</v>
          </cell>
          <cell r="D34" t="str">
            <v>ENCERRADA</v>
          </cell>
          <cell r="E34" t="str">
            <v>LC 109</v>
          </cell>
          <cell r="F34" t="str">
            <v>Privada</v>
          </cell>
          <cell r="G34" t="str">
            <v>Privado</v>
          </cell>
          <cell r="H34" t="str">
            <v>Não</v>
          </cell>
          <cell r="I34">
            <v>3014371978</v>
          </cell>
          <cell r="J34">
            <v>28915</v>
          </cell>
          <cell r="K34">
            <v>1979</v>
          </cell>
          <cell r="L34" t="str">
            <v>março</v>
          </cell>
          <cell r="M34">
            <v>28150</v>
          </cell>
          <cell r="N34">
            <v>41844</v>
          </cell>
          <cell r="O34">
            <v>0</v>
          </cell>
          <cell r="P34">
            <v>0</v>
          </cell>
          <cell r="Q34" t="str">
            <v>AV ESCOLA POLITECNICA, 760</v>
          </cell>
          <cell r="R34" t="str">
            <v>05.350-901</v>
          </cell>
          <cell r="S34" t="str">
            <v>SAO PAULO</v>
          </cell>
          <cell r="T34" t="str">
            <v>SP</v>
          </cell>
          <cell r="U34" t="str">
            <v>WWW.BFPP.COM.BR</v>
          </cell>
          <cell r="V34" t="str">
            <v>ERSP</v>
          </cell>
          <cell r="W34">
            <v>45464.25</v>
          </cell>
        </row>
        <row r="35">
          <cell r="A35" t="str">
            <v>AUTOLATINA</v>
          </cell>
          <cell r="B35" t="str">
            <v>11.111.111/1111-11</v>
          </cell>
          <cell r="C35" t="str">
            <v>ENCERRADA - POR CANCELAMENTO</v>
          </cell>
          <cell r="D35" t="str">
            <v>ENCERRADA</v>
          </cell>
          <cell r="E35" t="str">
            <v>LC 109</v>
          </cell>
          <cell r="F35" t="str">
            <v>Privada</v>
          </cell>
          <cell r="G35" t="str">
            <v>Privado</v>
          </cell>
          <cell r="H35" t="str">
            <v>Não</v>
          </cell>
          <cell r="I35">
            <v>300000015791984</v>
          </cell>
          <cell r="J35">
            <v>31069</v>
          </cell>
          <cell r="K35">
            <v>1985</v>
          </cell>
          <cell r="L35" t="str">
            <v>janeiro</v>
          </cell>
          <cell r="M35">
            <v>31394</v>
          </cell>
          <cell r="N35">
            <v>32723</v>
          </cell>
          <cell r="O35">
            <v>0</v>
          </cell>
          <cell r="P35">
            <v>0</v>
          </cell>
          <cell r="Q35" t="str">
            <v>V ANCHIETA S/N KM 23,5                   CPI 1284</v>
          </cell>
          <cell r="R35" t="str">
            <v>09.823-901</v>
          </cell>
          <cell r="S35" t="str">
            <v>SAO BERNARDO DO CAMPO</v>
          </cell>
          <cell r="T35" t="str">
            <v>SP</v>
          </cell>
          <cell r="U35"/>
          <cell r="V35" t="str">
            <v>ERSP</v>
          </cell>
          <cell r="W35">
            <v>45464.25</v>
          </cell>
        </row>
        <row r="36">
          <cell r="A36" t="str">
            <v>AVELINO</v>
          </cell>
          <cell r="B36" t="str">
            <v>75.643.775/0001-84</v>
          </cell>
          <cell r="C36" t="str">
            <v>ENCERRADA - POR CANCELAMENTO</v>
          </cell>
          <cell r="D36" t="str">
            <v>ENCERRADA</v>
          </cell>
          <cell r="E36" t="str">
            <v>LC 109</v>
          </cell>
          <cell r="F36" t="str">
            <v>Privada</v>
          </cell>
          <cell r="G36" t="str">
            <v>Privado</v>
          </cell>
          <cell r="H36" t="str">
            <v>Não</v>
          </cell>
          <cell r="I36">
            <v>3018481979</v>
          </cell>
          <cell r="J36">
            <v>29669</v>
          </cell>
          <cell r="K36">
            <v>1981</v>
          </cell>
          <cell r="L36" t="str">
            <v>março</v>
          </cell>
          <cell r="M36">
            <v>29698</v>
          </cell>
          <cell r="N36">
            <v>35312</v>
          </cell>
          <cell r="O36">
            <v>0</v>
          </cell>
          <cell r="P36">
            <v>0</v>
          </cell>
          <cell r="Q36"/>
          <cell r="R36"/>
          <cell r="S36" t="str">
            <v>CURITIBA</v>
          </cell>
          <cell r="T36" t="str">
            <v>PR</v>
          </cell>
          <cell r="U36"/>
          <cell r="V36" t="str">
            <v>ERRS</v>
          </cell>
          <cell r="W36">
            <v>45464.25</v>
          </cell>
        </row>
        <row r="37">
          <cell r="A37" t="str">
            <v>AVONPREV</v>
          </cell>
          <cell r="B37" t="str">
            <v>03.101.405/0001-04</v>
          </cell>
          <cell r="C37" t="str">
            <v>NORMAL - EM FUNCIONAMENTO</v>
          </cell>
          <cell r="D37" t="str">
            <v>NORMAL</v>
          </cell>
          <cell r="E37" t="str">
            <v>LC 109</v>
          </cell>
          <cell r="F37" t="str">
            <v>Privada</v>
          </cell>
          <cell r="G37" t="str">
            <v>Privado</v>
          </cell>
          <cell r="H37" t="str">
            <v>Não</v>
          </cell>
          <cell r="I37">
            <v>4.4000000653199952E+16</v>
          </cell>
          <cell r="J37">
            <v>36220</v>
          </cell>
          <cell r="K37">
            <v>1999</v>
          </cell>
          <cell r="L37" t="str">
            <v>março</v>
          </cell>
          <cell r="M37">
            <v>36281</v>
          </cell>
          <cell r="N37"/>
          <cell r="O37">
            <v>1</v>
          </cell>
          <cell r="P37">
            <v>12</v>
          </cell>
          <cell r="Q37" t="str">
            <v>AV INTERLAGOS, PRD. ADMINISTR-TERREO</v>
          </cell>
          <cell r="R37" t="str">
            <v>04.660-907</v>
          </cell>
          <cell r="S37" t="str">
            <v>SAO PAULO</v>
          </cell>
          <cell r="T37" t="str">
            <v>SP</v>
          </cell>
          <cell r="U37" t="str">
            <v>WWW.NOSSAPREV.COM.BR</v>
          </cell>
          <cell r="V37" t="str">
            <v>ERSP</v>
          </cell>
          <cell r="W37">
            <v>45464.25</v>
          </cell>
        </row>
        <row r="38">
          <cell r="A38" t="str">
            <v>AZENPREV</v>
          </cell>
          <cell r="B38" t="str">
            <v>65.706.608/0001-81</v>
          </cell>
          <cell r="C38" t="str">
            <v>ENCERRADA - POR INICIATIVA DA EFPC</v>
          </cell>
          <cell r="D38" t="str">
            <v>ENCERRADA</v>
          </cell>
          <cell r="E38" t="str">
            <v>LC 109</v>
          </cell>
          <cell r="F38" t="str">
            <v>Privada</v>
          </cell>
          <cell r="G38" t="str">
            <v>Privado</v>
          </cell>
          <cell r="H38" t="str">
            <v>Não</v>
          </cell>
          <cell r="I38">
            <v>4.40000029541994E+16</v>
          </cell>
          <cell r="J38">
            <v>34655</v>
          </cell>
          <cell r="K38">
            <v>1994</v>
          </cell>
          <cell r="L38" t="str">
            <v>novembro</v>
          </cell>
          <cell r="M38">
            <v>34813</v>
          </cell>
          <cell r="N38">
            <v>41863</v>
          </cell>
          <cell r="O38">
            <v>0</v>
          </cell>
          <cell r="P38">
            <v>0</v>
          </cell>
          <cell r="Q38" t="str">
            <v>ROD RAPOSO TAVARES SN KM 26 9</v>
          </cell>
          <cell r="R38" t="str">
            <v>06.707-000</v>
          </cell>
          <cell r="S38" t="str">
            <v>COTIA</v>
          </cell>
          <cell r="T38" t="str">
            <v>SP</v>
          </cell>
          <cell r="U38" t="str">
            <v>WWW.ITAUSOLUCOES.COM.BR/ITAU/AZENPREV/</v>
          </cell>
          <cell r="V38" t="str">
            <v>ERSP</v>
          </cell>
          <cell r="W38">
            <v>45464.25</v>
          </cell>
        </row>
        <row r="39">
          <cell r="A39" t="str">
            <v>B - D PREV</v>
          </cell>
          <cell r="B39" t="str">
            <v>00.386.545/0001-88</v>
          </cell>
          <cell r="C39" t="str">
            <v>ENCERRADA - POR CANCELAMENTO</v>
          </cell>
          <cell r="D39" t="str">
            <v>ENCERRADA</v>
          </cell>
          <cell r="E39" t="str">
            <v>LC 109</v>
          </cell>
          <cell r="F39" t="str">
            <v>Privada</v>
          </cell>
          <cell r="G39" t="str">
            <v>Privado</v>
          </cell>
          <cell r="H39" t="str">
            <v>Não</v>
          </cell>
          <cell r="I39">
            <v>440000028731993</v>
          </cell>
          <cell r="J39">
            <v>34247</v>
          </cell>
          <cell r="K39">
            <v>1993</v>
          </cell>
          <cell r="L39" t="str">
            <v>outubro</v>
          </cell>
          <cell r="M39">
            <v>34759</v>
          </cell>
          <cell r="N39">
            <v>38597</v>
          </cell>
          <cell r="O39">
            <v>0</v>
          </cell>
          <cell r="P39">
            <v>0</v>
          </cell>
          <cell r="Q39"/>
          <cell r="R39"/>
          <cell r="S39" t="str">
            <v>SAO PAULO</v>
          </cell>
          <cell r="T39" t="str">
            <v>SP</v>
          </cell>
          <cell r="U39"/>
          <cell r="V39" t="str">
            <v>ERSP</v>
          </cell>
          <cell r="W39">
            <v>45464.25</v>
          </cell>
        </row>
        <row r="40">
          <cell r="A40" t="str">
            <v>BANDEPREV</v>
          </cell>
          <cell r="B40" t="str">
            <v>11.001.963/0001-26</v>
          </cell>
          <cell r="C40" t="str">
            <v>NORMAL - EM FUNCIONAMENTO</v>
          </cell>
          <cell r="D40" t="str">
            <v>NORMAL</v>
          </cell>
          <cell r="E40" t="str">
            <v>LC 109</v>
          </cell>
          <cell r="F40" t="str">
            <v>Privada</v>
          </cell>
          <cell r="G40" t="str">
            <v>Privado</v>
          </cell>
          <cell r="H40" t="str">
            <v>Não</v>
          </cell>
          <cell r="I40">
            <v>3013971978</v>
          </cell>
          <cell r="J40">
            <v>29458</v>
          </cell>
          <cell r="K40">
            <v>1980</v>
          </cell>
          <cell r="L40" t="str">
            <v>agosto</v>
          </cell>
          <cell r="M40">
            <v>29459</v>
          </cell>
          <cell r="N40"/>
          <cell r="O40">
            <v>3</v>
          </cell>
          <cell r="P40">
            <v>3</v>
          </cell>
          <cell r="Q40" t="str">
            <v>RUA PADRE CARAPUCEIRO, 733 - 7° ANDAR - EDIFÍCIO EMPRESARIAL CENTER I</v>
          </cell>
          <cell r="R40" t="str">
            <v>51.020-280</v>
          </cell>
          <cell r="S40" t="str">
            <v>RECIFE</v>
          </cell>
          <cell r="T40" t="str">
            <v>PE</v>
          </cell>
          <cell r="U40" t="str">
            <v>WWW.BANDEPREV.COM.BR</v>
          </cell>
          <cell r="V40" t="str">
            <v>ERPE</v>
          </cell>
          <cell r="W40">
            <v>45464.25</v>
          </cell>
        </row>
        <row r="41">
          <cell r="A41" t="str">
            <v>BANESES</v>
          </cell>
          <cell r="B41" t="str">
            <v>28.165.132/0001-92</v>
          </cell>
          <cell r="C41" t="str">
            <v>NORMAL - EM FUNCIONAMENTO</v>
          </cell>
          <cell r="D41" t="str">
            <v>NORMAL</v>
          </cell>
          <cell r="E41" t="str">
            <v>LC 108 / LC 109</v>
          </cell>
          <cell r="F41" t="str">
            <v>Pública Estadual</v>
          </cell>
          <cell r="G41" t="str">
            <v>Público</v>
          </cell>
          <cell r="H41" t="str">
            <v>Não</v>
          </cell>
          <cell r="I41">
            <v>3018781979</v>
          </cell>
          <cell r="J41">
            <v>29047</v>
          </cell>
          <cell r="K41">
            <v>1979</v>
          </cell>
          <cell r="L41" t="str">
            <v>julho</v>
          </cell>
          <cell r="M41">
            <v>29047</v>
          </cell>
          <cell r="N41"/>
          <cell r="O41">
            <v>2</v>
          </cell>
          <cell r="P41">
            <v>6</v>
          </cell>
          <cell r="Q41" t="str">
            <v>AV PRINCESA ISABEL 574 E P CENTER BL.A 16 AN</v>
          </cell>
          <cell r="R41" t="str">
            <v>29.010-360</v>
          </cell>
          <cell r="S41" t="str">
            <v>VITORIA</v>
          </cell>
          <cell r="T41" t="str">
            <v>ES</v>
          </cell>
          <cell r="U41" t="str">
            <v>WWW.BANESES.COM.BR</v>
          </cell>
          <cell r="V41" t="str">
            <v>ERMG</v>
          </cell>
          <cell r="W41">
            <v>45464.25</v>
          </cell>
        </row>
        <row r="42">
          <cell r="A42" t="str">
            <v>BANESPREV</v>
          </cell>
          <cell r="B42" t="str">
            <v>57.125.288/0001-48</v>
          </cell>
          <cell r="C42" t="str">
            <v>NORMAL - EM FUNCIONAMENTO</v>
          </cell>
          <cell r="D42" t="str">
            <v>NORMAL</v>
          </cell>
          <cell r="E42" t="str">
            <v>LC 109</v>
          </cell>
          <cell r="F42" t="str">
            <v>Privada</v>
          </cell>
          <cell r="G42" t="str">
            <v>Privado</v>
          </cell>
          <cell r="H42" t="str">
            <v>Não</v>
          </cell>
          <cell r="I42">
            <v>3000036121985</v>
          </cell>
          <cell r="J42">
            <v>31806</v>
          </cell>
          <cell r="K42">
            <v>1987</v>
          </cell>
          <cell r="L42" t="str">
            <v>janeiro</v>
          </cell>
          <cell r="M42">
            <v>31825</v>
          </cell>
          <cell r="N42"/>
          <cell r="O42">
            <v>13</v>
          </cell>
          <cell r="P42">
            <v>16</v>
          </cell>
          <cell r="Q42" t="str">
            <v>AVENIDA LIBERDADE Nº 823, 10 ANDAR</v>
          </cell>
          <cell r="R42" t="str">
            <v>01.503-001</v>
          </cell>
          <cell r="S42" t="str">
            <v>SAO PAULO</v>
          </cell>
          <cell r="T42" t="str">
            <v>SP</v>
          </cell>
          <cell r="U42" t="str">
            <v>WWW.BANESPREV.COM.BR</v>
          </cell>
          <cell r="V42" t="str">
            <v>ERSP</v>
          </cell>
          <cell r="W42">
            <v>45464.25</v>
          </cell>
        </row>
        <row r="43">
          <cell r="A43" t="str">
            <v>BANORTE</v>
          </cell>
          <cell r="B43" t="str">
            <v>11.529.039/0001-17</v>
          </cell>
          <cell r="C43" t="str">
            <v>ENCERRADA - POR INCORPORAÇÃO</v>
          </cell>
          <cell r="D43" t="str">
            <v>ENCERRADA</v>
          </cell>
          <cell r="E43" t="str">
            <v>LC 109</v>
          </cell>
          <cell r="F43" t="str">
            <v>Privada</v>
          </cell>
          <cell r="G43" t="str">
            <v>Privado</v>
          </cell>
          <cell r="H43" t="str">
            <v>Não</v>
          </cell>
          <cell r="I43">
            <v>116361979</v>
          </cell>
          <cell r="J43">
            <v>29340</v>
          </cell>
          <cell r="K43">
            <v>1980</v>
          </cell>
          <cell r="L43" t="str">
            <v>abril</v>
          </cell>
          <cell r="M43">
            <v>29426</v>
          </cell>
          <cell r="N43">
            <v>42212</v>
          </cell>
          <cell r="O43">
            <v>0</v>
          </cell>
          <cell r="P43">
            <v>0</v>
          </cell>
          <cell r="Q43" t="str">
            <v>AV. RUI BARBOSA, Nº 251 - ED. PARQUE AMORIM, 4º ANDAR</v>
          </cell>
          <cell r="R43" t="str">
            <v>52.011-040</v>
          </cell>
          <cell r="S43" t="str">
            <v>RECIFE</v>
          </cell>
          <cell r="T43" t="str">
            <v>PE</v>
          </cell>
          <cell r="U43" t="str">
            <v>WWW.FUNDACAOBANORTE.COM.BR</v>
          </cell>
          <cell r="V43" t="str">
            <v>ERPE</v>
          </cell>
          <cell r="W43">
            <v>45464.25</v>
          </cell>
        </row>
        <row r="44">
          <cell r="A44" t="str">
            <v>BANRISUL/FBSS</v>
          </cell>
          <cell r="B44" t="str">
            <v>92.811.959/0001-25</v>
          </cell>
          <cell r="C44" t="str">
            <v>NORMAL - EM FUNCIONAMENTO</v>
          </cell>
          <cell r="D44" t="str">
            <v>NORMAL</v>
          </cell>
          <cell r="E44" t="str">
            <v>LC 108 / LC 109</v>
          </cell>
          <cell r="F44" t="str">
            <v>Pública Estadual</v>
          </cell>
          <cell r="G44" t="str">
            <v>Público</v>
          </cell>
          <cell r="H44" t="str">
            <v>Não</v>
          </cell>
          <cell r="I44">
            <v>3018811979</v>
          </cell>
          <cell r="J44">
            <v>29208</v>
          </cell>
          <cell r="K44">
            <v>1979</v>
          </cell>
          <cell r="L44" t="str">
            <v>dezembro</v>
          </cell>
          <cell r="M44">
            <v>29208</v>
          </cell>
          <cell r="N44"/>
          <cell r="O44">
            <v>7</v>
          </cell>
          <cell r="P44">
            <v>148</v>
          </cell>
          <cell r="Q44" t="str">
            <v>R SIQUEIRA CAMPOS, 736</v>
          </cell>
          <cell r="R44" t="str">
            <v>90.010-000</v>
          </cell>
          <cell r="S44" t="str">
            <v>PORTO ALEGRE</v>
          </cell>
          <cell r="T44" t="str">
            <v>RS</v>
          </cell>
          <cell r="U44" t="str">
            <v>WWW.FBSS.ORG.BR</v>
          </cell>
          <cell r="V44" t="str">
            <v>ERRS</v>
          </cell>
          <cell r="W44">
            <v>45464.25</v>
          </cell>
        </row>
        <row r="45">
          <cell r="A45" t="str">
            <v>BASES</v>
          </cell>
          <cell r="B45" t="str">
            <v>14.855.753/0001-93</v>
          </cell>
          <cell r="C45" t="str">
            <v>NORMAL - EM FUNCIONAMENTO</v>
          </cell>
          <cell r="D45" t="str">
            <v>NORMAL</v>
          </cell>
          <cell r="E45" t="str">
            <v>LC 109</v>
          </cell>
          <cell r="F45" t="str">
            <v>Privada</v>
          </cell>
          <cell r="G45" t="str">
            <v>Privado</v>
          </cell>
          <cell r="H45" t="str">
            <v>Não</v>
          </cell>
          <cell r="I45">
            <v>300000036101985</v>
          </cell>
          <cell r="J45">
            <v>31553</v>
          </cell>
          <cell r="K45">
            <v>1986</v>
          </cell>
          <cell r="L45" t="str">
            <v>maio</v>
          </cell>
          <cell r="M45">
            <v>31553</v>
          </cell>
          <cell r="N45"/>
          <cell r="O45">
            <v>2</v>
          </cell>
          <cell r="P45">
            <v>3</v>
          </cell>
          <cell r="Q45" t="str">
            <v>RUA  DA GRECIA, N.º 08 - 9º ANDAR</v>
          </cell>
          <cell r="R45" t="str">
            <v>40.010-010</v>
          </cell>
          <cell r="S45" t="str">
            <v>SALVADOR</v>
          </cell>
          <cell r="T45" t="str">
            <v>BA</v>
          </cell>
          <cell r="U45" t="str">
            <v>WWW.BASES.ORG.BR</v>
          </cell>
          <cell r="V45" t="str">
            <v>ERMG</v>
          </cell>
          <cell r="W45">
            <v>45464.25</v>
          </cell>
        </row>
        <row r="46">
          <cell r="A46" t="str">
            <v>BASF PC</v>
          </cell>
          <cell r="B46" t="str">
            <v>56.995.624/0001-40</v>
          </cell>
          <cell r="C46" t="str">
            <v>NORMAL - EM FUNCIONAMENTO</v>
          </cell>
          <cell r="D46" t="str">
            <v>NORMAL</v>
          </cell>
          <cell r="E46" t="str">
            <v>LC 109</v>
          </cell>
          <cell r="F46" t="str">
            <v>Privada</v>
          </cell>
          <cell r="G46" t="str">
            <v>Privado</v>
          </cell>
          <cell r="H46" t="str">
            <v>Não</v>
          </cell>
          <cell r="I46">
            <v>300000053611986</v>
          </cell>
          <cell r="J46">
            <v>31770</v>
          </cell>
          <cell r="K46">
            <v>1986</v>
          </cell>
          <cell r="L46" t="str">
            <v>dezembro</v>
          </cell>
          <cell r="M46">
            <v>31786</v>
          </cell>
          <cell r="N46"/>
          <cell r="O46">
            <v>1</v>
          </cell>
          <cell r="P46">
            <v>9</v>
          </cell>
          <cell r="Q46" t="str">
            <v>ANGELO DEMARCHI 123</v>
          </cell>
          <cell r="R46" t="str">
            <v>09.844-900</v>
          </cell>
          <cell r="S46" t="str">
            <v>SAO BERNARDO DO CAMPO</v>
          </cell>
          <cell r="T46" t="str">
            <v>SP</v>
          </cell>
          <cell r="U46" t="str">
            <v>WWW.BASF.COM/BR/PT/COMPANY/BASF-SOCIEDADE-DE-PREVIDENCIA-COMPLEMENTAR.HTML</v>
          </cell>
          <cell r="V46" t="str">
            <v>ERSP</v>
          </cell>
          <cell r="W46">
            <v>45464.25</v>
          </cell>
        </row>
        <row r="47">
          <cell r="A47" t="str">
            <v>BAYERPREV</v>
          </cell>
          <cell r="B47" t="str">
            <v>08.033.703/0001-28</v>
          </cell>
          <cell r="C47" t="str">
            <v>ENCERRADA - POR INCORPORAÇÃO</v>
          </cell>
          <cell r="D47" t="str">
            <v>ENCERRADA</v>
          </cell>
          <cell r="E47" t="str">
            <v>LC 109</v>
          </cell>
          <cell r="F47" t="str">
            <v>Privada</v>
          </cell>
          <cell r="G47" t="str">
            <v>Privado</v>
          </cell>
          <cell r="H47" t="str">
            <v>Não</v>
          </cell>
          <cell r="I47">
            <v>4.4000002227200592E+16</v>
          </cell>
          <cell r="J47">
            <v>39003</v>
          </cell>
          <cell r="K47">
            <v>2006</v>
          </cell>
          <cell r="L47" t="str">
            <v>outubro</v>
          </cell>
          <cell r="M47">
            <v>39052</v>
          </cell>
          <cell r="N47">
            <v>40452</v>
          </cell>
          <cell r="O47">
            <v>0</v>
          </cell>
          <cell r="P47">
            <v>0</v>
          </cell>
          <cell r="Q47" t="str">
            <v>R DOMINGOS JORGE 1000 9 ANDAR</v>
          </cell>
          <cell r="R47" t="str">
            <v>04.779-900</v>
          </cell>
          <cell r="S47" t="str">
            <v>SAO PAULO</v>
          </cell>
          <cell r="T47" t="str">
            <v>SP</v>
          </cell>
          <cell r="U47"/>
          <cell r="V47" t="str">
            <v>ERSP</v>
          </cell>
          <cell r="W47">
            <v>45464.25</v>
          </cell>
        </row>
        <row r="48">
          <cell r="A48" t="str">
            <v>BB PREVIDENCIA</v>
          </cell>
          <cell r="B48" t="str">
            <v>00.544.659/0001-09</v>
          </cell>
          <cell r="C48" t="str">
            <v>NORMAL - EM FUNCIONAMENTO</v>
          </cell>
          <cell r="D48" t="str">
            <v>NORMAL</v>
          </cell>
          <cell r="E48" t="str">
            <v>LC 109</v>
          </cell>
          <cell r="F48" t="str">
            <v>Privada</v>
          </cell>
          <cell r="G48" t="str">
            <v>Privado</v>
          </cell>
          <cell r="H48" t="str">
            <v>Não</v>
          </cell>
          <cell r="I48">
            <v>4.400000420219948E+16</v>
          </cell>
          <cell r="J48">
            <v>34696</v>
          </cell>
          <cell r="K48">
            <v>1994</v>
          </cell>
          <cell r="L48" t="str">
            <v>dezembro</v>
          </cell>
          <cell r="M48">
            <v>34698</v>
          </cell>
          <cell r="N48"/>
          <cell r="O48">
            <v>43</v>
          </cell>
          <cell r="P48">
            <v>265</v>
          </cell>
          <cell r="Q48" t="str">
            <v>SAUN QUADRA 5, BLOCO B, ED. BANCO DO BRASIL, TORRE CENTRAL, 2° ANDAR</v>
          </cell>
          <cell r="R48" t="str">
            <v>70.040-912</v>
          </cell>
          <cell r="S48" t="str">
            <v>BRASILIA</v>
          </cell>
          <cell r="T48" t="str">
            <v>DF</v>
          </cell>
          <cell r="U48" t="str">
            <v>WWW.BBPREVIDENCIA.COM.BR</v>
          </cell>
          <cell r="V48" t="str">
            <v>ERDF</v>
          </cell>
          <cell r="W48">
            <v>45464.25</v>
          </cell>
        </row>
        <row r="49">
          <cell r="A49" t="str">
            <v>BCO. SUMITOMO</v>
          </cell>
          <cell r="B49" t="str">
            <v>67.975.128/0001-41</v>
          </cell>
          <cell r="C49" t="str">
            <v>ENCERRADA - POR INICIATIVA DA EFPC</v>
          </cell>
          <cell r="D49" t="str">
            <v>ENCERRADA</v>
          </cell>
          <cell r="E49" t="str">
            <v>LC 109</v>
          </cell>
          <cell r="F49" t="str">
            <v>Privada</v>
          </cell>
          <cell r="G49" t="str">
            <v>Privado</v>
          </cell>
          <cell r="H49" t="str">
            <v>Não</v>
          </cell>
          <cell r="I49">
            <v>2.40000036141991E+16</v>
          </cell>
          <cell r="J49">
            <v>33696</v>
          </cell>
          <cell r="K49">
            <v>1992</v>
          </cell>
          <cell r="L49" t="str">
            <v>abril</v>
          </cell>
          <cell r="M49">
            <v>33725</v>
          </cell>
          <cell r="N49">
            <v>43375</v>
          </cell>
          <cell r="O49">
            <v>0</v>
          </cell>
          <cell r="P49">
            <v>0</v>
          </cell>
          <cell r="Q49" t="str">
            <v>AV PAULISTA 37 11 E 12 ANDARES</v>
          </cell>
          <cell r="R49" t="str">
            <v>01.311-902</v>
          </cell>
          <cell r="S49" t="str">
            <v>SAO PAULO</v>
          </cell>
          <cell r="T49" t="str">
            <v>SP</v>
          </cell>
          <cell r="U49" t="str">
            <v>WWW.SMBCGROUP.COM.BR</v>
          </cell>
          <cell r="V49" t="str">
            <v>ERSP</v>
          </cell>
          <cell r="W49">
            <v>45464.25</v>
          </cell>
        </row>
        <row r="50">
          <cell r="A50" t="str">
            <v>BCPREV</v>
          </cell>
          <cell r="B50" t="str">
            <v>04.376.652/0001-86</v>
          </cell>
          <cell r="C50" t="str">
            <v>ENCERRADA - POR CANCELAMENTO</v>
          </cell>
          <cell r="D50" t="str">
            <v>ENCERRADA</v>
          </cell>
          <cell r="E50" t="str">
            <v>LC 109</v>
          </cell>
          <cell r="F50" t="str">
            <v>Privada</v>
          </cell>
          <cell r="G50" t="str">
            <v>Privado</v>
          </cell>
          <cell r="H50" t="str">
            <v>Não</v>
          </cell>
          <cell r="I50">
            <v>4.4000000594200192E+16</v>
          </cell>
          <cell r="J50">
            <v>36979</v>
          </cell>
          <cell r="K50">
            <v>2001</v>
          </cell>
          <cell r="L50" t="str">
            <v>março</v>
          </cell>
          <cell r="M50">
            <v>36983</v>
          </cell>
          <cell r="N50">
            <v>38805</v>
          </cell>
          <cell r="O50">
            <v>0</v>
          </cell>
          <cell r="P50">
            <v>0</v>
          </cell>
          <cell r="Q50"/>
          <cell r="R50"/>
          <cell r="S50" t="str">
            <v>SAO PAULO</v>
          </cell>
          <cell r="T50" t="str">
            <v>SP</v>
          </cell>
          <cell r="U50"/>
          <cell r="V50" t="str">
            <v>ERSP</v>
          </cell>
          <cell r="W50">
            <v>45464.25</v>
          </cell>
        </row>
        <row r="51">
          <cell r="A51" t="str">
            <v>BELAUTO</v>
          </cell>
          <cell r="B51" t="str">
            <v>30.020.036/0001-06</v>
          </cell>
          <cell r="C51" t="str">
            <v>ENCERRADA - POR LIQUIDAÇÃO</v>
          </cell>
          <cell r="D51" t="str">
            <v>ENCERRADA</v>
          </cell>
          <cell r="E51" t="str">
            <v>LC 109</v>
          </cell>
          <cell r="F51" t="str">
            <v>Privada</v>
          </cell>
          <cell r="G51" t="str">
            <v>Privado</v>
          </cell>
          <cell r="H51" t="str">
            <v>Não</v>
          </cell>
          <cell r="I51">
            <v>30000036131985</v>
          </cell>
          <cell r="J51">
            <v>35257</v>
          </cell>
          <cell r="K51">
            <v>1996</v>
          </cell>
          <cell r="L51" t="str">
            <v>julho</v>
          </cell>
          <cell r="M51">
            <v>33204</v>
          </cell>
          <cell r="N51">
            <v>40819</v>
          </cell>
          <cell r="O51">
            <v>0</v>
          </cell>
          <cell r="P51">
            <v>0</v>
          </cell>
          <cell r="Q51"/>
          <cell r="R51"/>
          <cell r="S51" t="str">
            <v>RIO DE JANEIRO</v>
          </cell>
          <cell r="T51" t="str">
            <v>RJ</v>
          </cell>
          <cell r="U51"/>
          <cell r="V51" t="str">
            <v>ERRJ</v>
          </cell>
          <cell r="W51">
            <v>45464.25</v>
          </cell>
        </row>
        <row r="52">
          <cell r="A52" t="str">
            <v>BERONPREV</v>
          </cell>
          <cell r="B52" t="str">
            <v>34.481.507/0001-26</v>
          </cell>
          <cell r="C52" t="str">
            <v>ENCERRADA - POR LIQUIDAÇÃO</v>
          </cell>
          <cell r="D52" t="str">
            <v>ENCERRADA</v>
          </cell>
          <cell r="E52" t="str">
            <v>LC 108 / LC 109</v>
          </cell>
          <cell r="F52" t="str">
            <v>Pública Estadual</v>
          </cell>
          <cell r="G52" t="str">
            <v>Público</v>
          </cell>
          <cell r="H52" t="str">
            <v>Não</v>
          </cell>
          <cell r="I52">
            <v>300000011611989</v>
          </cell>
          <cell r="J52">
            <v>32945</v>
          </cell>
          <cell r="K52">
            <v>1990</v>
          </cell>
          <cell r="L52" t="str">
            <v>março</v>
          </cell>
          <cell r="M52">
            <v>33208</v>
          </cell>
          <cell r="N52">
            <v>41442</v>
          </cell>
          <cell r="O52">
            <v>0</v>
          </cell>
          <cell r="P52">
            <v>0</v>
          </cell>
          <cell r="Q52" t="str">
            <v>R CHICO REIS 5499 ANEXO CONJUNTO ALPHAVILLE</v>
          </cell>
          <cell r="R52" t="str">
            <v>76.821-344</v>
          </cell>
          <cell r="S52" t="str">
            <v>PORTO VELHO</v>
          </cell>
          <cell r="T52" t="str">
            <v>RO</v>
          </cell>
          <cell r="U52"/>
          <cell r="V52" t="str">
            <v>ERPE</v>
          </cell>
          <cell r="W52">
            <v>45464.25</v>
          </cell>
        </row>
        <row r="53">
          <cell r="A53" t="str">
            <v>BETZDEARBORN</v>
          </cell>
          <cell r="B53" t="str">
            <v>01.831.436/0001-95</v>
          </cell>
          <cell r="C53" t="str">
            <v>ENCERRADA - POR INICIATIVA DA EFPC</v>
          </cell>
          <cell r="D53" t="str">
            <v>ENCERRADA</v>
          </cell>
          <cell r="E53" t="str">
            <v>LC 109</v>
          </cell>
          <cell r="F53" t="str">
            <v>Privada</v>
          </cell>
          <cell r="G53" t="str">
            <v>Privado</v>
          </cell>
          <cell r="H53" t="str">
            <v>Não</v>
          </cell>
          <cell r="I53">
            <v>440000109611996</v>
          </cell>
          <cell r="J53">
            <v>35438</v>
          </cell>
          <cell r="K53">
            <v>1997</v>
          </cell>
          <cell r="L53" t="str">
            <v>janeiro</v>
          </cell>
          <cell r="M53">
            <v>35796</v>
          </cell>
          <cell r="N53">
            <v>40770</v>
          </cell>
          <cell r="O53">
            <v>0</v>
          </cell>
          <cell r="P53">
            <v>0</v>
          </cell>
          <cell r="Q53" t="str">
            <v>ROD RAPOSO TAVARES 22,901</v>
          </cell>
          <cell r="R53" t="str">
            <v>06.707-000</v>
          </cell>
          <cell r="S53" t="str">
            <v>COTIA</v>
          </cell>
          <cell r="T53" t="str">
            <v>SP</v>
          </cell>
          <cell r="U53"/>
          <cell r="V53" t="str">
            <v>ERSP</v>
          </cell>
          <cell r="W53">
            <v>45464.25</v>
          </cell>
        </row>
        <row r="54">
          <cell r="A54" t="str">
            <v>BIEMPRESARIAL</v>
          </cell>
          <cell r="B54" t="str">
            <v>00.243.975/0001-40</v>
          </cell>
          <cell r="C54" t="str">
            <v>ENCERRADA - POR INICIATIVA DA EFPC</v>
          </cell>
          <cell r="D54" t="str">
            <v>ENCERRADA</v>
          </cell>
          <cell r="E54" t="str">
            <v>LC 109</v>
          </cell>
          <cell r="F54" t="str">
            <v>Privada</v>
          </cell>
          <cell r="G54" t="str">
            <v>Privado</v>
          </cell>
          <cell r="H54" t="str">
            <v>Não</v>
          </cell>
          <cell r="I54">
            <v>440000016800994</v>
          </cell>
          <cell r="J54">
            <v>34590</v>
          </cell>
          <cell r="K54">
            <v>1994</v>
          </cell>
          <cell r="L54" t="str">
            <v>setembro</v>
          </cell>
          <cell r="M54">
            <v>34604</v>
          </cell>
          <cell r="N54">
            <v>40829</v>
          </cell>
          <cell r="O54">
            <v>0</v>
          </cell>
          <cell r="P54">
            <v>0</v>
          </cell>
          <cell r="Q54" t="str">
            <v>ROD WALDOMIRO CORREA DE CAMARGO S/N KM 80</v>
          </cell>
          <cell r="R54" t="str">
            <v>18.016-460</v>
          </cell>
          <cell r="S54" t="str">
            <v>SOROCABA</v>
          </cell>
          <cell r="T54" t="str">
            <v>SP</v>
          </cell>
          <cell r="U54"/>
          <cell r="V54" t="str">
            <v>ERSP</v>
          </cell>
          <cell r="W54">
            <v>45464.25</v>
          </cell>
        </row>
        <row r="55">
          <cell r="A55" t="str">
            <v>BIPREV</v>
          </cell>
          <cell r="B55" t="str">
            <v>01.904.653/0001-68</v>
          </cell>
          <cell r="C55" t="str">
            <v>ENCERRADA - POR INICIATIVA DA EFPC</v>
          </cell>
          <cell r="D55" t="str">
            <v>ENCERRADA</v>
          </cell>
          <cell r="E55" t="str">
            <v>LC 109</v>
          </cell>
          <cell r="F55" t="str">
            <v>Privada</v>
          </cell>
          <cell r="G55" t="str">
            <v>Privado</v>
          </cell>
          <cell r="H55" t="str">
            <v>Não</v>
          </cell>
          <cell r="I55">
            <v>440000015221997</v>
          </cell>
          <cell r="J55">
            <v>35529</v>
          </cell>
          <cell r="K55">
            <v>1997</v>
          </cell>
          <cell r="L55" t="str">
            <v>abril</v>
          </cell>
          <cell r="M55">
            <v>35555</v>
          </cell>
          <cell r="N55">
            <v>40710</v>
          </cell>
          <cell r="O55">
            <v>0</v>
          </cell>
          <cell r="P55">
            <v>0</v>
          </cell>
          <cell r="Q55" t="str">
            <v>AV DAS NAÇÕES UNIDAS, Nº 14.171, ED. ROCHAVERA, TORRE B, 18º ANDAR</v>
          </cell>
          <cell r="R55" t="str">
            <v>04.794-000</v>
          </cell>
          <cell r="S55" t="str">
            <v>SAO PAULO</v>
          </cell>
          <cell r="T55" t="str">
            <v>SP</v>
          </cell>
          <cell r="U55"/>
          <cell r="V55" t="str">
            <v>ERSP</v>
          </cell>
          <cell r="W55">
            <v>45464.25</v>
          </cell>
        </row>
        <row r="56">
          <cell r="A56" t="str">
            <v>BLS PREV</v>
          </cell>
          <cell r="B56" t="str">
            <v>03.783.882/0001-05</v>
          </cell>
          <cell r="C56" t="str">
            <v>ENCERRADA - POR INICIATIVA DA EFPC</v>
          </cell>
          <cell r="D56" t="str">
            <v>ENCERRADA</v>
          </cell>
          <cell r="E56" t="str">
            <v>LC 109</v>
          </cell>
          <cell r="F56" t="str">
            <v>Privada</v>
          </cell>
          <cell r="G56" t="str">
            <v>Privado</v>
          </cell>
          <cell r="H56" t="str">
            <v>Não</v>
          </cell>
          <cell r="I56">
            <v>4.4000000029200008E+16</v>
          </cell>
          <cell r="J56">
            <v>36536</v>
          </cell>
          <cell r="K56">
            <v>2000</v>
          </cell>
          <cell r="L56" t="str">
            <v>janeiro</v>
          </cell>
          <cell r="M56">
            <v>36628</v>
          </cell>
          <cell r="N56">
            <v>39163</v>
          </cell>
          <cell r="O56">
            <v>0</v>
          </cell>
          <cell r="P56">
            <v>0</v>
          </cell>
          <cell r="Q56"/>
          <cell r="R56"/>
          <cell r="S56" t="str">
            <v>SAO PAULO</v>
          </cell>
          <cell r="T56" t="str">
            <v>SP</v>
          </cell>
          <cell r="U56"/>
          <cell r="V56" t="str">
            <v>ERSP</v>
          </cell>
          <cell r="W56">
            <v>45464.25</v>
          </cell>
        </row>
        <row r="57">
          <cell r="A57" t="str">
            <v>BOAVISTAPREV</v>
          </cell>
          <cell r="B57" t="str">
            <v>30.482.111/0001-42</v>
          </cell>
          <cell r="C57" t="str">
            <v>ENCERRADA - POR INICIATIVA DA EFPC</v>
          </cell>
          <cell r="D57" t="str">
            <v>ENCERRADA</v>
          </cell>
          <cell r="E57" t="str">
            <v>LC 109</v>
          </cell>
          <cell r="F57" t="str">
            <v>Privada</v>
          </cell>
          <cell r="G57" t="str">
            <v>Privado</v>
          </cell>
          <cell r="H57" t="str">
            <v>Não</v>
          </cell>
          <cell r="I57">
            <v>3028181979</v>
          </cell>
          <cell r="J57">
            <v>29389</v>
          </cell>
          <cell r="K57">
            <v>1980</v>
          </cell>
          <cell r="L57" t="str">
            <v>junho</v>
          </cell>
          <cell r="M57">
            <v>29403</v>
          </cell>
          <cell r="N57">
            <v>41026</v>
          </cell>
          <cell r="O57">
            <v>0</v>
          </cell>
          <cell r="P57">
            <v>0</v>
          </cell>
          <cell r="Q57" t="str">
            <v>CIDADE DE DEUS, PREDIO NOVISSIMO, TÉRREO</v>
          </cell>
          <cell r="R57" t="str">
            <v>06.029-900</v>
          </cell>
          <cell r="S57" t="str">
            <v>OSASCO</v>
          </cell>
          <cell r="T57" t="str">
            <v>SP</v>
          </cell>
          <cell r="U57"/>
          <cell r="V57" t="str">
            <v>ERSP</v>
          </cell>
          <cell r="W57">
            <v>45464.25</v>
          </cell>
        </row>
        <row r="58">
          <cell r="A58" t="str">
            <v>BOMPREV</v>
          </cell>
          <cell r="B58" t="str">
            <v>02.670.391/0001-87</v>
          </cell>
          <cell r="C58" t="str">
            <v>SEM ATIVIDADES - POR RETIRADA TOTAL DE PATROCINADORES</v>
          </cell>
          <cell r="D58" t="str">
            <v>SEM ATIVIDADES</v>
          </cell>
          <cell r="E58" t="str">
            <v>LC 109</v>
          </cell>
          <cell r="F58" t="str">
            <v>Privada</v>
          </cell>
          <cell r="G58" t="str">
            <v>Privado</v>
          </cell>
          <cell r="H58" t="str">
            <v>Não</v>
          </cell>
          <cell r="I58">
            <v>4.4000003115199864E+16</v>
          </cell>
          <cell r="J58">
            <v>35996</v>
          </cell>
          <cell r="K58">
            <v>1998</v>
          </cell>
          <cell r="L58" t="str">
            <v>julho</v>
          </cell>
          <cell r="M58">
            <v>36039</v>
          </cell>
          <cell r="N58">
            <v>44434</v>
          </cell>
          <cell r="O58">
            <v>1</v>
          </cell>
          <cell r="P58">
            <v>0</v>
          </cell>
          <cell r="Q58" t="str">
            <v>AV CAXANGA 3841</v>
          </cell>
          <cell r="R58" t="str">
            <v>50.670-902</v>
          </cell>
          <cell r="S58" t="str">
            <v>RECIFE</v>
          </cell>
          <cell r="T58" t="str">
            <v>PE</v>
          </cell>
          <cell r="U58"/>
          <cell r="V58" t="str">
            <v>ERPE</v>
          </cell>
          <cell r="W58">
            <v>45464.25</v>
          </cell>
        </row>
        <row r="59">
          <cell r="A59" t="str">
            <v>BOSCHPREV</v>
          </cell>
          <cell r="B59" t="str">
            <v>33.383.708/0001-28</v>
          </cell>
          <cell r="C59" t="str">
            <v>NORMAL - EM FUNCIONAMENTO</v>
          </cell>
          <cell r="D59" t="str">
            <v>NORMAL</v>
          </cell>
          <cell r="E59" t="str">
            <v>LC 109</v>
          </cell>
          <cell r="F59" t="str">
            <v>Privada</v>
          </cell>
          <cell r="G59" t="str">
            <v>Privado</v>
          </cell>
          <cell r="H59" t="str">
            <v>Não</v>
          </cell>
          <cell r="I59">
            <v>4.4011007297201816E+16</v>
          </cell>
          <cell r="J59">
            <v>43517</v>
          </cell>
          <cell r="K59">
            <v>2019</v>
          </cell>
          <cell r="L59" t="str">
            <v>fevereiro</v>
          </cell>
          <cell r="M59">
            <v>43586</v>
          </cell>
          <cell r="N59"/>
          <cell r="O59">
            <v>1</v>
          </cell>
          <cell r="P59">
            <v>8</v>
          </cell>
          <cell r="Q59" t="str">
            <v>ROD ANHANGUERA KM 98 S/N KM    98                  SALA</v>
          </cell>
          <cell r="R59" t="str">
            <v>13.065-900</v>
          </cell>
          <cell r="S59" t="str">
            <v>CAMPINAS</v>
          </cell>
          <cell r="T59" t="str">
            <v>SP</v>
          </cell>
          <cell r="U59"/>
          <cell r="V59" t="str">
            <v>ERSP</v>
          </cell>
          <cell r="W59">
            <v>45464.25</v>
          </cell>
        </row>
        <row r="60">
          <cell r="A60" t="str">
            <v>BOSTONPREV</v>
          </cell>
          <cell r="B60" t="str">
            <v>00.269.179/0001-87</v>
          </cell>
          <cell r="C60" t="str">
            <v>ENCERRADA - POR CANCELAMENTO</v>
          </cell>
          <cell r="D60" t="str">
            <v>ENCERRADA</v>
          </cell>
          <cell r="E60" t="str">
            <v>LC 109</v>
          </cell>
          <cell r="F60" t="str">
            <v>Privada</v>
          </cell>
          <cell r="G60" t="str">
            <v>Privado</v>
          </cell>
          <cell r="H60" t="str">
            <v>Não</v>
          </cell>
          <cell r="I60">
            <v>440000044031993</v>
          </cell>
          <cell r="J60">
            <v>34316</v>
          </cell>
          <cell r="K60">
            <v>1993</v>
          </cell>
          <cell r="L60" t="str">
            <v>dezembro</v>
          </cell>
          <cell r="M60">
            <v>34684</v>
          </cell>
          <cell r="N60">
            <v>35780</v>
          </cell>
          <cell r="O60">
            <v>0</v>
          </cell>
          <cell r="P60">
            <v>0</v>
          </cell>
          <cell r="Q60"/>
          <cell r="R60"/>
          <cell r="S60" t="str">
            <v>SAO PAULO</v>
          </cell>
          <cell r="T60" t="str">
            <v>SP</v>
          </cell>
          <cell r="U60"/>
          <cell r="V60" t="str">
            <v>ERSP</v>
          </cell>
          <cell r="W60">
            <v>45464.25</v>
          </cell>
        </row>
        <row r="61">
          <cell r="A61" t="str">
            <v>BOTICARIO PREV</v>
          </cell>
          <cell r="B61" t="str">
            <v>00.998.828/0001-80</v>
          </cell>
          <cell r="C61" t="str">
            <v>NORMAL - EM FUNCIONAMENTO</v>
          </cell>
          <cell r="D61" t="str">
            <v>NORMAL</v>
          </cell>
          <cell r="E61" t="str">
            <v>LC 109</v>
          </cell>
          <cell r="F61" t="str">
            <v>Privada</v>
          </cell>
          <cell r="G61" t="str">
            <v>Privado</v>
          </cell>
          <cell r="H61" t="str">
            <v>Não</v>
          </cell>
          <cell r="I61">
            <v>440000047841995</v>
          </cell>
          <cell r="J61">
            <v>35045</v>
          </cell>
          <cell r="K61">
            <v>1995</v>
          </cell>
          <cell r="L61" t="str">
            <v>dezembro</v>
          </cell>
          <cell r="M61">
            <v>35095</v>
          </cell>
          <cell r="N61"/>
          <cell r="O61">
            <v>1</v>
          </cell>
          <cell r="P61">
            <v>29</v>
          </cell>
          <cell r="Q61" t="str">
            <v>AV. RUI BARBOSA, 3450</v>
          </cell>
          <cell r="R61" t="str">
            <v>83.055-900</v>
          </cell>
          <cell r="S61" t="str">
            <v>SAO JOSE DOS PINHAIS</v>
          </cell>
          <cell r="T61" t="str">
            <v>PR</v>
          </cell>
          <cell r="U61" t="str">
            <v>WWW.BOTICARIOPREV.COM.BR</v>
          </cell>
          <cell r="V61" t="str">
            <v>ERRS</v>
          </cell>
          <cell r="W61">
            <v>45464.25</v>
          </cell>
        </row>
        <row r="62">
          <cell r="A62" t="str">
            <v>BP PREV</v>
          </cell>
          <cell r="B62" t="str">
            <v>32.362.667/0001-20</v>
          </cell>
          <cell r="C62" t="str">
            <v>ENCERRADA - POR INICIATIVA DA EFPC</v>
          </cell>
          <cell r="D62" t="str">
            <v>ENCERRADA</v>
          </cell>
          <cell r="E62" t="str">
            <v>LC 109</v>
          </cell>
          <cell r="F62" t="str">
            <v>Privada</v>
          </cell>
          <cell r="G62" t="str">
            <v>Privado</v>
          </cell>
          <cell r="H62" t="str">
            <v>Não</v>
          </cell>
          <cell r="I62">
            <v>3.0000002056198892E+16</v>
          </cell>
          <cell r="J62">
            <v>32525</v>
          </cell>
          <cell r="K62">
            <v>1989</v>
          </cell>
          <cell r="L62" t="str">
            <v>janeiro</v>
          </cell>
          <cell r="M62">
            <v>32689</v>
          </cell>
          <cell r="N62">
            <v>43284</v>
          </cell>
          <cell r="O62">
            <v>0</v>
          </cell>
          <cell r="P62">
            <v>0</v>
          </cell>
          <cell r="Q62" t="str">
            <v>AV ITAOCA, 2400 2 ANDAR SALA 101</v>
          </cell>
          <cell r="R62" t="str">
            <v>21.061-020</v>
          </cell>
          <cell r="S62" t="str">
            <v>RIO DE JANEIRO</v>
          </cell>
          <cell r="T62" t="str">
            <v>RJ</v>
          </cell>
          <cell r="U62"/>
          <cell r="V62" t="str">
            <v>ERRJ</v>
          </cell>
          <cell r="W62">
            <v>45464.25</v>
          </cell>
        </row>
        <row r="63">
          <cell r="A63" t="str">
            <v>BRASILETROS</v>
          </cell>
          <cell r="B63" t="str">
            <v>28.518.991/0001-18</v>
          </cell>
          <cell r="C63" t="str">
            <v>NORMAL - EM FUNCIONAMENTO</v>
          </cell>
          <cell r="D63" t="str">
            <v>NORMAL</v>
          </cell>
          <cell r="E63" t="str">
            <v>LC 109</v>
          </cell>
          <cell r="F63" t="str">
            <v>Privada</v>
          </cell>
          <cell r="G63" t="str">
            <v>Privado</v>
          </cell>
          <cell r="H63" t="str">
            <v>Não</v>
          </cell>
          <cell r="I63">
            <v>3018631979</v>
          </cell>
          <cell r="J63">
            <v>29006</v>
          </cell>
          <cell r="K63">
            <v>1979</v>
          </cell>
          <cell r="L63" t="str">
            <v>maio</v>
          </cell>
          <cell r="M63">
            <v>29006</v>
          </cell>
          <cell r="N63"/>
          <cell r="O63">
            <v>2</v>
          </cell>
          <cell r="P63">
            <v>3</v>
          </cell>
          <cell r="Q63" t="str">
            <v>AVENIDA ROBERTO SILVEIRA, 488 - 13 ANDAR</v>
          </cell>
          <cell r="R63" t="str">
            <v>24.230-163</v>
          </cell>
          <cell r="S63" t="str">
            <v>NITEROI</v>
          </cell>
          <cell r="T63" t="str">
            <v>RJ</v>
          </cell>
          <cell r="U63" t="str">
            <v>WWW.BRASILETROS.COM.BR</v>
          </cell>
          <cell r="V63" t="str">
            <v>ERRJ</v>
          </cell>
          <cell r="W63">
            <v>45464.25</v>
          </cell>
        </row>
        <row r="64">
          <cell r="A64" t="str">
            <v>BRASLIGHT</v>
          </cell>
          <cell r="B64" t="str">
            <v>42.334.144/0001-24</v>
          </cell>
          <cell r="C64" t="str">
            <v>NORMAL - EM FUNCIONAMENTO</v>
          </cell>
          <cell r="D64" t="str">
            <v>NORMAL</v>
          </cell>
          <cell r="E64" t="str">
            <v>LC 109</v>
          </cell>
          <cell r="F64" t="str">
            <v>Privada</v>
          </cell>
          <cell r="G64" t="str">
            <v>Privado</v>
          </cell>
          <cell r="H64" t="str">
            <v>Não</v>
          </cell>
          <cell r="I64">
            <v>3018601979</v>
          </cell>
          <cell r="J64">
            <v>27395</v>
          </cell>
          <cell r="K64">
            <v>1975</v>
          </cell>
          <cell r="L64" t="str">
            <v>janeiro</v>
          </cell>
          <cell r="M64">
            <v>27395</v>
          </cell>
          <cell r="N64"/>
          <cell r="O64">
            <v>3</v>
          </cell>
          <cell r="P64">
            <v>7</v>
          </cell>
          <cell r="Q64" t="str">
            <v>AV MARECHAL FLORIANO N. 19 - 7º ANDAR</v>
          </cell>
          <cell r="R64" t="str">
            <v>20.080-003</v>
          </cell>
          <cell r="S64" t="str">
            <v>RIO DE JANEIRO</v>
          </cell>
          <cell r="T64" t="str">
            <v>RJ</v>
          </cell>
          <cell r="U64" t="str">
            <v>WWW.BRASLIGHT.COM.BR</v>
          </cell>
          <cell r="V64" t="str">
            <v>ERRJ</v>
          </cell>
          <cell r="W64">
            <v>45464.25</v>
          </cell>
        </row>
        <row r="65">
          <cell r="A65" t="str">
            <v>BRASPREV</v>
          </cell>
          <cell r="B65" t="str">
            <v>29.102.464/0001-90</v>
          </cell>
          <cell r="C65" t="str">
            <v>ENCERRADA - POR INICIATIVA DA EFPC</v>
          </cell>
          <cell r="D65" t="str">
            <v>ENCERRADA</v>
          </cell>
          <cell r="E65" t="str">
            <v>LC 109</v>
          </cell>
          <cell r="F65" t="str">
            <v>Privada</v>
          </cell>
          <cell r="G65" t="str">
            <v>Privado</v>
          </cell>
          <cell r="H65" t="str">
            <v>Não</v>
          </cell>
          <cell r="I65">
            <v>300000015801984</v>
          </cell>
          <cell r="J65">
            <v>31034</v>
          </cell>
          <cell r="K65">
            <v>1984</v>
          </cell>
          <cell r="L65" t="str">
            <v>dezembro</v>
          </cell>
          <cell r="M65">
            <v>31056</v>
          </cell>
          <cell r="N65">
            <v>45225</v>
          </cell>
          <cell r="O65">
            <v>0</v>
          </cell>
          <cell r="P65">
            <v>0</v>
          </cell>
          <cell r="Q65" t="str">
            <v>AV. DAS NAÇÕES UNIDAS</v>
          </cell>
          <cell r="R65" t="str">
            <v>04.794-000</v>
          </cell>
          <cell r="S65" t="str">
            <v>SAO PAULO</v>
          </cell>
          <cell r="T65" t="str">
            <v>SP</v>
          </cell>
          <cell r="U65" t="str">
            <v>WWW.BROOKFIELD.COM</v>
          </cell>
          <cell r="V65" t="str">
            <v>ERSP</v>
          </cell>
          <cell r="W65">
            <v>45464.25</v>
          </cell>
        </row>
        <row r="66">
          <cell r="A66" t="str">
            <v>BRF PREVIDÊNCIA</v>
          </cell>
          <cell r="B66" t="str">
            <v>01.689.795/0001-50</v>
          </cell>
          <cell r="C66" t="str">
            <v>NORMAL - EM FUNCIONAMENTO</v>
          </cell>
          <cell r="D66" t="str">
            <v>NORMAL</v>
          </cell>
          <cell r="E66" t="str">
            <v>LC 109</v>
          </cell>
          <cell r="F66" t="str">
            <v>Privada</v>
          </cell>
          <cell r="G66" t="str">
            <v>Privado</v>
          </cell>
          <cell r="H66" t="str">
            <v>Não</v>
          </cell>
          <cell r="I66">
            <v>4.4000010903199608E+16</v>
          </cell>
          <cell r="J66">
            <v>35430</v>
          </cell>
          <cell r="K66">
            <v>1996</v>
          </cell>
          <cell r="L66" t="str">
            <v>dezembro</v>
          </cell>
          <cell r="M66">
            <v>35522</v>
          </cell>
          <cell r="N66"/>
          <cell r="O66">
            <v>4</v>
          </cell>
          <cell r="P66">
            <v>7</v>
          </cell>
          <cell r="Q66" t="str">
            <v>AVENIDA PAULISTA, 10º ANDAR, CJ 101</v>
          </cell>
          <cell r="R66" t="str">
            <v>01.311-936</v>
          </cell>
          <cell r="S66" t="str">
            <v>SAO PAULO</v>
          </cell>
          <cell r="T66" t="str">
            <v>SP</v>
          </cell>
          <cell r="U66" t="str">
            <v>WWW.BRFPREVIDENCIA.COM.BR</v>
          </cell>
          <cell r="V66" t="str">
            <v>ERSP</v>
          </cell>
          <cell r="W66">
            <v>45464.25</v>
          </cell>
        </row>
        <row r="67">
          <cell r="A67" t="str">
            <v>BRISTOL-MYERS</v>
          </cell>
          <cell r="B67" t="str">
            <v>01.189.157/0001-70</v>
          </cell>
          <cell r="C67" t="str">
            <v>ENCERRADA - POR INICIATIVA DA EFPC</v>
          </cell>
          <cell r="D67" t="str">
            <v>ENCERRADA</v>
          </cell>
          <cell r="E67" t="str">
            <v>LC 109</v>
          </cell>
          <cell r="F67" t="str">
            <v>Privada</v>
          </cell>
          <cell r="G67" t="str">
            <v>Privado</v>
          </cell>
          <cell r="H67" t="str">
            <v>Não</v>
          </cell>
          <cell r="I67">
            <v>440000024121996</v>
          </cell>
          <cell r="J67">
            <v>35166</v>
          </cell>
          <cell r="K67">
            <v>1996</v>
          </cell>
          <cell r="L67" t="str">
            <v>abril</v>
          </cell>
          <cell r="M67">
            <v>35208</v>
          </cell>
          <cell r="N67">
            <v>42760</v>
          </cell>
          <cell r="O67">
            <v>0</v>
          </cell>
          <cell r="P67">
            <v>0</v>
          </cell>
          <cell r="Q67" t="str">
            <v>RUA: VERBO DIVINO, 1.  711</v>
          </cell>
          <cell r="R67" t="str">
            <v>04.719-002</v>
          </cell>
          <cell r="S67" t="str">
            <v>SAO PAULO</v>
          </cell>
          <cell r="T67" t="str">
            <v>SP</v>
          </cell>
          <cell r="U67"/>
          <cell r="V67" t="str">
            <v>ERSP</v>
          </cell>
          <cell r="W67">
            <v>45464.25</v>
          </cell>
        </row>
        <row r="68">
          <cell r="A68" t="str">
            <v>BUNGEPREV</v>
          </cell>
          <cell r="B68" t="str">
            <v>02.902.663/0001-27</v>
          </cell>
          <cell r="C68" t="str">
            <v>NORMAL - EM FUNCIONAMENTO</v>
          </cell>
          <cell r="D68" t="str">
            <v>NORMAL</v>
          </cell>
          <cell r="E68" t="str">
            <v>LC 109</v>
          </cell>
          <cell r="F68" t="str">
            <v>Privada</v>
          </cell>
          <cell r="G68" t="str">
            <v>Privado</v>
          </cell>
          <cell r="H68" t="str">
            <v>Não</v>
          </cell>
          <cell r="I68">
            <v>4.40000047981998E+16</v>
          </cell>
          <cell r="J68">
            <v>36091</v>
          </cell>
          <cell r="K68">
            <v>1998</v>
          </cell>
          <cell r="L68" t="str">
            <v>outubro</v>
          </cell>
          <cell r="M68">
            <v>36251</v>
          </cell>
          <cell r="N68"/>
          <cell r="O68">
            <v>1</v>
          </cell>
          <cell r="P68">
            <v>7</v>
          </cell>
          <cell r="Q68" t="str">
            <v>RUA DIOGO MOREIRA</v>
          </cell>
          <cell r="R68" t="str">
            <v>05.423-010</v>
          </cell>
          <cell r="S68" t="str">
            <v>SAO PAULO</v>
          </cell>
          <cell r="T68" t="str">
            <v>SP</v>
          </cell>
          <cell r="U68" t="str">
            <v>WWW.BUNGEPREV.COM.BR</v>
          </cell>
          <cell r="V68" t="str">
            <v>ERSP</v>
          </cell>
          <cell r="W68">
            <v>45464.25</v>
          </cell>
        </row>
        <row r="69">
          <cell r="A69" t="str">
            <v>CABEA</v>
          </cell>
          <cell r="B69" t="str">
            <v>04.473.062/0001-71</v>
          </cell>
          <cell r="C69" t="str">
            <v>ENCERRADA - POR INICIATIVA DA EFPC</v>
          </cell>
          <cell r="D69" t="str">
            <v>ENCERRADA</v>
          </cell>
          <cell r="E69" t="str">
            <v>LC 109</v>
          </cell>
          <cell r="F69" t="str">
            <v>Privada</v>
          </cell>
          <cell r="G69" t="str">
            <v>Privado</v>
          </cell>
          <cell r="H69" t="str">
            <v>Não</v>
          </cell>
          <cell r="I69">
            <v>3018671979</v>
          </cell>
          <cell r="J69">
            <v>29544</v>
          </cell>
          <cell r="K69">
            <v>1980</v>
          </cell>
          <cell r="L69" t="str">
            <v>novembro</v>
          </cell>
          <cell r="M69">
            <v>29588</v>
          </cell>
          <cell r="N69">
            <v>43291</v>
          </cell>
          <cell r="O69">
            <v>0</v>
          </cell>
          <cell r="P69">
            <v>0</v>
          </cell>
          <cell r="Q69" t="str">
            <v>RUA SILVA RAMOS 368</v>
          </cell>
          <cell r="R69" t="str">
            <v>69.025-030</v>
          </cell>
          <cell r="S69" t="str">
            <v>MANAUS</v>
          </cell>
          <cell r="T69" t="str">
            <v>AM</v>
          </cell>
          <cell r="U69" t="str">
            <v>WWW.CABEA.COM.BR</v>
          </cell>
          <cell r="V69" t="str">
            <v>ERMG</v>
          </cell>
          <cell r="W69">
            <v>45464.25</v>
          </cell>
        </row>
        <row r="70">
          <cell r="A70" t="str">
            <v>CABEC</v>
          </cell>
          <cell r="B70" t="str">
            <v>07.083.033/0001-91</v>
          </cell>
          <cell r="C70" t="str">
            <v>NORMAL - EM FUNCIONAMENTO</v>
          </cell>
          <cell r="D70" t="str">
            <v>NORMAL</v>
          </cell>
          <cell r="E70" t="str">
            <v>LC 109</v>
          </cell>
          <cell r="F70" t="str">
            <v>Privada</v>
          </cell>
          <cell r="G70" t="str">
            <v>Privado</v>
          </cell>
          <cell r="H70" t="str">
            <v>Não</v>
          </cell>
          <cell r="I70">
            <v>301631979</v>
          </cell>
          <cell r="J70">
            <v>29042</v>
          </cell>
          <cell r="K70">
            <v>1979</v>
          </cell>
          <cell r="L70" t="str">
            <v>julho</v>
          </cell>
          <cell r="M70">
            <v>26290</v>
          </cell>
          <cell r="N70"/>
          <cell r="O70">
            <v>1</v>
          </cell>
          <cell r="P70">
            <v>2</v>
          </cell>
          <cell r="Q70" t="str">
            <v>AV. SANTOS DUMONT (ED. MANHATTAN SQUARE GARDEN)</v>
          </cell>
          <cell r="R70" t="str">
            <v>60.150-161</v>
          </cell>
          <cell r="S70" t="str">
            <v>FORTALEZA</v>
          </cell>
          <cell r="T70" t="str">
            <v>CE</v>
          </cell>
          <cell r="U70" t="str">
            <v>WWW.CABEC.COM.BR</v>
          </cell>
          <cell r="V70" t="str">
            <v>ERPE</v>
          </cell>
          <cell r="W70">
            <v>45464.25</v>
          </cell>
        </row>
        <row r="71">
          <cell r="A71" t="str">
            <v>CAEMI</v>
          </cell>
          <cell r="B71" t="str">
            <v>42.417.352/0001-97</v>
          </cell>
          <cell r="C71" t="str">
            <v>SEM ATIVIDADES - COM PENDÊNCIAS PARA CANCELAMENTO</v>
          </cell>
          <cell r="D71" t="str">
            <v>SEM ATIVIDADES</v>
          </cell>
          <cell r="E71" t="str">
            <v>LC 109</v>
          </cell>
          <cell r="F71" t="str">
            <v>Privada</v>
          </cell>
          <cell r="G71" t="str">
            <v>Privado</v>
          </cell>
          <cell r="H71" t="str">
            <v>Não</v>
          </cell>
          <cell r="I71">
            <v>301831979</v>
          </cell>
          <cell r="J71">
            <v>29189</v>
          </cell>
          <cell r="K71">
            <v>1979</v>
          </cell>
          <cell r="L71" t="str">
            <v>novembro</v>
          </cell>
          <cell r="M71">
            <v>29189</v>
          </cell>
          <cell r="N71">
            <v>44434</v>
          </cell>
          <cell r="O71">
            <v>0</v>
          </cell>
          <cell r="P71">
            <v>0</v>
          </cell>
          <cell r="Q71" t="str">
            <v>AVENIDA NILO PECANHA, 50  19º ANDAR - SL 1904</v>
          </cell>
          <cell r="R71" t="str">
            <v>20.020-906</v>
          </cell>
          <cell r="S71" t="str">
            <v>RIO DE JANEIRO</v>
          </cell>
          <cell r="T71" t="str">
            <v>RJ</v>
          </cell>
          <cell r="U71"/>
          <cell r="V71" t="str">
            <v>ERRJ</v>
          </cell>
          <cell r="W71">
            <v>45464.25</v>
          </cell>
        </row>
        <row r="72">
          <cell r="A72" t="str">
            <v>CAFBEP</v>
          </cell>
          <cell r="B72" t="str">
            <v>05.054.648/0001-64</v>
          </cell>
          <cell r="C72" t="str">
            <v>ENCERRADA - POR INICIATIVA DA EFPC</v>
          </cell>
          <cell r="D72" t="str">
            <v>ENCERRADA</v>
          </cell>
          <cell r="E72" t="str">
            <v>LC 108 / LC 109</v>
          </cell>
          <cell r="F72" t="str">
            <v>Pública Estadual</v>
          </cell>
          <cell r="G72" t="str">
            <v>Público</v>
          </cell>
          <cell r="H72" t="str">
            <v>Não</v>
          </cell>
          <cell r="I72">
            <v>3018881979</v>
          </cell>
          <cell r="J72">
            <v>30273</v>
          </cell>
          <cell r="K72">
            <v>1982</v>
          </cell>
          <cell r="L72" t="str">
            <v>novembro</v>
          </cell>
          <cell r="M72">
            <v>30273</v>
          </cell>
          <cell r="N72">
            <v>44270</v>
          </cell>
          <cell r="O72">
            <v>0</v>
          </cell>
          <cell r="P72">
            <v>0</v>
          </cell>
          <cell r="Q72" t="str">
            <v>AV. SENADOR LEMOS Nº 2671</v>
          </cell>
          <cell r="R72" t="str">
            <v>66.120-000</v>
          </cell>
          <cell r="S72" t="str">
            <v>BELEM</v>
          </cell>
          <cell r="T72" t="str">
            <v>PA</v>
          </cell>
          <cell r="U72" t="str">
            <v>WWW.CAFBEP.COM.BR</v>
          </cell>
          <cell r="V72" t="str">
            <v>ERMG</v>
          </cell>
          <cell r="W72">
            <v>45464.25</v>
          </cell>
        </row>
        <row r="73">
          <cell r="A73" t="str">
            <v>CAGEPREV</v>
          </cell>
          <cell r="B73" t="str">
            <v>06.025.140/0001-09</v>
          </cell>
          <cell r="C73" t="str">
            <v>NORMAL - EM FUNCIONAMENTO</v>
          </cell>
          <cell r="D73" t="str">
            <v>NORMAL</v>
          </cell>
          <cell r="E73" t="str">
            <v>LC 108 / LC 109</v>
          </cell>
          <cell r="F73" t="str">
            <v>Pública Estadual</v>
          </cell>
          <cell r="G73" t="str">
            <v>Público</v>
          </cell>
          <cell r="H73" t="str">
            <v>Não</v>
          </cell>
          <cell r="I73">
            <v>4.4000002430200392E+16</v>
          </cell>
          <cell r="J73">
            <v>38029</v>
          </cell>
          <cell r="K73">
            <v>2004</v>
          </cell>
          <cell r="L73" t="str">
            <v>fevereiro</v>
          </cell>
          <cell r="M73">
            <v>38107</v>
          </cell>
          <cell r="N73"/>
          <cell r="O73">
            <v>1</v>
          </cell>
          <cell r="P73">
            <v>1</v>
          </cell>
          <cell r="Q73" t="str">
            <v>AV TREZE DE MAIO, Nº 1116 SALA 904  E 905</v>
          </cell>
          <cell r="R73" t="str">
            <v>60.040-531</v>
          </cell>
          <cell r="S73" t="str">
            <v>FORTALEZA</v>
          </cell>
          <cell r="T73" t="str">
            <v>CE</v>
          </cell>
          <cell r="U73" t="str">
            <v>WWW.CAGEPREV.COM.BR</v>
          </cell>
          <cell r="V73" t="str">
            <v>ERPE</v>
          </cell>
          <cell r="W73">
            <v>45464.25</v>
          </cell>
        </row>
        <row r="74">
          <cell r="A74" t="str">
            <v>CANADA LIFE</v>
          </cell>
          <cell r="B74" t="str">
            <v>02.319.933/0001-71</v>
          </cell>
          <cell r="C74" t="str">
            <v>ENCERRADA - POR INCORPORAÇÃO</v>
          </cell>
          <cell r="D74" t="str">
            <v>ENCERRADA</v>
          </cell>
          <cell r="E74" t="str">
            <v>LC 109</v>
          </cell>
          <cell r="F74" t="str">
            <v>Privada</v>
          </cell>
          <cell r="G74" t="str">
            <v>Privado</v>
          </cell>
          <cell r="H74" t="str">
            <v>Não</v>
          </cell>
          <cell r="I74">
            <v>4.4000008084199736E+16</v>
          </cell>
          <cell r="J74">
            <v>35478</v>
          </cell>
          <cell r="K74">
            <v>1997</v>
          </cell>
          <cell r="L74" t="str">
            <v>fevereiro</v>
          </cell>
          <cell r="M74">
            <v>35828</v>
          </cell>
          <cell r="N74">
            <v>40987</v>
          </cell>
          <cell r="O74">
            <v>0</v>
          </cell>
          <cell r="P74">
            <v>0</v>
          </cell>
          <cell r="Q74" t="str">
            <v>PC VINTE E DOIS DE ABRIL 36 PARTE</v>
          </cell>
          <cell r="R74" t="str">
            <v>20.021-370</v>
          </cell>
          <cell r="S74" t="str">
            <v>RIO DE JANEIRO</v>
          </cell>
          <cell r="T74" t="str">
            <v>RJ</v>
          </cell>
          <cell r="U74"/>
          <cell r="V74" t="str">
            <v>ERRJ</v>
          </cell>
          <cell r="W74">
            <v>45464.25</v>
          </cell>
        </row>
        <row r="75">
          <cell r="A75" t="str">
            <v>CAPAF</v>
          </cell>
          <cell r="B75" t="str">
            <v>04.789.749/0001-10</v>
          </cell>
          <cell r="C75" t="str">
            <v>SOB INTERVENÇÃO - EM FUNCIONAMENTO</v>
          </cell>
          <cell r="D75" t="str">
            <v>SOB INTERVENÇÃO</v>
          </cell>
          <cell r="E75" t="str">
            <v>LC 108 / LC 109</v>
          </cell>
          <cell r="F75" t="str">
            <v>Pública Federal</v>
          </cell>
          <cell r="G75" t="str">
            <v>Público</v>
          </cell>
          <cell r="H75" t="str">
            <v>Não</v>
          </cell>
          <cell r="I75">
            <v>3018611979</v>
          </cell>
          <cell r="J75">
            <v>29061</v>
          </cell>
          <cell r="K75">
            <v>1979</v>
          </cell>
          <cell r="L75" t="str">
            <v>julho</v>
          </cell>
          <cell r="M75">
            <v>29061</v>
          </cell>
          <cell r="N75"/>
          <cell r="O75">
            <v>2</v>
          </cell>
          <cell r="P75">
            <v>2</v>
          </cell>
          <cell r="Q75" t="str">
            <v>AV GENERALISSIMO DEODORO</v>
          </cell>
          <cell r="R75" t="str">
            <v>66.055-240</v>
          </cell>
          <cell r="S75" t="str">
            <v>BELEM</v>
          </cell>
          <cell r="T75" t="str">
            <v>PA</v>
          </cell>
          <cell r="U75" t="str">
            <v>WWW.CAPAF.ORG.BR</v>
          </cell>
          <cell r="V75" t="str">
            <v>ERMG</v>
          </cell>
          <cell r="W75">
            <v>45464.25</v>
          </cell>
        </row>
        <row r="76">
          <cell r="A76" t="str">
            <v>CAPEB</v>
          </cell>
          <cell r="B76" t="str">
            <v>07.080.369/0001-09</v>
          </cell>
          <cell r="C76" t="str">
            <v>ENCERRADA - POR CANCELAMENTO</v>
          </cell>
          <cell r="D76" t="str">
            <v>ENCERRADA</v>
          </cell>
          <cell r="E76" t="str">
            <v>LC 108 / LC 109</v>
          </cell>
          <cell r="F76" t="str">
            <v>Pública Estadual</v>
          </cell>
          <cell r="G76" t="str">
            <v>Público</v>
          </cell>
          <cell r="H76" t="str">
            <v>Não</v>
          </cell>
          <cell r="I76">
            <v>3018821979</v>
          </cell>
          <cell r="J76">
            <v>28998</v>
          </cell>
          <cell r="K76">
            <v>1979</v>
          </cell>
          <cell r="L76" t="str">
            <v>maio</v>
          </cell>
          <cell r="M76">
            <v>28998</v>
          </cell>
          <cell r="N76">
            <v>38477</v>
          </cell>
          <cell r="O76">
            <v>0</v>
          </cell>
          <cell r="P76">
            <v>0</v>
          </cell>
          <cell r="Q76"/>
          <cell r="R76"/>
          <cell r="S76" t="str">
            <v>FORTALEZA</v>
          </cell>
          <cell r="T76" t="str">
            <v>CE</v>
          </cell>
          <cell r="U76"/>
          <cell r="V76" t="str">
            <v>ERPE</v>
          </cell>
          <cell r="W76">
            <v>45464.25</v>
          </cell>
        </row>
        <row r="77">
          <cell r="A77" t="str">
            <v>CAPEF</v>
          </cell>
          <cell r="B77" t="str">
            <v>07.273.170/0001-99</v>
          </cell>
          <cell r="C77" t="str">
            <v>NORMAL - EM FUNCIONAMENTO</v>
          </cell>
          <cell r="D77" t="str">
            <v>NORMAL</v>
          </cell>
          <cell r="E77" t="str">
            <v>LC 108 / LC 109</v>
          </cell>
          <cell r="F77" t="str">
            <v>Pública Federal</v>
          </cell>
          <cell r="G77" t="str">
            <v>Público</v>
          </cell>
          <cell r="H77" t="str">
            <v>Não</v>
          </cell>
          <cell r="I77">
            <v>3017951979</v>
          </cell>
          <cell r="J77">
            <v>29311</v>
          </cell>
          <cell r="K77">
            <v>1980</v>
          </cell>
          <cell r="L77" t="str">
            <v>março</v>
          </cell>
          <cell r="M77">
            <v>29311</v>
          </cell>
          <cell r="N77"/>
          <cell r="O77">
            <v>3</v>
          </cell>
          <cell r="P77">
            <v>3</v>
          </cell>
          <cell r="Q77" t="str">
            <v>AV SANTOS DUMONT, 771</v>
          </cell>
          <cell r="R77" t="str">
            <v>60.150-160</v>
          </cell>
          <cell r="S77" t="str">
            <v>FORTALEZA</v>
          </cell>
          <cell r="T77" t="str">
            <v>CE</v>
          </cell>
          <cell r="U77" t="str">
            <v>www.capef.com.br</v>
          </cell>
          <cell r="V77" t="str">
            <v>ERPE</v>
          </cell>
          <cell r="W77">
            <v>45464.25</v>
          </cell>
        </row>
        <row r="78">
          <cell r="A78" t="str">
            <v>CAPESESP</v>
          </cell>
          <cell r="B78" t="str">
            <v>30.036.685/0001-97</v>
          </cell>
          <cell r="C78" t="str">
            <v>NORMAL - EM FUNCIONAMENTO</v>
          </cell>
          <cell r="D78" t="str">
            <v>NORMAL</v>
          </cell>
          <cell r="E78" t="str">
            <v>LC 108 / LC 109</v>
          </cell>
          <cell r="F78" t="str">
            <v>Pública Federal</v>
          </cell>
          <cell r="G78" t="str">
            <v>Público</v>
          </cell>
          <cell r="H78" t="str">
            <v>Não</v>
          </cell>
          <cell r="I78">
            <v>3018321979</v>
          </cell>
          <cell r="J78">
            <v>30685</v>
          </cell>
          <cell r="K78">
            <v>1984</v>
          </cell>
          <cell r="L78" t="str">
            <v>janeiro</v>
          </cell>
          <cell r="M78">
            <v>31048</v>
          </cell>
          <cell r="N78"/>
          <cell r="O78">
            <v>6</v>
          </cell>
          <cell r="P78">
            <v>19</v>
          </cell>
          <cell r="Q78" t="str">
            <v>AV MARECHAL CAMARA 160 S/633A637 E 733 A 737</v>
          </cell>
          <cell r="R78" t="str">
            <v>20.020-080</v>
          </cell>
          <cell r="S78" t="str">
            <v>RIO DE JANEIRO</v>
          </cell>
          <cell r="T78" t="str">
            <v>RJ</v>
          </cell>
          <cell r="U78" t="str">
            <v>WWW.CAPESESP.COM.BR</v>
          </cell>
          <cell r="V78" t="str">
            <v>ERRJ</v>
          </cell>
          <cell r="W78">
            <v>45464.25</v>
          </cell>
        </row>
        <row r="79">
          <cell r="A79" t="str">
            <v>CAPITAL PREV</v>
          </cell>
          <cell r="B79" t="str">
            <v>00.580.481/0001-51</v>
          </cell>
          <cell r="C79" t="str">
            <v>NORMAL - EM FUNCIONAMENTO</v>
          </cell>
          <cell r="D79" t="str">
            <v>NORMAL</v>
          </cell>
          <cell r="E79" t="str">
            <v>LC 108 / LC 109</v>
          </cell>
          <cell r="F79" t="str">
            <v>Pública Municipal</v>
          </cell>
          <cell r="G79" t="str">
            <v>Público</v>
          </cell>
          <cell r="H79" t="str">
            <v>Não</v>
          </cell>
          <cell r="I79">
            <v>440000041581994</v>
          </cell>
          <cell r="J79">
            <v>34698</v>
          </cell>
          <cell r="K79">
            <v>1994</v>
          </cell>
          <cell r="L79" t="str">
            <v>dezembro</v>
          </cell>
          <cell r="M79">
            <v>34696</v>
          </cell>
          <cell r="N79"/>
          <cell r="O79">
            <v>3</v>
          </cell>
          <cell r="P79">
            <v>2</v>
          </cell>
          <cell r="Q79" t="str">
            <v>AV PRINCESA ISABEL,</v>
          </cell>
          <cell r="R79" t="str">
            <v>29.010-930</v>
          </cell>
          <cell r="S79" t="str">
            <v>VITORIA</v>
          </cell>
          <cell r="T79" t="str">
            <v>ES</v>
          </cell>
          <cell r="U79" t="str">
            <v>WWW.FAECES.COM.BR</v>
          </cell>
          <cell r="V79" t="str">
            <v>ERMG</v>
          </cell>
          <cell r="W79">
            <v>45464.25</v>
          </cell>
        </row>
        <row r="80">
          <cell r="A80" t="str">
            <v>CAPITAL PREVIDÊNCIA</v>
          </cell>
          <cell r="B80" t="str">
            <v>41.577.801/0001-00</v>
          </cell>
          <cell r="C80" t="str">
            <v>NORMAL - EM FUNCIONAMENTO</v>
          </cell>
          <cell r="D80" t="str">
            <v>NORMAL</v>
          </cell>
          <cell r="E80" t="str">
            <v>LC 109</v>
          </cell>
          <cell r="F80" t="str">
            <v>Privada</v>
          </cell>
          <cell r="G80" t="str">
            <v>Privado</v>
          </cell>
          <cell r="H80" t="str">
            <v>Não</v>
          </cell>
          <cell r="I80">
            <v>4.4011002697202048E+16</v>
          </cell>
          <cell r="J80">
            <v>44218</v>
          </cell>
          <cell r="K80">
            <v>2021</v>
          </cell>
          <cell r="L80" t="str">
            <v>janeiro</v>
          </cell>
          <cell r="M80">
            <v>44245</v>
          </cell>
          <cell r="N80"/>
          <cell r="O80">
            <v>0</v>
          </cell>
          <cell r="P80">
            <v>0</v>
          </cell>
          <cell r="Q80" t="str">
            <v>R FRANCISCO MARENGO</v>
          </cell>
          <cell r="R80" t="str">
            <v>03.313-000</v>
          </cell>
          <cell r="S80" t="str">
            <v>SAO PAULO</v>
          </cell>
          <cell r="T80" t="str">
            <v>SP</v>
          </cell>
          <cell r="U80"/>
          <cell r="V80" t="str">
            <v>ERSP</v>
          </cell>
          <cell r="W80">
            <v>45464.25</v>
          </cell>
        </row>
        <row r="81">
          <cell r="A81" t="str">
            <v>CAPOF</v>
          </cell>
          <cell r="B81" t="str">
            <v>06.252.746/0001-79</v>
          </cell>
          <cell r="C81" t="str">
            <v>NORMAL - EM FUNCIONAMENTO</v>
          </cell>
          <cell r="D81" t="str">
            <v>NORMAL</v>
          </cell>
          <cell r="E81" t="str">
            <v>LC 109</v>
          </cell>
          <cell r="F81" t="str">
            <v>Privada</v>
          </cell>
          <cell r="G81" t="str">
            <v>Privado</v>
          </cell>
          <cell r="H81" t="str">
            <v>Não</v>
          </cell>
          <cell r="I81">
            <v>244221982</v>
          </cell>
          <cell r="J81">
            <v>30949</v>
          </cell>
          <cell r="K81">
            <v>1984</v>
          </cell>
          <cell r="L81" t="str">
            <v>setembro</v>
          </cell>
          <cell r="M81">
            <v>24654</v>
          </cell>
          <cell r="N81"/>
          <cell r="O81">
            <v>1</v>
          </cell>
          <cell r="P81">
            <v>2</v>
          </cell>
          <cell r="Q81" t="str">
            <v>AV. PROFESSOR CARLOS CUNHA,  Nº 3000, LOJA 24, JARACATY SHOPPING</v>
          </cell>
          <cell r="R81" t="str">
            <v>65.076-820</v>
          </cell>
          <cell r="S81" t="str">
            <v>SAO LUIS</v>
          </cell>
          <cell r="T81" t="str">
            <v>MA</v>
          </cell>
          <cell r="U81" t="str">
            <v>WWW.CAPOF.ORG.BR</v>
          </cell>
          <cell r="V81" t="str">
            <v>ERPE</v>
          </cell>
          <cell r="W81">
            <v>45464.25</v>
          </cell>
        </row>
        <row r="82">
          <cell r="A82" t="str">
            <v>CARBOPREV</v>
          </cell>
          <cell r="B82" t="str">
            <v>01.771.969/0001-29</v>
          </cell>
          <cell r="C82" t="str">
            <v>NORMAL - EM FUNCIONAMENTO</v>
          </cell>
          <cell r="D82" t="str">
            <v>NORMAL</v>
          </cell>
          <cell r="E82" t="str">
            <v>LC 109</v>
          </cell>
          <cell r="F82" t="str">
            <v>Privada</v>
          </cell>
          <cell r="G82" t="str">
            <v>Privado</v>
          </cell>
          <cell r="H82" t="str">
            <v>Não</v>
          </cell>
          <cell r="I82">
            <v>440000103129612</v>
          </cell>
          <cell r="J82">
            <v>35411</v>
          </cell>
          <cell r="K82">
            <v>1996</v>
          </cell>
          <cell r="L82" t="str">
            <v>dezembro</v>
          </cell>
          <cell r="M82">
            <v>35704</v>
          </cell>
          <cell r="N82"/>
          <cell r="O82">
            <v>1</v>
          </cell>
          <cell r="P82">
            <v>2</v>
          </cell>
          <cell r="Q82" t="str">
            <v>ROD CONEGO DOMENICO RANGONI (SP-055) S/N KM 267,7 - LES</v>
          </cell>
          <cell r="R82" t="str">
            <v>11.573-901</v>
          </cell>
          <cell r="S82" t="str">
            <v>CUBATAO</v>
          </cell>
          <cell r="T82" t="str">
            <v>SP</v>
          </cell>
          <cell r="U82" t="str">
            <v>PORTALPREV.COM.BR/CARBOPREV</v>
          </cell>
          <cell r="V82" t="str">
            <v>ERSP</v>
          </cell>
          <cell r="W82">
            <v>45464.25</v>
          </cell>
        </row>
        <row r="83">
          <cell r="A83" t="str">
            <v>CARFEPE</v>
          </cell>
          <cell r="B83" t="str">
            <v>73.911.620/0001-56</v>
          </cell>
          <cell r="C83" t="str">
            <v>ENCERRADA - POR INICIATIVA DA EFPC</v>
          </cell>
          <cell r="D83" t="str">
            <v>ENCERRADA</v>
          </cell>
          <cell r="E83" t="str">
            <v>LC 109</v>
          </cell>
          <cell r="F83" t="str">
            <v>Privada</v>
          </cell>
          <cell r="G83" t="str">
            <v>Privado</v>
          </cell>
          <cell r="H83" t="str">
            <v>Não</v>
          </cell>
          <cell r="I83">
            <v>440000024361992</v>
          </cell>
          <cell r="J83">
            <v>34198</v>
          </cell>
          <cell r="K83">
            <v>1993</v>
          </cell>
          <cell r="L83" t="str">
            <v>agosto</v>
          </cell>
          <cell r="M83">
            <v>34325</v>
          </cell>
          <cell r="N83">
            <v>43672</v>
          </cell>
          <cell r="O83">
            <v>0</v>
          </cell>
          <cell r="P83">
            <v>0</v>
          </cell>
          <cell r="Q83" t="str">
            <v>AVENIDA DO CONTORNO 8289 2 E 3 ANDARES</v>
          </cell>
          <cell r="R83" t="str">
            <v>30.110-059</v>
          </cell>
          <cell r="S83" t="str">
            <v>BELO HORIZONTE</v>
          </cell>
          <cell r="T83" t="str">
            <v>MG</v>
          </cell>
          <cell r="U83"/>
          <cell r="V83" t="str">
            <v>ERMG</v>
          </cell>
          <cell r="W83">
            <v>45464.25</v>
          </cell>
        </row>
        <row r="84">
          <cell r="A84" t="str">
            <v>CARGILLPREV</v>
          </cell>
          <cell r="B84" t="str">
            <v>58.926.825/0001-11</v>
          </cell>
          <cell r="C84" t="str">
            <v>NORMAL - EM FUNCIONAMENTO</v>
          </cell>
          <cell r="D84" t="str">
            <v>NORMAL</v>
          </cell>
          <cell r="E84" t="str">
            <v>LC 109</v>
          </cell>
          <cell r="F84" t="str">
            <v>Privada</v>
          </cell>
          <cell r="G84" t="str">
            <v>Privado</v>
          </cell>
          <cell r="H84" t="str">
            <v>Não</v>
          </cell>
          <cell r="I84">
            <v>3.0000003615191984E+16</v>
          </cell>
          <cell r="J84">
            <v>35877</v>
          </cell>
          <cell r="K84">
            <v>1998</v>
          </cell>
          <cell r="L84" t="str">
            <v>março</v>
          </cell>
          <cell r="M84">
            <v>32321</v>
          </cell>
          <cell r="N84"/>
          <cell r="O84">
            <v>3</v>
          </cell>
          <cell r="P84">
            <v>17</v>
          </cell>
          <cell r="Q84" t="str">
            <v>AV DR. CHUCRI ZAIDAN, 1.240 - 6 º ANDAR - TORRE DIAMOND</v>
          </cell>
          <cell r="R84" t="str">
            <v>04.711-130</v>
          </cell>
          <cell r="S84" t="str">
            <v>SAO PAULO</v>
          </cell>
          <cell r="T84" t="str">
            <v>SP</v>
          </cell>
          <cell r="U84" t="str">
            <v>HTTP://WWW.CARGILLPREV.COM.BR</v>
          </cell>
          <cell r="V84" t="str">
            <v>ERSP</v>
          </cell>
          <cell r="W84">
            <v>45464.25</v>
          </cell>
        </row>
        <row r="85">
          <cell r="A85" t="str">
            <v>CARREFOURPREV</v>
          </cell>
          <cell r="B85" t="str">
            <v>66.513.409/0001-10</v>
          </cell>
          <cell r="C85" t="str">
            <v>NORMAL - EM FUNCIONAMENTO</v>
          </cell>
          <cell r="D85" t="str">
            <v>NORMAL</v>
          </cell>
          <cell r="E85" t="str">
            <v>LC 109</v>
          </cell>
          <cell r="F85" t="str">
            <v>Privada</v>
          </cell>
          <cell r="G85" t="str">
            <v>Privado</v>
          </cell>
          <cell r="H85" t="str">
            <v>Não</v>
          </cell>
          <cell r="I85">
            <v>4.4000003116200248E+16</v>
          </cell>
          <cell r="J85">
            <v>37603</v>
          </cell>
          <cell r="K85">
            <v>2002</v>
          </cell>
          <cell r="L85" t="str">
            <v>dezembro</v>
          </cell>
          <cell r="M85">
            <v>37603</v>
          </cell>
          <cell r="N85"/>
          <cell r="O85">
            <v>1</v>
          </cell>
          <cell r="P85">
            <v>13</v>
          </cell>
          <cell r="Q85" t="str">
            <v>RUA GEORGE EASTMAN, 213 - TÉRREO</v>
          </cell>
          <cell r="R85" t="str">
            <v>05.690-000</v>
          </cell>
          <cell r="S85" t="str">
            <v>SAO PAULO</v>
          </cell>
          <cell r="T85" t="str">
            <v>SP</v>
          </cell>
          <cell r="U85" t="str">
            <v>WWW.CARREFOURPREV.COM.BR</v>
          </cell>
          <cell r="V85" t="str">
            <v>ERSP</v>
          </cell>
          <cell r="W85">
            <v>45464.25</v>
          </cell>
        </row>
        <row r="86">
          <cell r="A86" t="str">
            <v>CARTAPREV</v>
          </cell>
          <cell r="B86" t="str">
            <v>08.966.102/0001-78</v>
          </cell>
          <cell r="C86" t="str">
            <v>NORMAL - EM FUNCIONAMENTO</v>
          </cell>
          <cell r="D86" t="str">
            <v>NORMAL</v>
          </cell>
          <cell r="E86" t="str">
            <v>LC 109</v>
          </cell>
          <cell r="F86" t="str">
            <v>Instituidor</v>
          </cell>
          <cell r="G86" t="str">
            <v>Instituidor</v>
          </cell>
          <cell r="H86" t="str">
            <v>Não</v>
          </cell>
          <cell r="I86">
            <v>4.400000159920076E+16</v>
          </cell>
          <cell r="J86">
            <v>39217</v>
          </cell>
          <cell r="K86">
            <v>2007</v>
          </cell>
          <cell r="L86" t="str">
            <v>maio</v>
          </cell>
          <cell r="M86">
            <v>39814</v>
          </cell>
          <cell r="N86"/>
          <cell r="O86">
            <v>1</v>
          </cell>
          <cell r="P86">
            <v>5</v>
          </cell>
          <cell r="Q86" t="str">
            <v>SHS QD. 06 ED. BRASIL 21 BL E SLS 615/616/617</v>
          </cell>
          <cell r="R86" t="str">
            <v>70.322-915</v>
          </cell>
          <cell r="S86" t="str">
            <v>BRASILIA</v>
          </cell>
          <cell r="T86" t="str">
            <v>DF</v>
          </cell>
          <cell r="U86" t="str">
            <v>WWW.CNBPREV.ORG.BR</v>
          </cell>
          <cell r="V86" t="str">
            <v>ERDF</v>
          </cell>
          <cell r="W86">
            <v>45464.25</v>
          </cell>
        </row>
        <row r="87">
          <cell r="A87" t="str">
            <v>CASANPREV</v>
          </cell>
          <cell r="B87" t="str">
            <v>09.523.635/0001-48</v>
          </cell>
          <cell r="C87" t="str">
            <v>NORMAL - EM FUNCIONAMENTO</v>
          </cell>
          <cell r="D87" t="str">
            <v>NORMAL</v>
          </cell>
          <cell r="E87" t="str">
            <v>LC 108 / LC 109</v>
          </cell>
          <cell r="F87" t="str">
            <v>Pública Estadual</v>
          </cell>
          <cell r="G87" t="str">
            <v>Público</v>
          </cell>
          <cell r="H87" t="str">
            <v>Não</v>
          </cell>
          <cell r="I87">
            <v>4.4000004632200704E+16</v>
          </cell>
          <cell r="J87">
            <v>39527</v>
          </cell>
          <cell r="K87">
            <v>2008</v>
          </cell>
          <cell r="L87" t="str">
            <v>março</v>
          </cell>
          <cell r="M87">
            <v>39661</v>
          </cell>
          <cell r="N87"/>
          <cell r="O87">
            <v>1</v>
          </cell>
          <cell r="P87">
            <v>2</v>
          </cell>
          <cell r="Q87" t="str">
            <v>AVENIDA RIO BRANCO,404 - TORRE I - SALA 103 E 104</v>
          </cell>
          <cell r="R87" t="str">
            <v>88.015-200</v>
          </cell>
          <cell r="S87" t="str">
            <v>FLORIANOPOLIS</v>
          </cell>
          <cell r="T87" t="str">
            <v>SC</v>
          </cell>
          <cell r="U87" t="str">
            <v>WWW.CASANPREV.COM.BR</v>
          </cell>
          <cell r="V87" t="str">
            <v>ERRS</v>
          </cell>
          <cell r="W87">
            <v>45464.25</v>
          </cell>
        </row>
        <row r="88">
          <cell r="A88" t="str">
            <v>CASFAM</v>
          </cell>
          <cell r="B88" t="str">
            <v>18.742.833/0001-93</v>
          </cell>
          <cell r="C88" t="str">
            <v>NORMAL - EM FUNCIONAMENTO</v>
          </cell>
          <cell r="D88" t="str">
            <v>NORMAL</v>
          </cell>
          <cell r="E88" t="str">
            <v>LC 109</v>
          </cell>
          <cell r="F88" t="str">
            <v>Privada</v>
          </cell>
          <cell r="G88" t="str">
            <v>Privado</v>
          </cell>
          <cell r="H88" t="str">
            <v>Não</v>
          </cell>
          <cell r="I88">
            <v>3017941979</v>
          </cell>
          <cell r="J88">
            <v>29005</v>
          </cell>
          <cell r="K88">
            <v>1979</v>
          </cell>
          <cell r="L88" t="str">
            <v>maio</v>
          </cell>
          <cell r="M88">
            <v>29005</v>
          </cell>
          <cell r="N88"/>
          <cell r="O88">
            <v>2</v>
          </cell>
          <cell r="P88">
            <v>6</v>
          </cell>
          <cell r="Q88" t="str">
            <v>BERNARDO GUIMARAES</v>
          </cell>
          <cell r="R88" t="str">
            <v>30.140-080</v>
          </cell>
          <cell r="S88" t="str">
            <v>BELO HORIZONTE</v>
          </cell>
          <cell r="T88" t="str">
            <v>MG</v>
          </cell>
          <cell r="U88" t="str">
            <v>WWW.MAISPREVIDENCIA.COM</v>
          </cell>
          <cell r="V88" t="str">
            <v>ERMG</v>
          </cell>
          <cell r="W88">
            <v>45464.25</v>
          </cell>
        </row>
        <row r="89">
          <cell r="A89" t="str">
            <v>CAVA</v>
          </cell>
          <cell r="B89" t="str">
            <v>17.209.370/0001-36</v>
          </cell>
          <cell r="C89" t="str">
            <v>NORMAL - EM FUNCIONAMENTO</v>
          </cell>
          <cell r="D89" t="str">
            <v>NORMAL</v>
          </cell>
          <cell r="E89" t="str">
            <v>LC 109</v>
          </cell>
          <cell r="F89" t="str">
            <v>Privada</v>
          </cell>
          <cell r="G89" t="str">
            <v>Privado</v>
          </cell>
          <cell r="H89" t="str">
            <v>Não</v>
          </cell>
          <cell r="I89">
            <v>3018591979</v>
          </cell>
          <cell r="J89">
            <v>29397</v>
          </cell>
          <cell r="K89">
            <v>1980</v>
          </cell>
          <cell r="L89" t="str">
            <v>junho</v>
          </cell>
          <cell r="M89">
            <v>21309</v>
          </cell>
          <cell r="N89"/>
          <cell r="O89">
            <v>0</v>
          </cell>
          <cell r="P89">
            <v>0</v>
          </cell>
          <cell r="Q89" t="str">
            <v>AVENIDA AMAZONAS</v>
          </cell>
          <cell r="R89" t="str">
            <v>30.180-907</v>
          </cell>
          <cell r="S89" t="str">
            <v>BELO HORIZONTE</v>
          </cell>
          <cell r="T89" t="str">
            <v>MG</v>
          </cell>
          <cell r="U89" t="str">
            <v>WWW.CAVA.ORG.BR</v>
          </cell>
          <cell r="V89" t="str">
            <v>ERMG</v>
          </cell>
          <cell r="W89">
            <v>45464.25</v>
          </cell>
        </row>
        <row r="90">
          <cell r="A90" t="str">
            <v>CBS</v>
          </cell>
          <cell r="B90" t="str">
            <v>32.500.613/0001-84</v>
          </cell>
          <cell r="C90" t="str">
            <v>NORMAL - EM FUNCIONAMENTO</v>
          </cell>
          <cell r="D90" t="str">
            <v>NORMAL</v>
          </cell>
          <cell r="E90" t="str">
            <v>LC 109</v>
          </cell>
          <cell r="F90" t="str">
            <v>Privada</v>
          </cell>
          <cell r="G90" t="str">
            <v>Privado</v>
          </cell>
          <cell r="H90" t="str">
            <v>Não</v>
          </cell>
          <cell r="I90">
            <v>3018201979</v>
          </cell>
          <cell r="J90">
            <v>29223</v>
          </cell>
          <cell r="K90">
            <v>1980</v>
          </cell>
          <cell r="L90" t="str">
            <v>janeiro</v>
          </cell>
          <cell r="M90">
            <v>29223</v>
          </cell>
          <cell r="N90"/>
          <cell r="O90">
            <v>4</v>
          </cell>
          <cell r="P90">
            <v>15</v>
          </cell>
          <cell r="Q90" t="str">
            <v>AV. DR. CARDOSO DE MELO</v>
          </cell>
          <cell r="R90" t="str">
            <v>04.548-903</v>
          </cell>
          <cell r="S90" t="str">
            <v>SAO PAULO</v>
          </cell>
          <cell r="T90" t="str">
            <v>SP</v>
          </cell>
          <cell r="U90" t="str">
            <v>CBSPREV.COM.BR</v>
          </cell>
          <cell r="V90" t="str">
            <v>ERSP</v>
          </cell>
          <cell r="W90">
            <v>45464.25</v>
          </cell>
        </row>
        <row r="91">
          <cell r="A91" t="str">
            <v>CELOS</v>
          </cell>
          <cell r="B91" t="str">
            <v>82.956.996/0001-78</v>
          </cell>
          <cell r="C91" t="str">
            <v>NORMAL - EM FUNCIONAMENTO</v>
          </cell>
          <cell r="D91" t="str">
            <v>NORMAL</v>
          </cell>
          <cell r="E91" t="str">
            <v>LC 108 / LC 109</v>
          </cell>
          <cell r="F91" t="str">
            <v>Pública Estadual</v>
          </cell>
          <cell r="G91" t="str">
            <v>Público</v>
          </cell>
          <cell r="H91" t="str">
            <v>Não</v>
          </cell>
          <cell r="I91">
            <v>3017831979</v>
          </cell>
          <cell r="J91">
            <v>28993</v>
          </cell>
          <cell r="K91">
            <v>1979</v>
          </cell>
          <cell r="L91" t="str">
            <v>maio</v>
          </cell>
          <cell r="M91">
            <v>27061</v>
          </cell>
          <cell r="N91"/>
          <cell r="O91">
            <v>5</v>
          </cell>
          <cell r="P91">
            <v>3</v>
          </cell>
          <cell r="Q91" t="str">
            <v>AV HERCILIO LUZ 639 ANDAR 06</v>
          </cell>
          <cell r="R91" t="str">
            <v>88.020-000</v>
          </cell>
          <cell r="S91" t="str">
            <v>FLORIANOPOLIS</v>
          </cell>
          <cell r="T91" t="str">
            <v>SC</v>
          </cell>
          <cell r="U91" t="str">
            <v>WWW.CELOS.COM.BR</v>
          </cell>
          <cell r="V91" t="str">
            <v>ERRS</v>
          </cell>
          <cell r="W91">
            <v>45464.25</v>
          </cell>
        </row>
        <row r="92">
          <cell r="A92" t="str">
            <v>CELPOS</v>
          </cell>
          <cell r="B92" t="str">
            <v>11.722.691/0001-53</v>
          </cell>
          <cell r="C92" t="str">
            <v>SEM ATIVIDADES - POR TRANSFERÊNCIA DOS PLANOS</v>
          </cell>
          <cell r="D92" t="str">
            <v>SEM ATIVIDADES</v>
          </cell>
          <cell r="E92" t="str">
            <v>LC 109</v>
          </cell>
          <cell r="F92" t="str">
            <v>Privada</v>
          </cell>
          <cell r="G92" t="str">
            <v>Privado</v>
          </cell>
          <cell r="H92" t="str">
            <v>Não</v>
          </cell>
          <cell r="I92">
            <v>181301980</v>
          </cell>
          <cell r="J92">
            <v>29605</v>
          </cell>
          <cell r="K92">
            <v>1981</v>
          </cell>
          <cell r="L92" t="str">
            <v>janeiro</v>
          </cell>
          <cell r="M92">
            <v>29725</v>
          </cell>
          <cell r="N92">
            <v>44105</v>
          </cell>
          <cell r="O92">
            <v>1</v>
          </cell>
          <cell r="P92">
            <v>0</v>
          </cell>
          <cell r="Q92" t="str">
            <v>RUA JOAO FERNANDES VIEIRA, 190</v>
          </cell>
          <cell r="R92" t="str">
            <v>50.050-200</v>
          </cell>
          <cell r="S92" t="str">
            <v>RECIFE</v>
          </cell>
          <cell r="T92" t="str">
            <v>PE</v>
          </cell>
          <cell r="U92" t="str">
            <v>www.celpos.com.br</v>
          </cell>
          <cell r="V92" t="str">
            <v>ERPE</v>
          </cell>
          <cell r="W92">
            <v>45464.25</v>
          </cell>
        </row>
        <row r="93">
          <cell r="A93" t="str">
            <v>CENTRUS</v>
          </cell>
          <cell r="B93" t="str">
            <v>00.580.571/0001-42</v>
          </cell>
          <cell r="C93" t="str">
            <v>NORMAL - EM FUNCIONAMENTO</v>
          </cell>
          <cell r="D93" t="str">
            <v>NORMAL</v>
          </cell>
          <cell r="E93" t="str">
            <v>LC 108 / LC 109</v>
          </cell>
          <cell r="F93" t="str">
            <v>Pública Federal</v>
          </cell>
          <cell r="G93" t="str">
            <v>Público</v>
          </cell>
          <cell r="H93" t="str">
            <v>Não</v>
          </cell>
          <cell r="I93">
            <v>38291979</v>
          </cell>
          <cell r="J93">
            <v>29311</v>
          </cell>
          <cell r="K93">
            <v>1980</v>
          </cell>
          <cell r="L93" t="str">
            <v>março</v>
          </cell>
          <cell r="M93">
            <v>29509</v>
          </cell>
          <cell r="N93"/>
          <cell r="O93">
            <v>4</v>
          </cell>
          <cell r="P93">
            <v>7</v>
          </cell>
          <cell r="Q93" t="str">
            <v>SCN QUADRA 02 BLOCO A  8º ANDAR  - ED.CORPORATE FINANCIAL CENTER</v>
          </cell>
          <cell r="R93" t="str">
            <v>70.712-900</v>
          </cell>
          <cell r="S93" t="str">
            <v>BRASILIA</v>
          </cell>
          <cell r="T93" t="str">
            <v>DF</v>
          </cell>
          <cell r="U93" t="str">
            <v>WWW.CENTRUS.ORG.BR</v>
          </cell>
          <cell r="V93" t="str">
            <v>ERDF</v>
          </cell>
          <cell r="W93">
            <v>45464.25</v>
          </cell>
        </row>
        <row r="94">
          <cell r="A94" t="str">
            <v>CENTRUS/MT</v>
          </cell>
          <cell r="B94" t="str">
            <v>03.533.957/0001-91</v>
          </cell>
          <cell r="C94" t="str">
            <v>LIQUIDAÇÃO - EM LIQUIDAÇÃO</v>
          </cell>
          <cell r="D94" t="str">
            <v>LIQUIDAÇÃO</v>
          </cell>
          <cell r="E94" t="str">
            <v>LC 108 / LC 109</v>
          </cell>
          <cell r="F94" t="str">
            <v>Pública Estadual</v>
          </cell>
          <cell r="G94" t="str">
            <v>Público</v>
          </cell>
          <cell r="H94" t="str">
            <v>Não</v>
          </cell>
          <cell r="I94">
            <v>308831979</v>
          </cell>
          <cell r="J94">
            <v>29126</v>
          </cell>
          <cell r="K94">
            <v>1979</v>
          </cell>
          <cell r="L94" t="str">
            <v>setembro</v>
          </cell>
          <cell r="M94">
            <v>29126</v>
          </cell>
          <cell r="N94"/>
          <cell r="O94">
            <v>1</v>
          </cell>
          <cell r="P94">
            <v>0</v>
          </cell>
          <cell r="Q94" t="str">
            <v>AV HIST RUBENS DE MENDONCA SALA 1.307 N-1856</v>
          </cell>
          <cell r="R94" t="str">
            <v>78.050-040</v>
          </cell>
          <cell r="S94" t="str">
            <v>CUIABA</v>
          </cell>
          <cell r="T94" t="str">
            <v>MT</v>
          </cell>
          <cell r="U94"/>
          <cell r="V94" t="str">
            <v>ERMG</v>
          </cell>
          <cell r="W94">
            <v>45464.25</v>
          </cell>
        </row>
        <row r="95">
          <cell r="A95" t="str">
            <v>CEPLUS</v>
          </cell>
          <cell r="B95" t="str">
            <v>14.498.901/0001-60</v>
          </cell>
          <cell r="C95" t="str">
            <v>LIQUIDAÇÃO - EM LIQUIDAÇÃO</v>
          </cell>
          <cell r="D95" t="str">
            <v>LIQUIDAÇÃO</v>
          </cell>
          <cell r="E95" t="str">
            <v>LC 108 / LC 109</v>
          </cell>
          <cell r="F95" t="str">
            <v>Pública Federal</v>
          </cell>
          <cell r="G95" t="str">
            <v>Público</v>
          </cell>
          <cell r="H95" t="str">
            <v>Não</v>
          </cell>
          <cell r="I95">
            <v>28801978</v>
          </cell>
          <cell r="J95">
            <v>29305</v>
          </cell>
          <cell r="K95">
            <v>1980</v>
          </cell>
          <cell r="L95" t="str">
            <v>março</v>
          </cell>
          <cell r="M95">
            <v>29305</v>
          </cell>
          <cell r="N95"/>
          <cell r="O95">
            <v>1</v>
          </cell>
          <cell r="P95">
            <v>0</v>
          </cell>
          <cell r="Q95" t="str">
            <v>AV CINQUENTENARIO 1100 1 E 2 ANDARES</v>
          </cell>
          <cell r="R95" t="str">
            <v>45.602-748</v>
          </cell>
          <cell r="S95" t="str">
            <v>ITABUNA</v>
          </cell>
          <cell r="T95" t="str">
            <v>BA</v>
          </cell>
          <cell r="U95"/>
          <cell r="V95" t="str">
            <v>ERMG</v>
          </cell>
          <cell r="W95">
            <v>45464.25</v>
          </cell>
        </row>
        <row r="96">
          <cell r="A96" t="str">
            <v>CE-PREVCOM</v>
          </cell>
          <cell r="B96" t="str">
            <v>39.940.699/0001-05</v>
          </cell>
          <cell r="C96" t="str">
            <v>NORMAL - EM FUNCIONAMENTO</v>
          </cell>
          <cell r="D96" t="str">
            <v>NORMAL</v>
          </cell>
          <cell r="E96" t="str">
            <v>LC 108 / LC 109</v>
          </cell>
          <cell r="F96" t="str">
            <v>Pública Municipal</v>
          </cell>
          <cell r="G96" t="str">
            <v>Público</v>
          </cell>
          <cell r="H96" t="str">
            <v>Não</v>
          </cell>
          <cell r="I96">
            <v>4.4011007240201904E+16</v>
          </cell>
          <cell r="J96">
            <v>43880</v>
          </cell>
          <cell r="K96">
            <v>2020</v>
          </cell>
          <cell r="L96" t="str">
            <v>fevereiro</v>
          </cell>
          <cell r="M96">
            <v>44040</v>
          </cell>
          <cell r="N96"/>
          <cell r="O96">
            <v>2</v>
          </cell>
          <cell r="P96">
            <v>21</v>
          </cell>
          <cell r="Q96" t="str">
            <v>R VINTE E CINCO DE MARCO</v>
          </cell>
          <cell r="R96" t="str">
            <v>60.060-120</v>
          </cell>
          <cell r="S96" t="str">
            <v>FORTALEZA</v>
          </cell>
          <cell r="T96" t="str">
            <v>CE</v>
          </cell>
          <cell r="U96" t="str">
            <v>WWW.CEPREVCOM.COM.BR</v>
          </cell>
          <cell r="V96" t="str">
            <v>ERPE</v>
          </cell>
          <cell r="W96">
            <v>45464.25</v>
          </cell>
        </row>
        <row r="97">
          <cell r="A97" t="str">
            <v>CERES</v>
          </cell>
          <cell r="B97" t="str">
            <v>00.532.804/0001-31</v>
          </cell>
          <cell r="C97" t="str">
            <v>NORMAL - EM FUNCIONAMENTO</v>
          </cell>
          <cell r="D97" t="str">
            <v>NORMAL</v>
          </cell>
          <cell r="E97" t="str">
            <v>LC 108 / LC 109</v>
          </cell>
          <cell r="F97" t="str">
            <v>Pública Federal</v>
          </cell>
          <cell r="G97" t="str">
            <v>Público</v>
          </cell>
          <cell r="H97" t="str">
            <v>Não</v>
          </cell>
          <cell r="I97">
            <v>3018891979</v>
          </cell>
          <cell r="J97">
            <v>29055</v>
          </cell>
          <cell r="K97">
            <v>1979</v>
          </cell>
          <cell r="L97" t="str">
            <v>julho</v>
          </cell>
          <cell r="M97">
            <v>29068</v>
          </cell>
          <cell r="N97"/>
          <cell r="O97">
            <v>18</v>
          </cell>
          <cell r="P97">
            <v>10</v>
          </cell>
          <cell r="Q97" t="str">
            <v>SHC/NORTE CL 202 BL C LJ 95 TER LJ 85 SUB N. 15 SB 1PV.</v>
          </cell>
          <cell r="R97" t="str">
            <v>70.001-970</v>
          </cell>
          <cell r="S97" t="str">
            <v>BRASILIA</v>
          </cell>
          <cell r="T97" t="str">
            <v>DF</v>
          </cell>
          <cell r="U97" t="str">
            <v>WWW.CERES.ORG.BR</v>
          </cell>
          <cell r="V97" t="str">
            <v>ERDF</v>
          </cell>
          <cell r="W97">
            <v>45464.25</v>
          </cell>
        </row>
        <row r="98">
          <cell r="A98" t="str">
            <v>CIASPREV</v>
          </cell>
          <cell r="B98" t="str">
            <v>08.071.645/0001-27</v>
          </cell>
          <cell r="C98" t="str">
            <v>NORMAL - EM FUNCIONAMENTO</v>
          </cell>
          <cell r="D98" t="str">
            <v>NORMAL</v>
          </cell>
          <cell r="E98" t="str">
            <v>LC 109</v>
          </cell>
          <cell r="F98" t="str">
            <v>Instituidor</v>
          </cell>
          <cell r="G98" t="str">
            <v>Instituidor</v>
          </cell>
          <cell r="H98" t="str">
            <v>Não</v>
          </cell>
          <cell r="I98">
            <v>4.4011000005200496E+16</v>
          </cell>
          <cell r="J98">
            <v>38664</v>
          </cell>
          <cell r="K98">
            <v>2005</v>
          </cell>
          <cell r="L98" t="str">
            <v>novembro</v>
          </cell>
          <cell r="M98">
            <v>39029</v>
          </cell>
          <cell r="N98"/>
          <cell r="O98">
            <v>1</v>
          </cell>
          <cell r="P98">
            <v>0</v>
          </cell>
          <cell r="Q98" t="str">
            <v>RUA FRANCISCO MARENGO</v>
          </cell>
          <cell r="R98" t="str">
            <v>03.313-001</v>
          </cell>
          <cell r="S98" t="str">
            <v>SAO PAULO</v>
          </cell>
          <cell r="T98" t="str">
            <v>SP</v>
          </cell>
          <cell r="U98" t="str">
            <v>WWW.CIASPREV.COM.BR</v>
          </cell>
          <cell r="V98" t="str">
            <v>ERSP</v>
          </cell>
          <cell r="W98">
            <v>45464.25</v>
          </cell>
        </row>
        <row r="99">
          <cell r="A99" t="str">
            <v>CIBRIUS</v>
          </cell>
          <cell r="B99" t="str">
            <v>00.531.590/0001-89</v>
          </cell>
          <cell r="C99" t="str">
            <v>NORMAL - EM FUNCIONAMENTO</v>
          </cell>
          <cell r="D99" t="str">
            <v>NORMAL</v>
          </cell>
          <cell r="E99" t="str">
            <v>LC 108 / LC 109</v>
          </cell>
          <cell r="F99" t="str">
            <v>Pública Federal</v>
          </cell>
          <cell r="G99" t="str">
            <v>Público</v>
          </cell>
          <cell r="H99" t="str">
            <v>Não</v>
          </cell>
          <cell r="I99">
            <v>3017681979</v>
          </cell>
          <cell r="J99">
            <v>28927</v>
          </cell>
          <cell r="K99">
            <v>1979</v>
          </cell>
          <cell r="L99" t="str">
            <v>março</v>
          </cell>
          <cell r="M99">
            <v>28922</v>
          </cell>
          <cell r="N99"/>
          <cell r="O99">
            <v>4</v>
          </cell>
          <cell r="P99">
            <v>2</v>
          </cell>
          <cell r="Q99" t="str">
            <v>SCRN 706/707, BLOCO D, Nº 42, SALAS 101/301</v>
          </cell>
          <cell r="R99" t="str">
            <v>70.740-640</v>
          </cell>
          <cell r="S99" t="str">
            <v>BRASILIA</v>
          </cell>
          <cell r="T99" t="str">
            <v>DF</v>
          </cell>
          <cell r="U99" t="str">
            <v>www.cibrius.com.br</v>
          </cell>
          <cell r="V99" t="str">
            <v>ERDF</v>
          </cell>
          <cell r="W99">
            <v>45464.25</v>
          </cell>
        </row>
        <row r="100">
          <cell r="A100" t="str">
            <v>CIC-PREV</v>
          </cell>
          <cell r="B100" t="str">
            <v>02.328.630/0001-15</v>
          </cell>
          <cell r="C100" t="str">
            <v>ENCERRADA - POR INICIATIVA DA EFPC</v>
          </cell>
          <cell r="D100" t="str">
            <v>ENCERRADA</v>
          </cell>
          <cell r="E100" t="str">
            <v>LC 109</v>
          </cell>
          <cell r="F100" t="str">
            <v>Privada</v>
          </cell>
          <cell r="G100" t="str">
            <v>Privado</v>
          </cell>
          <cell r="H100" t="str">
            <v>Não</v>
          </cell>
          <cell r="I100">
            <v>440000049051997</v>
          </cell>
          <cell r="J100">
            <v>35657</v>
          </cell>
          <cell r="K100">
            <v>1997</v>
          </cell>
          <cell r="L100" t="str">
            <v>agosto</v>
          </cell>
          <cell r="M100">
            <v>35817</v>
          </cell>
          <cell r="N100">
            <v>40696</v>
          </cell>
          <cell r="O100">
            <v>0</v>
          </cell>
          <cell r="P100">
            <v>0</v>
          </cell>
          <cell r="Q100" t="str">
            <v>ITALO VICTOR BERSANI 1134</v>
          </cell>
          <cell r="R100" t="str">
            <v>95.050-520</v>
          </cell>
          <cell r="S100" t="str">
            <v>CAXIAS DO SUL</v>
          </cell>
          <cell r="T100" t="str">
            <v>RS</v>
          </cell>
          <cell r="U100"/>
          <cell r="V100" t="str">
            <v>ERRS</v>
          </cell>
          <cell r="W100">
            <v>45464.25</v>
          </cell>
        </row>
        <row r="101">
          <cell r="A101" t="str">
            <v>CIFRAO</v>
          </cell>
          <cell r="B101" t="str">
            <v>30.509.566/0001-04</v>
          </cell>
          <cell r="C101" t="str">
            <v>NORMAL - EM FUNCIONAMENTO</v>
          </cell>
          <cell r="D101" t="str">
            <v>NORMAL</v>
          </cell>
          <cell r="E101" t="str">
            <v>LC 108 / LC 109</v>
          </cell>
          <cell r="F101" t="str">
            <v>Pública Federal</v>
          </cell>
          <cell r="G101" t="str">
            <v>Público</v>
          </cell>
          <cell r="H101" t="str">
            <v>Não</v>
          </cell>
          <cell r="I101">
            <v>3025511979</v>
          </cell>
          <cell r="J101">
            <v>29200</v>
          </cell>
          <cell r="K101">
            <v>1979</v>
          </cell>
          <cell r="L101" t="str">
            <v>dezembro</v>
          </cell>
          <cell r="M101">
            <v>29312</v>
          </cell>
          <cell r="N101"/>
          <cell r="O101">
            <v>2</v>
          </cell>
          <cell r="P101">
            <v>2</v>
          </cell>
          <cell r="Q101" t="str">
            <v>RUA RENE BITTENCOURT</v>
          </cell>
          <cell r="R101" t="str">
            <v>23.565-902</v>
          </cell>
          <cell r="S101" t="str">
            <v>RIO DE JANEIRO</v>
          </cell>
          <cell r="T101" t="str">
            <v>RJ</v>
          </cell>
          <cell r="U101" t="str">
            <v>WWW.CIFRAO.COM.BR</v>
          </cell>
          <cell r="V101" t="str">
            <v>ERRJ</v>
          </cell>
          <cell r="W101">
            <v>45464.25</v>
          </cell>
        </row>
        <row r="102">
          <cell r="A102" t="str">
            <v>CISPER PP</v>
          </cell>
          <cell r="B102" t="str">
            <v>73.780.306/0001-81</v>
          </cell>
          <cell r="C102" t="str">
            <v>ENCERRADA - POR INICIATIVA DA EFPC</v>
          </cell>
          <cell r="D102" t="str">
            <v>ENCERRADA</v>
          </cell>
          <cell r="E102" t="str">
            <v>LC 109</v>
          </cell>
          <cell r="F102" t="str">
            <v>Privada</v>
          </cell>
          <cell r="G102" t="str">
            <v>Privado</v>
          </cell>
          <cell r="H102" t="str">
            <v>Não</v>
          </cell>
          <cell r="I102">
            <v>440000028771993</v>
          </cell>
          <cell r="J102">
            <v>34242</v>
          </cell>
          <cell r="K102">
            <v>1993</v>
          </cell>
          <cell r="L102" t="str">
            <v>setembro</v>
          </cell>
          <cell r="M102">
            <v>34304</v>
          </cell>
          <cell r="N102">
            <v>40732</v>
          </cell>
          <cell r="O102">
            <v>0</v>
          </cell>
          <cell r="P102">
            <v>0</v>
          </cell>
          <cell r="Q102" t="str">
            <v>AV. OLAVO EGIDIO DE SOUZA ARANHA S/N</v>
          </cell>
          <cell r="R102" t="str">
            <v>03.822-900</v>
          </cell>
          <cell r="S102" t="str">
            <v>SAO PAULO</v>
          </cell>
          <cell r="T102" t="str">
            <v>SP</v>
          </cell>
          <cell r="U102"/>
          <cell r="V102" t="str">
            <v>ERSP</v>
          </cell>
          <cell r="W102">
            <v>45464.25</v>
          </cell>
        </row>
        <row r="103">
          <cell r="A103" t="str">
            <v>CITIPREVI</v>
          </cell>
          <cell r="B103" t="str">
            <v>29.415.858/0001-07</v>
          </cell>
          <cell r="C103" t="str">
            <v>NORMAL - EM FUNCIONAMENTO</v>
          </cell>
          <cell r="D103" t="str">
            <v>NORMAL</v>
          </cell>
          <cell r="E103" t="str">
            <v>LC 109</v>
          </cell>
          <cell r="F103" t="str">
            <v>Privada</v>
          </cell>
          <cell r="G103" t="str">
            <v>Privado</v>
          </cell>
          <cell r="H103" t="str">
            <v>Não</v>
          </cell>
          <cell r="I103">
            <v>300000015941984</v>
          </cell>
          <cell r="J103">
            <v>31401</v>
          </cell>
          <cell r="K103">
            <v>1985</v>
          </cell>
          <cell r="L103" t="str">
            <v>dezembro</v>
          </cell>
          <cell r="M103">
            <v>32356</v>
          </cell>
          <cell r="N103"/>
          <cell r="O103">
            <v>4</v>
          </cell>
          <cell r="P103">
            <v>16</v>
          </cell>
          <cell r="Q103" t="str">
            <v>AV PAULISTA 1111 15 ANDAR PARTE</v>
          </cell>
          <cell r="R103" t="str">
            <v>01.311-920</v>
          </cell>
          <cell r="S103" t="str">
            <v>SAO PAULO</v>
          </cell>
          <cell r="T103" t="str">
            <v>SP</v>
          </cell>
          <cell r="U103"/>
          <cell r="V103" t="str">
            <v>ERSP</v>
          </cell>
          <cell r="W103">
            <v>45464.25</v>
          </cell>
        </row>
        <row r="104">
          <cell r="A104" t="str">
            <v>COHAPREV</v>
          </cell>
          <cell r="B104" t="str">
            <v>04.388.199/0001-28</v>
          </cell>
          <cell r="C104" t="str">
            <v>ENCERRADA - POR INICIATIVA DA EFPC</v>
          </cell>
          <cell r="D104" t="str">
            <v>ENCERRADA</v>
          </cell>
          <cell r="E104" t="str">
            <v>LC 108 / LC 109</v>
          </cell>
          <cell r="F104" t="str">
            <v>Pública Estadual</v>
          </cell>
          <cell r="G104" t="str">
            <v>Público</v>
          </cell>
          <cell r="H104" t="str">
            <v>Não</v>
          </cell>
          <cell r="I104">
            <v>4.400000255720004E+16</v>
          </cell>
          <cell r="J104">
            <v>36891</v>
          </cell>
          <cell r="K104">
            <v>2000</v>
          </cell>
          <cell r="L104" t="str">
            <v>dezembro</v>
          </cell>
          <cell r="M104">
            <v>37015</v>
          </cell>
          <cell r="N104">
            <v>42354</v>
          </cell>
          <cell r="O104">
            <v>0</v>
          </cell>
          <cell r="P104">
            <v>0</v>
          </cell>
          <cell r="Q104" t="str">
            <v>R MARECHAL DEODORO,1133  -  1º ANDAR</v>
          </cell>
          <cell r="R104" t="str">
            <v>80.060-010</v>
          </cell>
          <cell r="S104" t="str">
            <v>CURITIBA</v>
          </cell>
          <cell r="T104" t="str">
            <v>PR</v>
          </cell>
          <cell r="U104" t="str">
            <v>www.cohaprev.com.br</v>
          </cell>
          <cell r="V104" t="str">
            <v>ERRS</v>
          </cell>
          <cell r="W104">
            <v>45464.25</v>
          </cell>
        </row>
        <row r="105">
          <cell r="A105" t="str">
            <v>COMPESAPREV</v>
          </cell>
          <cell r="B105" t="str">
            <v>12.585.261/0001-08</v>
          </cell>
          <cell r="C105" t="str">
            <v>NORMAL - EM FUNCIONAMENTO</v>
          </cell>
          <cell r="D105" t="str">
            <v>NORMAL</v>
          </cell>
          <cell r="E105" t="str">
            <v>LC 108 / LC 109</v>
          </cell>
          <cell r="F105" t="str">
            <v>Pública Estadual</v>
          </cell>
          <cell r="G105" t="str">
            <v>Público</v>
          </cell>
          <cell r="H105" t="str">
            <v>Não</v>
          </cell>
          <cell r="I105">
            <v>300000055851986</v>
          </cell>
          <cell r="J105">
            <v>31835</v>
          </cell>
          <cell r="K105">
            <v>1987</v>
          </cell>
          <cell r="L105" t="str">
            <v>fevereiro</v>
          </cell>
          <cell r="M105">
            <v>31959</v>
          </cell>
          <cell r="N105"/>
          <cell r="O105">
            <v>3</v>
          </cell>
          <cell r="P105">
            <v>1</v>
          </cell>
          <cell r="Q105" t="str">
            <v>R AUGUSTO RODRIGUES</v>
          </cell>
          <cell r="R105" t="str">
            <v>52.030-215</v>
          </cell>
          <cell r="S105" t="str">
            <v>RECIFE</v>
          </cell>
          <cell r="T105" t="str">
            <v>PE</v>
          </cell>
          <cell r="U105" t="str">
            <v>WWW.COMPESAPREV.COM.BR</v>
          </cell>
          <cell r="V105" t="str">
            <v>ERPE</v>
          </cell>
          <cell r="W105">
            <v>45464.25</v>
          </cell>
        </row>
        <row r="106">
          <cell r="A106" t="str">
            <v>COMSHELL</v>
          </cell>
          <cell r="B106" t="str">
            <v>30.495.634/0001-23</v>
          </cell>
          <cell r="C106" t="str">
            <v>NORMAL - EM FUNCIONAMENTO</v>
          </cell>
          <cell r="D106" t="str">
            <v>NORMAL</v>
          </cell>
          <cell r="E106" t="str">
            <v>LC 109</v>
          </cell>
          <cell r="F106" t="str">
            <v>Privada</v>
          </cell>
          <cell r="G106" t="str">
            <v>Privado</v>
          </cell>
          <cell r="H106" t="str">
            <v>Não</v>
          </cell>
          <cell r="I106">
            <v>118401979</v>
          </cell>
          <cell r="J106">
            <v>29313</v>
          </cell>
          <cell r="K106">
            <v>1980</v>
          </cell>
          <cell r="L106" t="str">
            <v>abril</v>
          </cell>
          <cell r="M106">
            <v>29382</v>
          </cell>
          <cell r="N106"/>
          <cell r="O106">
            <v>2</v>
          </cell>
          <cell r="P106">
            <v>1</v>
          </cell>
          <cell r="Q106" t="str">
            <v>AV REPUBLICA DO CHILE</v>
          </cell>
          <cell r="R106" t="str">
            <v>20.031-170</v>
          </cell>
          <cell r="S106" t="str">
            <v>RIO DE JANEIRO</v>
          </cell>
          <cell r="T106" t="str">
            <v>RJ</v>
          </cell>
          <cell r="U106" t="str">
            <v>WWW.PORTALPREV.COM.BR/COMSHELL</v>
          </cell>
          <cell r="V106" t="str">
            <v>ERRJ</v>
          </cell>
          <cell r="W106">
            <v>45464.25</v>
          </cell>
        </row>
        <row r="107">
          <cell r="A107" t="str">
            <v>CORRENTE</v>
          </cell>
          <cell r="B107" t="str">
            <v>55.292.833/0001-65</v>
          </cell>
          <cell r="C107" t="str">
            <v>ENCERRADA - POR INICIATIVA DA EFPC</v>
          </cell>
          <cell r="D107" t="str">
            <v>ENCERRADA</v>
          </cell>
          <cell r="E107" t="str">
            <v>LC 109</v>
          </cell>
          <cell r="F107" t="str">
            <v>Privada</v>
          </cell>
          <cell r="G107" t="str">
            <v>Privado</v>
          </cell>
          <cell r="H107" t="str">
            <v>Não</v>
          </cell>
          <cell r="I107">
            <v>35741985</v>
          </cell>
          <cell r="J107">
            <v>31863</v>
          </cell>
          <cell r="K107">
            <v>1987</v>
          </cell>
          <cell r="L107" t="str">
            <v>março</v>
          </cell>
          <cell r="M107">
            <v>31898</v>
          </cell>
          <cell r="N107">
            <v>42275</v>
          </cell>
          <cell r="O107">
            <v>0</v>
          </cell>
          <cell r="P107">
            <v>0</v>
          </cell>
          <cell r="Q107" t="str">
            <v>RUA DO MANIFESTO, 705, SL 16 J</v>
          </cell>
          <cell r="R107" t="str">
            <v>04.209-000</v>
          </cell>
          <cell r="S107" t="str">
            <v>SAO PAULO</v>
          </cell>
          <cell r="T107" t="str">
            <v>SP</v>
          </cell>
          <cell r="U107"/>
          <cell r="V107" t="str">
            <v>ERSP</v>
          </cell>
          <cell r="W107">
            <v>45464.25</v>
          </cell>
        </row>
        <row r="108">
          <cell r="A108" t="str">
            <v>CP PREV</v>
          </cell>
          <cell r="B108" t="str">
            <v>74.162.934/0001-66</v>
          </cell>
          <cell r="C108" t="str">
            <v>NORMAL - EM FUNCIONAMENTO</v>
          </cell>
          <cell r="D108" t="str">
            <v>NORMAL</v>
          </cell>
          <cell r="E108" t="str">
            <v>LC 109</v>
          </cell>
          <cell r="F108" t="str">
            <v>Privada</v>
          </cell>
          <cell r="G108" t="str">
            <v>Privado</v>
          </cell>
          <cell r="H108" t="str">
            <v>Não</v>
          </cell>
          <cell r="I108">
            <v>3400000287693</v>
          </cell>
          <cell r="J108">
            <v>34262</v>
          </cell>
          <cell r="K108">
            <v>1993</v>
          </cell>
          <cell r="L108" t="str">
            <v>outubro</v>
          </cell>
          <cell r="M108">
            <v>34335</v>
          </cell>
          <cell r="N108"/>
          <cell r="O108">
            <v>1</v>
          </cell>
          <cell r="P108">
            <v>2</v>
          </cell>
          <cell r="Q108" t="str">
            <v>R RIO GRANDE 752</v>
          </cell>
          <cell r="R108" t="str">
            <v>04.018-002</v>
          </cell>
          <cell r="S108" t="str">
            <v>SAO PAULO</v>
          </cell>
          <cell r="T108" t="str">
            <v>SP</v>
          </cell>
          <cell r="U108" t="str">
            <v>WWW.CPPREV.COM.BR</v>
          </cell>
          <cell r="V108" t="str">
            <v>ERSP</v>
          </cell>
          <cell r="W108">
            <v>45464.25</v>
          </cell>
        </row>
        <row r="109">
          <cell r="A109" t="str">
            <v>CREDIPREV</v>
          </cell>
          <cell r="B109" t="str">
            <v>21.125.802/0001-06</v>
          </cell>
          <cell r="C109" t="str">
            <v>SEM ATIVIDADES - COM PENDÊNCIAS PARA CANCELAMENTO</v>
          </cell>
          <cell r="D109" t="str">
            <v>SEM ATIVIDADES</v>
          </cell>
          <cell r="E109" t="str">
            <v>LC 109</v>
          </cell>
          <cell r="F109" t="str">
            <v>Privada</v>
          </cell>
          <cell r="G109" t="str">
            <v>Privado</v>
          </cell>
          <cell r="H109" t="str">
            <v>Não</v>
          </cell>
          <cell r="I109">
            <v>3018471979</v>
          </cell>
          <cell r="J109">
            <v>29048</v>
          </cell>
          <cell r="K109">
            <v>1979</v>
          </cell>
          <cell r="L109" t="str">
            <v>julho</v>
          </cell>
          <cell r="M109">
            <v>29123</v>
          </cell>
          <cell r="N109"/>
          <cell r="O109">
            <v>0</v>
          </cell>
          <cell r="P109">
            <v>0</v>
          </cell>
          <cell r="Q109" t="str">
            <v>RUA DA BAHIA, 951 - 8 ANDAR</v>
          </cell>
          <cell r="R109" t="str">
            <v>30.160-011</v>
          </cell>
          <cell r="S109" t="str">
            <v>BELO HORIZONTE</v>
          </cell>
          <cell r="T109" t="str">
            <v>MG</v>
          </cell>
          <cell r="U109" t="str">
            <v>WWW.CREDIPREV.COM.BR</v>
          </cell>
          <cell r="V109" t="str">
            <v>ERMG</v>
          </cell>
          <cell r="W109">
            <v>45464.25</v>
          </cell>
        </row>
        <row r="110">
          <cell r="A110" t="str">
            <v>CREMERPREV</v>
          </cell>
          <cell r="B110" t="str">
            <v>00.531.896/0001-35</v>
          </cell>
          <cell r="C110" t="str">
            <v>ENCERRADA - POR INICIATIVA DA EFPC</v>
          </cell>
          <cell r="D110" t="str">
            <v>ENCERRADA</v>
          </cell>
          <cell r="E110" t="str">
            <v>LC 109</v>
          </cell>
          <cell r="F110" t="str">
            <v>Privada</v>
          </cell>
          <cell r="G110" t="str">
            <v>Privado</v>
          </cell>
          <cell r="H110" t="str">
            <v>Não</v>
          </cell>
          <cell r="I110">
            <v>440000042251994</v>
          </cell>
          <cell r="J110">
            <v>34697</v>
          </cell>
          <cell r="K110">
            <v>1994</v>
          </cell>
          <cell r="L110" t="str">
            <v>dezembro</v>
          </cell>
          <cell r="M110">
            <v>34701</v>
          </cell>
          <cell r="N110">
            <v>41283</v>
          </cell>
          <cell r="O110">
            <v>0</v>
          </cell>
          <cell r="P110">
            <v>0</v>
          </cell>
          <cell r="Q110" t="str">
            <v>R IGUACU 291</v>
          </cell>
          <cell r="R110" t="str">
            <v>89.030-030</v>
          </cell>
          <cell r="S110" t="str">
            <v>BLUMENAU</v>
          </cell>
          <cell r="T110" t="str">
            <v>SC</v>
          </cell>
          <cell r="U110"/>
          <cell r="V110" t="str">
            <v>ERRS</v>
          </cell>
          <cell r="W110">
            <v>45464.25</v>
          </cell>
        </row>
        <row r="111">
          <cell r="A111" t="str">
            <v>CRYOVAC</v>
          </cell>
          <cell r="B111" t="str">
            <v>02.704.733/0001-32</v>
          </cell>
          <cell r="C111" t="str">
            <v>SEM ATIVIDADES - COM PENDÊNCIAS PARA CANCELAMENTO</v>
          </cell>
          <cell r="D111" t="str">
            <v>SEM ATIVIDADES</v>
          </cell>
          <cell r="E111" t="str">
            <v>LC 109</v>
          </cell>
          <cell r="F111" t="str">
            <v>Privada</v>
          </cell>
          <cell r="G111" t="str">
            <v>Privado</v>
          </cell>
          <cell r="H111" t="str">
            <v>Não</v>
          </cell>
          <cell r="I111">
            <v>440000027931998</v>
          </cell>
          <cell r="J111">
            <v>35977</v>
          </cell>
          <cell r="K111">
            <v>1998</v>
          </cell>
          <cell r="L111" t="str">
            <v>julho</v>
          </cell>
          <cell r="M111">
            <v>36634</v>
          </cell>
          <cell r="N111">
            <v>44434</v>
          </cell>
          <cell r="O111">
            <v>0</v>
          </cell>
          <cell r="P111">
            <v>0</v>
          </cell>
          <cell r="Q111" t="str">
            <v>R MERGENTHALER 836</v>
          </cell>
          <cell r="R111" t="str">
            <v>05.311-030</v>
          </cell>
          <cell r="S111" t="str">
            <v>SAO PAULO</v>
          </cell>
          <cell r="T111" t="str">
            <v>SP</v>
          </cell>
          <cell r="U111"/>
          <cell r="V111" t="str">
            <v>ERSP</v>
          </cell>
          <cell r="W111">
            <v>45464.25</v>
          </cell>
        </row>
        <row r="112">
          <cell r="A112" t="str">
            <v>CURITIBAPREV</v>
          </cell>
          <cell r="B112" t="str">
            <v>31.508.921/0001-93</v>
          </cell>
          <cell r="C112" t="str">
            <v>NORMAL - EM FUNCIONAMENTO</v>
          </cell>
          <cell r="D112" t="str">
            <v>NORMAL</v>
          </cell>
          <cell r="E112" t="str">
            <v>LC 108 / LC 109</v>
          </cell>
          <cell r="F112" t="str">
            <v>Pública Municipal</v>
          </cell>
          <cell r="G112" t="str">
            <v>Público</v>
          </cell>
          <cell r="H112" t="str">
            <v>Não</v>
          </cell>
          <cell r="I112">
            <v>4.4011000427201888E+16</v>
          </cell>
          <cell r="J112">
            <v>43172</v>
          </cell>
          <cell r="K112">
            <v>2018</v>
          </cell>
          <cell r="L112" t="str">
            <v>março</v>
          </cell>
          <cell r="M112">
            <v>43374</v>
          </cell>
          <cell r="N112"/>
          <cell r="O112">
            <v>4</v>
          </cell>
          <cell r="P112">
            <v>18</v>
          </cell>
          <cell r="Q112" t="str">
            <v>AV. JOÃO GUALBERTO, 623, 8º ANDAR, CJ 802, TORRE B</v>
          </cell>
          <cell r="R112" t="str">
            <v>80.030-000</v>
          </cell>
          <cell r="S112" t="str">
            <v>CURITIBA</v>
          </cell>
          <cell r="T112" t="str">
            <v>PR</v>
          </cell>
          <cell r="U112" t="str">
            <v>HTTP://WWW.CURITIBAPREV.COM.BR/</v>
          </cell>
          <cell r="V112" t="str">
            <v>ERRS</v>
          </cell>
          <cell r="W112">
            <v>45464.25</v>
          </cell>
        </row>
        <row r="113">
          <cell r="A113" t="str">
            <v>CYAMPREV</v>
          </cell>
          <cell r="B113" t="str">
            <v>65.696.932/0001-66</v>
          </cell>
          <cell r="C113" t="str">
            <v>NORMAL - EM FUNCIONAMENTO</v>
          </cell>
          <cell r="D113" t="str">
            <v>NORMAL</v>
          </cell>
          <cell r="E113" t="str">
            <v>LC 109</v>
          </cell>
          <cell r="F113" t="str">
            <v>Privada</v>
          </cell>
          <cell r="G113" t="str">
            <v>Privado</v>
          </cell>
          <cell r="H113" t="str">
            <v>Não</v>
          </cell>
          <cell r="I113">
            <v>240000001391992</v>
          </cell>
          <cell r="J113">
            <v>33837</v>
          </cell>
          <cell r="K113">
            <v>1992</v>
          </cell>
          <cell r="L113" t="str">
            <v>agosto</v>
          </cell>
          <cell r="M113">
            <v>34029</v>
          </cell>
          <cell r="N113"/>
          <cell r="O113">
            <v>2</v>
          </cell>
          <cell r="P113">
            <v>8</v>
          </cell>
          <cell r="Q113" t="str">
            <v>ALAMEDA ARAGUAIA</v>
          </cell>
          <cell r="R113" t="str">
            <v>06.455-000</v>
          </cell>
          <cell r="S113" t="str">
            <v>BARUERI</v>
          </cell>
          <cell r="T113" t="str">
            <v>SP</v>
          </cell>
          <cell r="U113" t="str">
            <v>WWW.CYAMPREV.COM.BR</v>
          </cell>
          <cell r="V113" t="str">
            <v>ERSP</v>
          </cell>
          <cell r="W113">
            <v>45464.25</v>
          </cell>
        </row>
        <row r="114">
          <cell r="A114" t="str">
            <v>DANAPREV</v>
          </cell>
          <cell r="B114" t="str">
            <v>93.859.569/0001-98</v>
          </cell>
          <cell r="C114" t="str">
            <v>NORMAL - EM FUNCIONAMENTO</v>
          </cell>
          <cell r="D114" t="str">
            <v>NORMAL</v>
          </cell>
          <cell r="E114" t="str">
            <v>LC 109</v>
          </cell>
          <cell r="F114" t="str">
            <v>Privada</v>
          </cell>
          <cell r="G114" t="str">
            <v>Privado</v>
          </cell>
          <cell r="H114" t="str">
            <v>Não</v>
          </cell>
          <cell r="I114">
            <v>300000022201989</v>
          </cell>
          <cell r="J114">
            <v>32945</v>
          </cell>
          <cell r="K114">
            <v>1990</v>
          </cell>
          <cell r="L114" t="str">
            <v>março</v>
          </cell>
          <cell r="M114">
            <v>32946</v>
          </cell>
          <cell r="N114"/>
          <cell r="O114">
            <v>1</v>
          </cell>
          <cell r="P114">
            <v>3</v>
          </cell>
          <cell r="Q114" t="str">
            <v>RICARDO BRUNO ALBARUS 201 PAVILHAO A, SALA I</v>
          </cell>
          <cell r="R114" t="str">
            <v>94.045-400</v>
          </cell>
          <cell r="S114" t="str">
            <v>GRAVATAI</v>
          </cell>
          <cell r="T114" t="str">
            <v>RS</v>
          </cell>
          <cell r="U114" t="str">
            <v>HTTP://WWW.PORTALPREV.COM.BR/DANAPREV</v>
          </cell>
          <cell r="V114" t="str">
            <v>ERRS</v>
          </cell>
          <cell r="W114">
            <v>45464.25</v>
          </cell>
        </row>
        <row r="115">
          <cell r="A115" t="str">
            <v>DAREXPREV</v>
          </cell>
          <cell r="B115" t="str">
            <v>59.946.038/0001-02</v>
          </cell>
          <cell r="C115" t="str">
            <v>ENCERRADA - POR INICIATIVA DA EFPC</v>
          </cell>
          <cell r="D115" t="str">
            <v>ENCERRADA</v>
          </cell>
          <cell r="E115" t="str">
            <v>LC 109</v>
          </cell>
          <cell r="F115" t="str">
            <v>Privada</v>
          </cell>
          <cell r="G115" t="str">
            <v>Privado</v>
          </cell>
          <cell r="H115" t="str">
            <v>Não</v>
          </cell>
          <cell r="I115">
            <v>3.000000001719886E+16</v>
          </cell>
          <cell r="J115">
            <v>32499</v>
          </cell>
          <cell r="K115">
            <v>1988</v>
          </cell>
          <cell r="L115" t="str">
            <v>dezembro</v>
          </cell>
          <cell r="M115">
            <v>32518</v>
          </cell>
          <cell r="N115">
            <v>43255</v>
          </cell>
          <cell r="O115">
            <v>0</v>
          </cell>
          <cell r="P115">
            <v>0</v>
          </cell>
          <cell r="Q115" t="str">
            <v>AV MOFARREJ 619</v>
          </cell>
          <cell r="R115" t="str">
            <v>05.311-902</v>
          </cell>
          <cell r="S115" t="str">
            <v>SAO PAULO</v>
          </cell>
          <cell r="T115" t="str">
            <v>SP</v>
          </cell>
          <cell r="U115"/>
          <cell r="V115" t="str">
            <v>ERSP</v>
          </cell>
          <cell r="W115">
            <v>45464.25</v>
          </cell>
        </row>
        <row r="116">
          <cell r="A116" t="str">
            <v>DATUSPREV</v>
          </cell>
          <cell r="B116" t="str">
            <v>10.605.283/0001-59</v>
          </cell>
          <cell r="C116" t="str">
            <v>NORMAL - EM FUNCIONAMENTO</v>
          </cell>
          <cell r="D116" t="str">
            <v>NORMAL</v>
          </cell>
          <cell r="E116" t="str">
            <v>LC 108 / LC 109</v>
          </cell>
          <cell r="F116" t="str">
            <v>Pública Municipal</v>
          </cell>
          <cell r="G116" t="str">
            <v>Público</v>
          </cell>
          <cell r="H116" t="str">
            <v>Não</v>
          </cell>
          <cell r="I116">
            <v>4.4000001462200888E+16</v>
          </cell>
          <cell r="J116">
            <v>39751</v>
          </cell>
          <cell r="K116">
            <v>2008</v>
          </cell>
          <cell r="L116" t="str">
            <v>outubro</v>
          </cell>
          <cell r="M116">
            <v>40193</v>
          </cell>
          <cell r="N116"/>
          <cell r="O116">
            <v>1</v>
          </cell>
          <cell r="P116">
            <v>1</v>
          </cell>
          <cell r="Q116" t="str">
            <v>RODOVIA SC 404, KM 4</v>
          </cell>
          <cell r="R116" t="str">
            <v>88.034-000</v>
          </cell>
          <cell r="S116" t="str">
            <v>FLORIANOPOLIS</v>
          </cell>
          <cell r="T116" t="str">
            <v>SC</v>
          </cell>
          <cell r="U116" t="str">
            <v>www.datusprev.com.br</v>
          </cell>
          <cell r="V116" t="str">
            <v>ERRS</v>
          </cell>
          <cell r="W116">
            <v>45464.25</v>
          </cell>
        </row>
        <row r="117">
          <cell r="A117" t="str">
            <v>DCPREV</v>
          </cell>
          <cell r="B117" t="str">
            <v>74.194.853/0001-48</v>
          </cell>
          <cell r="C117" t="str">
            <v>ENCERRADA - POR INICIATIVA DA EFPC</v>
          </cell>
          <cell r="D117" t="str">
            <v>ENCERRADA</v>
          </cell>
          <cell r="E117" t="str">
            <v>LC 109</v>
          </cell>
          <cell r="F117" t="str">
            <v>Privada</v>
          </cell>
          <cell r="G117" t="str">
            <v>Privado</v>
          </cell>
          <cell r="H117" t="str">
            <v>Não</v>
          </cell>
          <cell r="I117">
            <v>440000044021993</v>
          </cell>
          <cell r="J117">
            <v>34316</v>
          </cell>
          <cell r="K117">
            <v>1993</v>
          </cell>
          <cell r="L117" t="str">
            <v>dezembro</v>
          </cell>
          <cell r="M117">
            <v>34418</v>
          </cell>
          <cell r="N117">
            <v>41551</v>
          </cell>
          <cell r="O117">
            <v>0</v>
          </cell>
          <cell r="P117">
            <v>0</v>
          </cell>
          <cell r="Q117" t="str">
            <v>ROD. JORNALISTA FRANCISCO AGUIRRA PROENÇA, S/Nº - KM 8.5</v>
          </cell>
          <cell r="R117" t="str">
            <v>13.186-903</v>
          </cell>
          <cell r="S117" t="str">
            <v>HORTOLANDIA</v>
          </cell>
          <cell r="T117" t="str">
            <v>SP</v>
          </cell>
          <cell r="U117" t="str">
            <v>www.previtec.com.br/itau/dcprev</v>
          </cell>
          <cell r="V117" t="str">
            <v>ERSP</v>
          </cell>
          <cell r="W117">
            <v>45464.25</v>
          </cell>
        </row>
        <row r="118">
          <cell r="A118" t="str">
            <v>DERMINAS</v>
          </cell>
          <cell r="B118" t="str">
            <v>21.855.622/0001-71</v>
          </cell>
          <cell r="C118" t="str">
            <v>NORMAL - EM FUNCIONAMENTO</v>
          </cell>
          <cell r="D118" t="str">
            <v>NORMAL</v>
          </cell>
          <cell r="E118" t="str">
            <v>LC 108 / LC 109</v>
          </cell>
          <cell r="F118" t="str">
            <v>Pública Municipal</v>
          </cell>
          <cell r="G118" t="str">
            <v>Público</v>
          </cell>
          <cell r="H118" t="str">
            <v>Não</v>
          </cell>
          <cell r="I118">
            <v>165271980</v>
          </cell>
          <cell r="J118">
            <v>29613</v>
          </cell>
          <cell r="K118">
            <v>1981</v>
          </cell>
          <cell r="L118" t="str">
            <v>janeiro</v>
          </cell>
          <cell r="M118">
            <v>29629</v>
          </cell>
          <cell r="N118"/>
          <cell r="O118">
            <v>1</v>
          </cell>
          <cell r="P118">
            <v>1</v>
          </cell>
          <cell r="Q118" t="str">
            <v>AVENIDA DO CONTORNO</v>
          </cell>
          <cell r="R118" t="str">
            <v>30.110-926</v>
          </cell>
          <cell r="S118" t="str">
            <v>BELO HORIZONTE</v>
          </cell>
          <cell r="T118" t="str">
            <v>MG</v>
          </cell>
          <cell r="U118" t="str">
            <v>WWW.DERMINAS.ORG.BR</v>
          </cell>
          <cell r="V118" t="str">
            <v>ERMG</v>
          </cell>
          <cell r="W118">
            <v>45464.25</v>
          </cell>
        </row>
        <row r="119">
          <cell r="A119" t="str">
            <v>DESBAN</v>
          </cell>
          <cell r="B119" t="str">
            <v>19.969.500/0001-64</v>
          </cell>
          <cell r="C119" t="str">
            <v>NORMAL - EM FUNCIONAMENTO</v>
          </cell>
          <cell r="D119" t="str">
            <v>NORMAL</v>
          </cell>
          <cell r="E119" t="str">
            <v>LC 108 / LC 109</v>
          </cell>
          <cell r="F119" t="str">
            <v>Pública Estadual</v>
          </cell>
          <cell r="G119" t="str">
            <v>Público</v>
          </cell>
          <cell r="H119" t="str">
            <v>Não</v>
          </cell>
          <cell r="I119">
            <v>3018451979</v>
          </cell>
          <cell r="J119">
            <v>29158</v>
          </cell>
          <cell r="K119">
            <v>1979</v>
          </cell>
          <cell r="L119" t="str">
            <v>outubro</v>
          </cell>
          <cell r="M119">
            <v>28446</v>
          </cell>
          <cell r="N119"/>
          <cell r="O119">
            <v>5</v>
          </cell>
          <cell r="P119">
            <v>4</v>
          </cell>
          <cell r="Q119" t="str">
            <v>RUA BERNARDO GUIMARÃES</v>
          </cell>
          <cell r="R119" t="str">
            <v>30.140-082</v>
          </cell>
          <cell r="S119" t="str">
            <v>BELO HORIZONTE</v>
          </cell>
          <cell r="T119" t="str">
            <v>MG</v>
          </cell>
          <cell r="U119" t="str">
            <v>HTTP://WWW.DESBAN.ORG.BR</v>
          </cell>
          <cell r="V119" t="str">
            <v>ERMG</v>
          </cell>
          <cell r="W119">
            <v>45464.25</v>
          </cell>
        </row>
        <row r="120">
          <cell r="A120" t="str">
            <v>DF-PREVICOM</v>
          </cell>
          <cell r="B120" t="str">
            <v>32.169.883/0001-54</v>
          </cell>
          <cell r="C120" t="str">
            <v>NORMAL - EM FUNCIONAMENTO</v>
          </cell>
          <cell r="D120" t="str">
            <v>NORMAL</v>
          </cell>
          <cell r="E120" t="str">
            <v>LC 108 / LC 109</v>
          </cell>
          <cell r="F120" t="str">
            <v>Pública Estadual</v>
          </cell>
          <cell r="G120" t="str">
            <v>Público</v>
          </cell>
          <cell r="H120" t="str">
            <v>Não</v>
          </cell>
          <cell r="I120">
            <v>4.4011004673201808E+16</v>
          </cell>
          <cell r="J120">
            <v>43369</v>
          </cell>
          <cell r="K120">
            <v>2018</v>
          </cell>
          <cell r="L120" t="str">
            <v>setembro</v>
          </cell>
          <cell r="M120">
            <v>43395</v>
          </cell>
          <cell r="N120"/>
          <cell r="O120">
            <v>1</v>
          </cell>
          <cell r="P120">
            <v>4</v>
          </cell>
          <cell r="Q120" t="str">
            <v>PC PRACA DO BURITI ANEXO DO PALACIO DO BURITI S/N ANDAR</v>
          </cell>
          <cell r="R120" t="str">
            <v>70.075-900</v>
          </cell>
          <cell r="S120" t="str">
            <v>BRASILIA</v>
          </cell>
          <cell r="T120" t="str">
            <v>DF</v>
          </cell>
          <cell r="U120"/>
          <cell r="V120" t="str">
            <v>ERDF</v>
          </cell>
          <cell r="W120">
            <v>45464.25</v>
          </cell>
        </row>
        <row r="121">
          <cell r="A121" t="str">
            <v>DIVERPREV</v>
          </cell>
          <cell r="B121" t="str">
            <v>65.700.031/0001-09</v>
          </cell>
          <cell r="C121" t="str">
            <v>ENCERRADA - POR CANCELAMENTO</v>
          </cell>
          <cell r="D121" t="str">
            <v>ENCERRADA</v>
          </cell>
          <cell r="E121" t="str">
            <v>LC 109</v>
          </cell>
          <cell r="F121" t="str">
            <v>Privada</v>
          </cell>
          <cell r="G121" t="str">
            <v>Privado</v>
          </cell>
          <cell r="H121" t="str">
            <v>Não</v>
          </cell>
          <cell r="I121">
            <v>4400000287993</v>
          </cell>
          <cell r="J121">
            <v>34246</v>
          </cell>
          <cell r="K121">
            <v>1993</v>
          </cell>
          <cell r="L121" t="str">
            <v>outubro</v>
          </cell>
          <cell r="M121">
            <v>36238</v>
          </cell>
          <cell r="N121">
            <v>36238</v>
          </cell>
          <cell r="O121">
            <v>0</v>
          </cell>
          <cell r="P121">
            <v>0</v>
          </cell>
          <cell r="Q121"/>
          <cell r="R121"/>
          <cell r="S121" t="str">
            <v>BARUERI</v>
          </cell>
          <cell r="T121" t="str">
            <v>SP</v>
          </cell>
          <cell r="U121"/>
          <cell r="V121" t="str">
            <v>ERSP</v>
          </cell>
          <cell r="W121">
            <v>45464.25</v>
          </cell>
        </row>
        <row r="122">
          <cell r="A122" t="str">
            <v>DURATEX</v>
          </cell>
          <cell r="B122" t="str">
            <v>49.326.374/0001-90</v>
          </cell>
          <cell r="C122" t="str">
            <v>ENCERRADA - POR CANCELAMENTO</v>
          </cell>
          <cell r="D122" t="str">
            <v>ENCERRADA</v>
          </cell>
          <cell r="E122" t="str">
            <v>LC 109</v>
          </cell>
          <cell r="F122" t="str">
            <v>Privada</v>
          </cell>
          <cell r="G122" t="str">
            <v>Privado</v>
          </cell>
          <cell r="H122" t="str">
            <v>Não</v>
          </cell>
          <cell r="I122">
            <v>3018131979</v>
          </cell>
          <cell r="J122">
            <v>29187</v>
          </cell>
          <cell r="K122">
            <v>1979</v>
          </cell>
          <cell r="L122" t="str">
            <v>novembro</v>
          </cell>
          <cell r="M122">
            <v>28367</v>
          </cell>
          <cell r="N122">
            <v>38670</v>
          </cell>
          <cell r="O122">
            <v>0</v>
          </cell>
          <cell r="P122">
            <v>0</v>
          </cell>
          <cell r="Q122"/>
          <cell r="R122"/>
          <cell r="S122" t="str">
            <v>SAO PAULO</v>
          </cell>
          <cell r="T122" t="str">
            <v>SP</v>
          </cell>
          <cell r="U122"/>
          <cell r="V122" t="str">
            <v>ERSP</v>
          </cell>
          <cell r="W122">
            <v>45464.25</v>
          </cell>
        </row>
        <row r="123">
          <cell r="A123" t="str">
            <v>EATONPREV</v>
          </cell>
          <cell r="B123" t="str">
            <v>62.035.209/0001-48</v>
          </cell>
          <cell r="C123" t="str">
            <v>ENCERRADA - POR INICIATIVA DA EFPC</v>
          </cell>
          <cell r="D123" t="str">
            <v>ENCERRADA</v>
          </cell>
          <cell r="E123" t="str">
            <v>LC 109</v>
          </cell>
          <cell r="F123" t="str">
            <v>Privada</v>
          </cell>
          <cell r="G123" t="str">
            <v>Privado</v>
          </cell>
          <cell r="H123" t="str">
            <v>Não</v>
          </cell>
          <cell r="I123">
            <v>3.0000002002198944E+16</v>
          </cell>
          <cell r="J123">
            <v>32898</v>
          </cell>
          <cell r="K123">
            <v>1990</v>
          </cell>
          <cell r="L123" t="str">
            <v>janeiro</v>
          </cell>
          <cell r="M123">
            <v>33077</v>
          </cell>
          <cell r="N123">
            <v>44736</v>
          </cell>
          <cell r="O123">
            <v>0</v>
          </cell>
          <cell r="P123">
            <v>0</v>
          </cell>
          <cell r="Q123" t="str">
            <v>R CLARK 2061 PREDIO 54</v>
          </cell>
          <cell r="R123" t="str">
            <v>13.279-400</v>
          </cell>
          <cell r="S123" t="str">
            <v>VALINHOS</v>
          </cell>
          <cell r="T123" t="str">
            <v>SP</v>
          </cell>
          <cell r="U123" t="str">
            <v>WWW.EATONPREV.COM.BR</v>
          </cell>
          <cell r="V123" t="str">
            <v>ERSP</v>
          </cell>
          <cell r="W123">
            <v>45464.25</v>
          </cell>
        </row>
        <row r="124">
          <cell r="A124" t="str">
            <v>ECONOMUS</v>
          </cell>
          <cell r="B124" t="str">
            <v>49.320.799/0001-92</v>
          </cell>
          <cell r="C124" t="str">
            <v>NORMAL - EM FUNCIONAMENTO</v>
          </cell>
          <cell r="D124" t="str">
            <v>NORMAL</v>
          </cell>
          <cell r="E124" t="str">
            <v>LC 108 / LC 109</v>
          </cell>
          <cell r="F124" t="str">
            <v>Pública Estadual</v>
          </cell>
          <cell r="G124" t="str">
            <v>Público</v>
          </cell>
          <cell r="H124" t="str">
            <v>Não</v>
          </cell>
          <cell r="I124">
            <v>3018391979</v>
          </cell>
          <cell r="J124">
            <v>28369</v>
          </cell>
          <cell r="K124">
            <v>1977</v>
          </cell>
          <cell r="L124" t="str">
            <v>setembro</v>
          </cell>
          <cell r="M124">
            <v>28369</v>
          </cell>
          <cell r="N124"/>
          <cell r="O124">
            <v>5</v>
          </cell>
          <cell r="P124">
            <v>3</v>
          </cell>
          <cell r="Q124" t="str">
            <v>RUA QUIRINO DE ANDRADE   185  -  11O. ANDAR</v>
          </cell>
          <cell r="R124" t="str">
            <v>01.049-902</v>
          </cell>
          <cell r="S124" t="str">
            <v>SAO PAULO</v>
          </cell>
          <cell r="T124" t="str">
            <v>SP</v>
          </cell>
          <cell r="U124" t="str">
            <v>WWW.ECONOMUS.COM.BR</v>
          </cell>
          <cell r="V124" t="str">
            <v>ERSP</v>
          </cell>
          <cell r="W124">
            <v>45464.25</v>
          </cell>
        </row>
        <row r="125">
          <cell r="A125" t="str">
            <v>ECOS</v>
          </cell>
          <cell r="B125" t="str">
            <v>13.220.488/0001-04</v>
          </cell>
          <cell r="C125" t="str">
            <v>NORMAL - EM FUNCIONAMENTO</v>
          </cell>
          <cell r="D125" t="str">
            <v>NORMAL</v>
          </cell>
          <cell r="E125" t="str">
            <v>LC 109</v>
          </cell>
          <cell r="F125" t="str">
            <v>Privada</v>
          </cell>
          <cell r="G125" t="str">
            <v>Privado</v>
          </cell>
          <cell r="H125" t="str">
            <v>Não</v>
          </cell>
          <cell r="I125">
            <v>331831983</v>
          </cell>
          <cell r="J125">
            <v>30396</v>
          </cell>
          <cell r="K125">
            <v>1983</v>
          </cell>
          <cell r="L125" t="str">
            <v>março</v>
          </cell>
          <cell r="M125">
            <v>30312</v>
          </cell>
          <cell r="N125"/>
          <cell r="O125">
            <v>2</v>
          </cell>
          <cell r="P125">
            <v>15</v>
          </cell>
          <cell r="Q125" t="str">
            <v>RUA RUBENS GUELLI</v>
          </cell>
          <cell r="R125" t="str">
            <v>41.815-135</v>
          </cell>
          <cell r="S125" t="str">
            <v>SALVADOR</v>
          </cell>
          <cell r="T125" t="str">
            <v>BA</v>
          </cell>
          <cell r="U125" t="str">
            <v>WWW.FUNDACAOECOS.ORG.BR</v>
          </cell>
          <cell r="V125" t="str">
            <v>ERMG</v>
          </cell>
          <cell r="W125">
            <v>45464.25</v>
          </cell>
        </row>
        <row r="126">
          <cell r="A126" t="str">
            <v>EDS PREV</v>
          </cell>
          <cell r="B126" t="str">
            <v>00.478.709/0001-05</v>
          </cell>
          <cell r="C126" t="str">
            <v>SEM ATIVIDADES - POR RETIRADA TOTAL DE PATROCINADORES</v>
          </cell>
          <cell r="D126" t="str">
            <v>SEM ATIVIDADES</v>
          </cell>
          <cell r="E126" t="str">
            <v>LC 109</v>
          </cell>
          <cell r="F126" t="str">
            <v>Privada</v>
          </cell>
          <cell r="G126" t="str">
            <v>Privado</v>
          </cell>
          <cell r="H126" t="str">
            <v>Não</v>
          </cell>
          <cell r="I126">
            <v>440000025591994</v>
          </cell>
          <cell r="J126">
            <v>34632</v>
          </cell>
          <cell r="K126">
            <v>1994</v>
          </cell>
          <cell r="L126" t="str">
            <v>outubro</v>
          </cell>
          <cell r="M126">
            <v>34759</v>
          </cell>
          <cell r="N126">
            <v>44434</v>
          </cell>
          <cell r="O126">
            <v>0</v>
          </cell>
          <cell r="P126">
            <v>0</v>
          </cell>
          <cell r="Q126" t="str">
            <v>ESTRADA SAMUEL AIZEMBERG 1.707 BLOCO D PISO 01</v>
          </cell>
          <cell r="R126" t="str">
            <v>09.851-550</v>
          </cell>
          <cell r="S126" t="str">
            <v>SAO BERNARDO DO CAMPO</v>
          </cell>
          <cell r="T126" t="str">
            <v>SP</v>
          </cell>
          <cell r="U126" t="str">
            <v>www.portal-hro.com.br/edsprev</v>
          </cell>
          <cell r="V126" t="str">
            <v>ERSP</v>
          </cell>
          <cell r="W126">
            <v>45464.25</v>
          </cell>
        </row>
        <row r="127">
          <cell r="A127" t="str">
            <v>ELANCO PREV</v>
          </cell>
          <cell r="B127" t="str">
            <v>35.761.364/0001-79</v>
          </cell>
          <cell r="C127" t="str">
            <v>NORMAL - EM FUNCIONAMENTO</v>
          </cell>
          <cell r="D127" t="str">
            <v>NORMAL</v>
          </cell>
          <cell r="E127" t="str">
            <v>LC 109</v>
          </cell>
          <cell r="F127" t="str">
            <v>Privada</v>
          </cell>
          <cell r="G127" t="str">
            <v>Privado</v>
          </cell>
          <cell r="H127" t="str">
            <v>Não</v>
          </cell>
          <cell r="I127">
            <v>4.4011007709201808E+16</v>
          </cell>
          <cell r="J127">
            <v>43560</v>
          </cell>
          <cell r="K127">
            <v>2019</v>
          </cell>
          <cell r="L127" t="str">
            <v>abril</v>
          </cell>
          <cell r="M127">
            <v>44074</v>
          </cell>
          <cell r="N127"/>
          <cell r="O127">
            <v>3</v>
          </cell>
          <cell r="P127">
            <v>1</v>
          </cell>
          <cell r="Q127" t="str">
            <v>AV MORUMBI</v>
          </cell>
          <cell r="R127" t="str">
            <v>04.703-900</v>
          </cell>
          <cell r="S127" t="str">
            <v>SAO PAULO</v>
          </cell>
          <cell r="T127" t="str">
            <v>SP</v>
          </cell>
          <cell r="U127"/>
          <cell r="V127" t="str">
            <v>ERSP</v>
          </cell>
          <cell r="W127">
            <v>45464.25</v>
          </cell>
        </row>
        <row r="128">
          <cell r="A128" t="str">
            <v>ELBA</v>
          </cell>
          <cell r="B128" t="str">
            <v>02.023.767/0001-61</v>
          </cell>
          <cell r="C128" t="str">
            <v>ENCERRADA - POR INICIATIVA DA EFPC</v>
          </cell>
          <cell r="D128" t="str">
            <v>ENCERRADA</v>
          </cell>
          <cell r="E128" t="str">
            <v>LC 109</v>
          </cell>
          <cell r="F128" t="str">
            <v>Privada</v>
          </cell>
          <cell r="G128" t="str">
            <v>Privado</v>
          </cell>
          <cell r="H128" t="str">
            <v>Não</v>
          </cell>
          <cell r="I128">
            <v>440000033861997</v>
          </cell>
          <cell r="J128">
            <v>35590</v>
          </cell>
          <cell r="K128">
            <v>1997</v>
          </cell>
          <cell r="L128" t="str">
            <v>junho</v>
          </cell>
          <cell r="M128">
            <v>35704</v>
          </cell>
          <cell r="N128">
            <v>40295</v>
          </cell>
          <cell r="O128">
            <v>0</v>
          </cell>
          <cell r="P128">
            <v>0</v>
          </cell>
          <cell r="Q128" t="str">
            <v>AV. OLINTO MEIRELES, Nº 45</v>
          </cell>
          <cell r="R128" t="str">
            <v>30.640-010</v>
          </cell>
          <cell r="S128" t="str">
            <v>BELO HORIZONTE</v>
          </cell>
          <cell r="T128" t="str">
            <v>MG</v>
          </cell>
          <cell r="U128"/>
          <cell r="V128" t="str">
            <v>ERMG</v>
          </cell>
          <cell r="W128">
            <v>45464.25</v>
          </cell>
        </row>
        <row r="129">
          <cell r="A129" t="str">
            <v>ELETRA</v>
          </cell>
          <cell r="B129" t="str">
            <v>02.884.385/0001-22</v>
          </cell>
          <cell r="C129" t="str">
            <v>NORMAL - EM INCORPORAÇÃO / INCORPORADA</v>
          </cell>
          <cell r="D129" t="str">
            <v>NORMAL</v>
          </cell>
          <cell r="E129" t="str">
            <v>LC 109</v>
          </cell>
          <cell r="F129" t="str">
            <v>Privada</v>
          </cell>
          <cell r="G129" t="str">
            <v>Privado</v>
          </cell>
          <cell r="H129" t="str">
            <v>Não</v>
          </cell>
          <cell r="I129">
            <v>175231980</v>
          </cell>
          <cell r="J129">
            <v>29556</v>
          </cell>
          <cell r="K129">
            <v>1980</v>
          </cell>
          <cell r="L129" t="str">
            <v>dezembro</v>
          </cell>
          <cell r="M129">
            <v>29556</v>
          </cell>
          <cell r="N129"/>
          <cell r="O129">
            <v>2</v>
          </cell>
          <cell r="P129">
            <v>4</v>
          </cell>
          <cell r="Q129" t="str">
            <v>RUA 02</v>
          </cell>
          <cell r="R129" t="str">
            <v>74.805-180</v>
          </cell>
          <cell r="S129" t="str">
            <v>GOIANIA</v>
          </cell>
          <cell r="T129" t="str">
            <v>GO</v>
          </cell>
          <cell r="U129" t="str">
            <v>WWW.ELETRA.ORG.BR</v>
          </cell>
          <cell r="V129" t="str">
            <v>ERMG</v>
          </cell>
          <cell r="W129">
            <v>45464.25</v>
          </cell>
        </row>
        <row r="130">
          <cell r="A130" t="str">
            <v>ELETROS</v>
          </cell>
          <cell r="B130" t="str">
            <v>34.268.789/0001-88</v>
          </cell>
          <cell r="C130" t="str">
            <v>NORMAL - EM FUNCIONAMENTO</v>
          </cell>
          <cell r="D130" t="str">
            <v>NORMAL</v>
          </cell>
          <cell r="E130" t="str">
            <v>LC 108 / LC 109</v>
          </cell>
          <cell r="F130" t="str">
            <v>Pública Federal</v>
          </cell>
          <cell r="G130" t="str">
            <v>Público</v>
          </cell>
          <cell r="H130" t="str">
            <v>Não</v>
          </cell>
          <cell r="I130">
            <v>3018651979</v>
          </cell>
          <cell r="J130">
            <v>29069</v>
          </cell>
          <cell r="K130">
            <v>1979</v>
          </cell>
          <cell r="L130" t="str">
            <v>agosto</v>
          </cell>
          <cell r="M130">
            <v>29069</v>
          </cell>
          <cell r="N130"/>
          <cell r="O130">
            <v>7</v>
          </cell>
          <cell r="P130">
            <v>9</v>
          </cell>
          <cell r="Q130" t="str">
            <v>RUA URUGUAIANA  174  5, 6 E 7 ANDARES</v>
          </cell>
          <cell r="R130" t="str">
            <v>20.050-092</v>
          </cell>
          <cell r="S130" t="str">
            <v>RIO DE JANEIRO</v>
          </cell>
          <cell r="T130" t="str">
            <v>RJ</v>
          </cell>
          <cell r="U130" t="str">
            <v>HTTP://WWW.ELETROS.COM.BR</v>
          </cell>
          <cell r="V130" t="str">
            <v>ERRJ</v>
          </cell>
          <cell r="W130">
            <v>45464.25</v>
          </cell>
        </row>
        <row r="131">
          <cell r="A131" t="str">
            <v>ELOS</v>
          </cell>
          <cell r="B131" t="str">
            <v>42.286.245/0001-77</v>
          </cell>
          <cell r="C131" t="str">
            <v>NORMAL - EM FUNCIONAMENTO</v>
          </cell>
          <cell r="D131" t="str">
            <v>NORMAL</v>
          </cell>
          <cell r="E131" t="str">
            <v>LC 109</v>
          </cell>
          <cell r="F131" t="str">
            <v>Privada</v>
          </cell>
          <cell r="G131" t="str">
            <v>Privado</v>
          </cell>
          <cell r="H131" t="str">
            <v>Não</v>
          </cell>
          <cell r="I131">
            <v>3018721979</v>
          </cell>
          <cell r="J131">
            <v>29089</v>
          </cell>
          <cell r="K131">
            <v>1979</v>
          </cell>
          <cell r="L131" t="str">
            <v>agosto</v>
          </cell>
          <cell r="M131">
            <v>29089</v>
          </cell>
          <cell r="N131"/>
          <cell r="O131">
            <v>6</v>
          </cell>
          <cell r="P131">
            <v>11</v>
          </cell>
          <cell r="Q131" t="str">
            <v>PCA. PEREIRA OLIVEIRA, 64 - SOBRELOJA</v>
          </cell>
          <cell r="R131" t="str">
            <v>88.010-540</v>
          </cell>
          <cell r="S131" t="str">
            <v>FLORIANOPOLIS</v>
          </cell>
          <cell r="T131" t="str">
            <v>SC</v>
          </cell>
          <cell r="U131" t="str">
            <v>www.elos.org.br</v>
          </cell>
          <cell r="V131" t="str">
            <v>ERRS</v>
          </cell>
          <cell r="W131">
            <v>45464.25</v>
          </cell>
        </row>
        <row r="132">
          <cell r="A132" t="str">
            <v>EMBRAER PREV</v>
          </cell>
          <cell r="B132" t="str">
            <v>10.679.245/0001-40</v>
          </cell>
          <cell r="C132" t="str">
            <v>NORMAL - EM FUNCIONAMENTO</v>
          </cell>
          <cell r="D132" t="str">
            <v>NORMAL</v>
          </cell>
          <cell r="E132" t="str">
            <v>LC 109</v>
          </cell>
          <cell r="F132" t="str">
            <v>Privada</v>
          </cell>
          <cell r="G132" t="str">
            <v>Privado</v>
          </cell>
          <cell r="H132" t="str">
            <v>Não</v>
          </cell>
          <cell r="I132">
            <v>4.400000314920088E+16</v>
          </cell>
          <cell r="J132">
            <v>39784</v>
          </cell>
          <cell r="K132">
            <v>2008</v>
          </cell>
          <cell r="L132" t="str">
            <v>dezembro</v>
          </cell>
          <cell r="M132">
            <v>39856</v>
          </cell>
          <cell r="N132"/>
          <cell r="O132">
            <v>1</v>
          </cell>
          <cell r="P132">
            <v>8</v>
          </cell>
          <cell r="Q132" t="str">
            <v>AV. BRIGADEIRO FARIA LIMA, 2.170 - POSTO DE CORREIO 435/4</v>
          </cell>
          <cell r="R132" t="str">
            <v>12.227-901</v>
          </cell>
          <cell r="S132" t="str">
            <v>SAO JOSE DOS CAMPOS</v>
          </cell>
          <cell r="T132" t="str">
            <v>SP</v>
          </cell>
          <cell r="U132" t="str">
            <v>WWW.EMBRAERPREV.COM.BR</v>
          </cell>
          <cell r="V132" t="str">
            <v>ERSP</v>
          </cell>
          <cell r="W132">
            <v>45464.25</v>
          </cell>
        </row>
        <row r="133">
          <cell r="A133" t="str">
            <v>ENERGISAPREV</v>
          </cell>
          <cell r="B133" t="str">
            <v>06.056.449/0001-58</v>
          </cell>
          <cell r="C133" t="str">
            <v>NORMAL - EM FUNCIONAMENTO</v>
          </cell>
          <cell r="D133" t="str">
            <v>NORMAL</v>
          </cell>
          <cell r="E133" t="str">
            <v>LC 109</v>
          </cell>
          <cell r="F133" t="str">
            <v>Privada</v>
          </cell>
          <cell r="G133" t="str">
            <v>Privado</v>
          </cell>
          <cell r="H133" t="str">
            <v>Não</v>
          </cell>
          <cell r="I133">
            <v>4.4000000731200384E+16</v>
          </cell>
          <cell r="J133">
            <v>37918</v>
          </cell>
          <cell r="K133">
            <v>2003</v>
          </cell>
          <cell r="L133" t="str">
            <v>outubro</v>
          </cell>
          <cell r="M133">
            <v>38019</v>
          </cell>
          <cell r="N133"/>
          <cell r="O133">
            <v>15</v>
          </cell>
          <cell r="P133">
            <v>32</v>
          </cell>
          <cell r="Q133" t="str">
            <v>TEIXEIRA 467</v>
          </cell>
          <cell r="R133" t="str">
            <v>12.916-360</v>
          </cell>
          <cell r="S133" t="str">
            <v>BRAGANCA PAULISTA</v>
          </cell>
          <cell r="T133" t="str">
            <v>SP</v>
          </cell>
          <cell r="U133" t="str">
            <v>WWW.ENERGISAPREV.COM.BR</v>
          </cell>
          <cell r="V133" t="str">
            <v>ERSP</v>
          </cell>
          <cell r="W133">
            <v>45464.25</v>
          </cell>
        </row>
        <row r="134">
          <cell r="A134" t="str">
            <v>ENERPREV</v>
          </cell>
          <cell r="B134" t="str">
            <v>08.710.526/0001-77</v>
          </cell>
          <cell r="C134" t="str">
            <v>NORMAL - EM FUNCIONAMENTO</v>
          </cell>
          <cell r="D134" t="str">
            <v>NORMAL</v>
          </cell>
          <cell r="E134" t="str">
            <v>LC 109</v>
          </cell>
          <cell r="F134" t="str">
            <v>Privada</v>
          </cell>
          <cell r="G134" t="str">
            <v>Privado</v>
          </cell>
          <cell r="H134" t="str">
            <v>Não</v>
          </cell>
          <cell r="I134">
            <v>4.4000002292200696E+16</v>
          </cell>
          <cell r="J134">
            <v>38950</v>
          </cell>
          <cell r="K134">
            <v>2006</v>
          </cell>
          <cell r="L134" t="str">
            <v>agosto</v>
          </cell>
          <cell r="M134">
            <v>39258</v>
          </cell>
          <cell r="N134"/>
          <cell r="O134">
            <v>3</v>
          </cell>
          <cell r="P134">
            <v>27</v>
          </cell>
          <cell r="Q134" t="str">
            <v>RUA WERNER VON SIEMENS</v>
          </cell>
          <cell r="R134" t="str">
            <v>05.569-900</v>
          </cell>
          <cell r="S134" t="str">
            <v>SAO PAULO</v>
          </cell>
          <cell r="T134" t="str">
            <v>SP</v>
          </cell>
          <cell r="U134" t="str">
            <v>WWW.ENERPREV.COM.BR</v>
          </cell>
          <cell r="V134" t="str">
            <v>ERSP</v>
          </cell>
          <cell r="W134">
            <v>45464.25</v>
          </cell>
        </row>
        <row r="135">
          <cell r="A135" t="str">
            <v>ENERSUL</v>
          </cell>
          <cell r="B135" t="str">
            <v>33.122.029/0001-03</v>
          </cell>
          <cell r="C135" t="str">
            <v>ENCERRADA - POR INCORPORAÇÃO</v>
          </cell>
          <cell r="D135" t="str">
            <v>ENCERRADA</v>
          </cell>
          <cell r="E135" t="str">
            <v>LC 109</v>
          </cell>
          <cell r="F135" t="str">
            <v>Privada</v>
          </cell>
          <cell r="G135" t="str">
            <v>Privado</v>
          </cell>
          <cell r="H135" t="str">
            <v>Não</v>
          </cell>
          <cell r="I135">
            <v>3.0000001503198816E+16</v>
          </cell>
          <cell r="J135">
            <v>32612</v>
          </cell>
          <cell r="K135">
            <v>1989</v>
          </cell>
          <cell r="L135" t="str">
            <v>abril</v>
          </cell>
          <cell r="M135">
            <v>32776</v>
          </cell>
          <cell r="N135">
            <v>43654</v>
          </cell>
          <cell r="O135">
            <v>0</v>
          </cell>
          <cell r="P135">
            <v>0</v>
          </cell>
          <cell r="Q135" t="str">
            <v>RUA BRILHANTE 1544</v>
          </cell>
          <cell r="R135" t="str">
            <v>79.005-250</v>
          </cell>
          <cell r="S135" t="str">
            <v>CAMPO GRANDE</v>
          </cell>
          <cell r="T135" t="str">
            <v>MS</v>
          </cell>
          <cell r="U135" t="str">
            <v>www.fundacaoenersul.com.br</v>
          </cell>
          <cell r="V135" t="str">
            <v>ERMG</v>
          </cell>
          <cell r="W135">
            <v>45464.25</v>
          </cell>
        </row>
        <row r="136">
          <cell r="A136" t="str">
            <v>EQTPREV</v>
          </cell>
          <cell r="B136" t="str">
            <v>07.009.152/0001-02</v>
          </cell>
          <cell r="C136" t="str">
            <v>NORMAL - EM INCORPORAÇÃO / INCORPORADORA</v>
          </cell>
          <cell r="D136" t="str">
            <v>NORMAL</v>
          </cell>
          <cell r="E136" t="str">
            <v>LC 109</v>
          </cell>
          <cell r="F136" t="str">
            <v>Privada</v>
          </cell>
          <cell r="G136" t="str">
            <v>Privado</v>
          </cell>
          <cell r="H136" t="str">
            <v>Não</v>
          </cell>
          <cell r="I136">
            <v>300000033441985</v>
          </cell>
          <cell r="J136">
            <v>31450</v>
          </cell>
          <cell r="K136">
            <v>1986</v>
          </cell>
          <cell r="L136" t="str">
            <v>fevereiro</v>
          </cell>
          <cell r="M136">
            <v>31450</v>
          </cell>
          <cell r="N136"/>
          <cell r="O136">
            <v>9</v>
          </cell>
          <cell r="P136">
            <v>31</v>
          </cell>
          <cell r="Q136" t="str">
            <v>AV. COLARES MOREIRA, QUADRA 01, LOTE 02, GLEBA B, SALA 1102, ED. PLANTA TOWER</v>
          </cell>
          <cell r="R136" t="str">
            <v>65.075-441</v>
          </cell>
          <cell r="S136" t="str">
            <v>SAO LUIS</v>
          </cell>
          <cell r="T136" t="str">
            <v>MA</v>
          </cell>
          <cell r="U136" t="str">
            <v>WWW.EQTPREV.COM.BR</v>
          </cell>
          <cell r="V136" t="str">
            <v>ERPE</v>
          </cell>
          <cell r="W136">
            <v>45464.25</v>
          </cell>
        </row>
        <row r="137">
          <cell r="A137" t="str">
            <v>ESCELSOS</v>
          </cell>
          <cell r="B137" t="str">
            <v>31.738.040/0001-69</v>
          </cell>
          <cell r="C137" t="str">
            <v>ENCERRADA - POR INCORPORAÇÃO</v>
          </cell>
          <cell r="D137" t="str">
            <v>ENCERRADA</v>
          </cell>
          <cell r="E137" t="str">
            <v>LC 109</v>
          </cell>
          <cell r="F137" t="str">
            <v>Privada</v>
          </cell>
          <cell r="G137" t="str">
            <v>Privado</v>
          </cell>
          <cell r="H137" t="str">
            <v>Não</v>
          </cell>
          <cell r="I137">
            <v>300000064111987</v>
          </cell>
          <cell r="J137">
            <v>32223</v>
          </cell>
          <cell r="K137">
            <v>1988</v>
          </cell>
          <cell r="L137" t="str">
            <v>março</v>
          </cell>
          <cell r="M137">
            <v>32223</v>
          </cell>
          <cell r="N137">
            <v>41149</v>
          </cell>
          <cell r="O137">
            <v>0</v>
          </cell>
          <cell r="P137">
            <v>0</v>
          </cell>
          <cell r="Q137" t="str">
            <v>AV JERONIMO MONTEIRO 1000 SALA 713 A 724</v>
          </cell>
          <cell r="R137" t="str">
            <v>29.010-935</v>
          </cell>
          <cell r="S137" t="str">
            <v>VITORIA</v>
          </cell>
          <cell r="T137" t="str">
            <v>ES</v>
          </cell>
          <cell r="U137"/>
          <cell r="V137" t="str">
            <v>ERMG</v>
          </cell>
          <cell r="W137">
            <v>45464.25</v>
          </cell>
        </row>
        <row r="138">
          <cell r="A138" t="str">
            <v>F.GUIMARAES</v>
          </cell>
          <cell r="B138" t="str">
            <v>31.609.555/0001-69</v>
          </cell>
          <cell r="C138" t="str">
            <v>ENCERRADA - POR LIQUIDAÇÃO</v>
          </cell>
          <cell r="D138" t="str">
            <v>ENCERRADA</v>
          </cell>
          <cell r="E138" t="str">
            <v>LC 109</v>
          </cell>
          <cell r="F138" t="str">
            <v>Privada</v>
          </cell>
          <cell r="G138" t="str">
            <v>Privado</v>
          </cell>
          <cell r="H138" t="str">
            <v>Não</v>
          </cell>
          <cell r="I138">
            <v>3000005407</v>
          </cell>
          <cell r="J138">
            <v>32013</v>
          </cell>
          <cell r="K138">
            <v>1987</v>
          </cell>
          <cell r="L138" t="str">
            <v>agosto</v>
          </cell>
          <cell r="M138">
            <v>32143</v>
          </cell>
          <cell r="N138">
            <v>40752</v>
          </cell>
          <cell r="O138">
            <v>0</v>
          </cell>
          <cell r="P138">
            <v>0</v>
          </cell>
          <cell r="Q138" t="str">
            <v>RUA BUENOS AIRES 48 / 7º ANDAR / SALA 708</v>
          </cell>
          <cell r="R138" t="str">
            <v>20.070-022</v>
          </cell>
          <cell r="S138" t="str">
            <v>RIO DE JANEIRO</v>
          </cell>
          <cell r="T138" t="str">
            <v>RJ</v>
          </cell>
          <cell r="U138"/>
          <cell r="V138" t="str">
            <v>ERRJ</v>
          </cell>
          <cell r="W138">
            <v>45464.25</v>
          </cell>
        </row>
        <row r="139">
          <cell r="A139" t="str">
            <v>FABASA</v>
          </cell>
          <cell r="B139" t="str">
            <v>00.947.763/0001-44</v>
          </cell>
          <cell r="C139" t="str">
            <v>NORMAL - EM FUNCIONAMENTO</v>
          </cell>
          <cell r="D139" t="str">
            <v>NORMAL</v>
          </cell>
          <cell r="E139" t="str">
            <v>LC 108 / LC 109</v>
          </cell>
          <cell r="F139" t="str">
            <v>Pública Estadual</v>
          </cell>
          <cell r="G139" t="str">
            <v>Público</v>
          </cell>
          <cell r="H139" t="str">
            <v>Não</v>
          </cell>
          <cell r="I139">
            <v>440001688199546</v>
          </cell>
          <cell r="J139">
            <v>34849</v>
          </cell>
          <cell r="K139">
            <v>1995</v>
          </cell>
          <cell r="L139" t="str">
            <v>maio</v>
          </cell>
          <cell r="M139">
            <v>35212</v>
          </cell>
          <cell r="N139"/>
          <cell r="O139">
            <v>2</v>
          </cell>
          <cell r="P139">
            <v>2</v>
          </cell>
          <cell r="Q139" t="str">
            <v>ALCEU AMOROSO LIMA 668</v>
          </cell>
          <cell r="R139" t="str">
            <v>41.820-770</v>
          </cell>
          <cell r="S139" t="str">
            <v>SALVADOR</v>
          </cell>
          <cell r="T139" t="str">
            <v>BA</v>
          </cell>
          <cell r="U139" t="str">
            <v>www.fabasa.com.br</v>
          </cell>
          <cell r="V139" t="str">
            <v>ERMG</v>
          </cell>
          <cell r="W139">
            <v>45464.25</v>
          </cell>
        </row>
        <row r="140">
          <cell r="A140" t="str">
            <v>FABRI</v>
          </cell>
          <cell r="B140" t="str">
            <v>01.310.976/0001-23</v>
          </cell>
          <cell r="C140" t="str">
            <v>ENCERRADA - POR CANCELAMENTO</v>
          </cell>
          <cell r="D140" t="str">
            <v>ENCERRADA</v>
          </cell>
          <cell r="E140" t="str">
            <v>LC 109</v>
          </cell>
          <cell r="F140" t="str">
            <v>Privada</v>
          </cell>
          <cell r="G140" t="str">
            <v>Privado</v>
          </cell>
          <cell r="H140" t="str">
            <v>Não</v>
          </cell>
          <cell r="I140">
            <v>940000009561995</v>
          </cell>
          <cell r="J140">
            <v>35034</v>
          </cell>
          <cell r="K140">
            <v>1995</v>
          </cell>
          <cell r="L140" t="str">
            <v>dezembro</v>
          </cell>
          <cell r="M140">
            <v>35475</v>
          </cell>
          <cell r="N140">
            <v>35475</v>
          </cell>
          <cell r="O140">
            <v>0</v>
          </cell>
          <cell r="P140">
            <v>0</v>
          </cell>
          <cell r="Q140"/>
          <cell r="R140"/>
          <cell r="S140" t="str">
            <v>RIO DE JANEIRO</v>
          </cell>
          <cell r="T140" t="str">
            <v>RJ</v>
          </cell>
          <cell r="U140"/>
          <cell r="V140" t="str">
            <v>ERRJ</v>
          </cell>
          <cell r="W140">
            <v>45464.25</v>
          </cell>
        </row>
        <row r="141">
          <cell r="A141" t="str">
            <v>FACEAL</v>
          </cell>
          <cell r="B141" t="str">
            <v>12.403.903/0001-00</v>
          </cell>
          <cell r="C141" t="str">
            <v>ENCERRADA - POR INCORPORAÇÃO</v>
          </cell>
          <cell r="D141" t="str">
            <v>ENCERRADA</v>
          </cell>
          <cell r="E141" t="str">
            <v>LC 109</v>
          </cell>
          <cell r="F141" t="str">
            <v>Privada</v>
          </cell>
          <cell r="G141" t="str">
            <v>Privado</v>
          </cell>
          <cell r="H141" t="str">
            <v>Não</v>
          </cell>
          <cell r="I141">
            <v>440000000281993</v>
          </cell>
          <cell r="J141">
            <v>27677</v>
          </cell>
          <cell r="K141">
            <v>1975</v>
          </cell>
          <cell r="L141" t="str">
            <v>outubro</v>
          </cell>
          <cell r="M141">
            <v>28218</v>
          </cell>
          <cell r="N141">
            <v>44328</v>
          </cell>
          <cell r="O141">
            <v>0</v>
          </cell>
          <cell r="P141">
            <v>0</v>
          </cell>
          <cell r="Q141" t="str">
            <v>AV. FERNANDES LIMA, 3565</v>
          </cell>
          <cell r="R141" t="str">
            <v>57.005-700</v>
          </cell>
          <cell r="S141" t="str">
            <v>MACEIO</v>
          </cell>
          <cell r="T141" t="str">
            <v>AL</v>
          </cell>
          <cell r="U141" t="str">
            <v>www.faceal.com.br</v>
          </cell>
          <cell r="V141" t="str">
            <v>ERPE</v>
          </cell>
          <cell r="W141">
            <v>45464.25</v>
          </cell>
        </row>
        <row r="142">
          <cell r="A142" t="str">
            <v>FACEB</v>
          </cell>
          <cell r="B142" t="str">
            <v>00.469.585/0001-93</v>
          </cell>
          <cell r="C142" t="str">
            <v>NORMAL - EM FUNCIONAMENTO</v>
          </cell>
          <cell r="D142" t="str">
            <v>NORMAL</v>
          </cell>
          <cell r="E142" t="str">
            <v>LC 108 / LC 109</v>
          </cell>
          <cell r="F142" t="str">
            <v>Pública Estadual</v>
          </cell>
          <cell r="G142" t="str">
            <v>Público</v>
          </cell>
          <cell r="H142" t="str">
            <v>Não</v>
          </cell>
          <cell r="I142">
            <v>131578</v>
          </cell>
          <cell r="J142">
            <v>28844</v>
          </cell>
          <cell r="K142">
            <v>1978</v>
          </cell>
          <cell r="L142" t="str">
            <v>dezembro</v>
          </cell>
          <cell r="M142">
            <v>28992</v>
          </cell>
          <cell r="N142"/>
          <cell r="O142">
            <v>4</v>
          </cell>
          <cell r="P142">
            <v>2</v>
          </cell>
          <cell r="Q142" t="str">
            <v>SCS  QUADRA 04 BL.A LTS 141/153</v>
          </cell>
          <cell r="R142" t="str">
            <v>70.304-905</v>
          </cell>
          <cell r="S142" t="str">
            <v>BRASILIA</v>
          </cell>
          <cell r="T142" t="str">
            <v>DF</v>
          </cell>
          <cell r="U142" t="str">
            <v>WWW.FACEB.COM.BR</v>
          </cell>
          <cell r="V142" t="str">
            <v>ERDF</v>
          </cell>
          <cell r="W142">
            <v>45464.25</v>
          </cell>
        </row>
        <row r="143">
          <cell r="A143" t="str">
            <v>FACEPI</v>
          </cell>
          <cell r="B143" t="str">
            <v>07.689.813/0001-80</v>
          </cell>
          <cell r="C143" t="str">
            <v>ENCERRADA - POR INCORPORAÇÃO</v>
          </cell>
          <cell r="D143" t="str">
            <v>ENCERRADA</v>
          </cell>
          <cell r="E143" t="str">
            <v>LC 108 / LC 109</v>
          </cell>
          <cell r="F143" t="str">
            <v>Pública Federal</v>
          </cell>
          <cell r="G143" t="str">
            <v>Público</v>
          </cell>
          <cell r="H143" t="str">
            <v>Não</v>
          </cell>
          <cell r="I143">
            <v>300000016501984</v>
          </cell>
          <cell r="J143">
            <v>31090</v>
          </cell>
          <cell r="K143">
            <v>1985</v>
          </cell>
          <cell r="L143" t="str">
            <v>fevereiro</v>
          </cell>
          <cell r="M143">
            <v>31091</v>
          </cell>
          <cell r="N143">
            <v>44328</v>
          </cell>
          <cell r="O143">
            <v>0</v>
          </cell>
          <cell r="P143">
            <v>0</v>
          </cell>
          <cell r="Q143" t="str">
            <v>RUA SANTA LUZIA, 910</v>
          </cell>
          <cell r="R143" t="str">
            <v>64.001-400</v>
          </cell>
          <cell r="S143" t="str">
            <v>TERESINA</v>
          </cell>
          <cell r="T143" t="str">
            <v>PI</v>
          </cell>
          <cell r="U143" t="str">
            <v>www.facepi.com.br</v>
          </cell>
          <cell r="V143" t="str">
            <v>ERPE</v>
          </cell>
          <cell r="W143">
            <v>45464.25</v>
          </cell>
        </row>
        <row r="144">
          <cell r="A144" t="str">
            <v>FACHESF</v>
          </cell>
          <cell r="B144" t="str">
            <v>42.160.192/0001-43</v>
          </cell>
          <cell r="C144" t="str">
            <v>NORMAL - EM FUNCIONAMENTO</v>
          </cell>
          <cell r="D144" t="str">
            <v>NORMAL</v>
          </cell>
          <cell r="E144" t="str">
            <v>LC 108 / LC 109</v>
          </cell>
          <cell r="F144" t="str">
            <v>Pública Federal</v>
          </cell>
          <cell r="G144" t="str">
            <v>Público</v>
          </cell>
          <cell r="H144" t="str">
            <v>Não</v>
          </cell>
          <cell r="I144">
            <v>3018221979</v>
          </cell>
          <cell r="J144">
            <v>26323</v>
          </cell>
          <cell r="K144">
            <v>1972</v>
          </cell>
          <cell r="L144" t="str">
            <v>janeiro</v>
          </cell>
          <cell r="M144">
            <v>26323</v>
          </cell>
          <cell r="N144"/>
          <cell r="O144">
            <v>6</v>
          </cell>
          <cell r="P144">
            <v>3</v>
          </cell>
          <cell r="Q144" t="str">
            <v>PRAÇA CHORA MENINO, Nº 58</v>
          </cell>
          <cell r="R144" t="str">
            <v>50.070-210</v>
          </cell>
          <cell r="S144" t="str">
            <v>RECIFE</v>
          </cell>
          <cell r="T144" t="str">
            <v>PE</v>
          </cell>
          <cell r="U144" t="str">
            <v>www.fachesf.com.br</v>
          </cell>
          <cell r="V144" t="str">
            <v>ERPE</v>
          </cell>
          <cell r="W144">
            <v>45464.25</v>
          </cell>
        </row>
        <row r="145">
          <cell r="A145" t="str">
            <v>FACOPAC</v>
          </cell>
          <cell r="B145" t="str">
            <v>71.562.656/0001-46</v>
          </cell>
          <cell r="C145" t="str">
            <v>ENCERRADA - POR INICIATIVA DA EFPC</v>
          </cell>
          <cell r="D145" t="str">
            <v>ENCERRADA</v>
          </cell>
          <cell r="E145" t="str">
            <v>LC 109</v>
          </cell>
          <cell r="F145" t="str">
            <v>Privada</v>
          </cell>
          <cell r="G145" t="str">
            <v>Privado</v>
          </cell>
          <cell r="H145" t="str">
            <v>Não</v>
          </cell>
          <cell r="I145">
            <v>440000006271994</v>
          </cell>
          <cell r="J145">
            <v>34586</v>
          </cell>
          <cell r="K145">
            <v>1994</v>
          </cell>
          <cell r="L145" t="str">
            <v>setembro</v>
          </cell>
          <cell r="M145">
            <v>34722</v>
          </cell>
          <cell r="N145">
            <v>44544</v>
          </cell>
          <cell r="O145">
            <v>0</v>
          </cell>
          <cell r="P145">
            <v>0</v>
          </cell>
          <cell r="Q145" t="str">
            <v>AV INDEPENDENCIA 2500</v>
          </cell>
          <cell r="R145" t="str">
            <v>18.087-050</v>
          </cell>
          <cell r="S145" t="str">
            <v>SOROCABA</v>
          </cell>
          <cell r="T145" t="str">
            <v>SP</v>
          </cell>
          <cell r="U145" t="str">
            <v>WWW.FACOPAC.COM.BR</v>
          </cell>
          <cell r="V145" t="str">
            <v>ERSP</v>
          </cell>
          <cell r="W145">
            <v>45464.25</v>
          </cell>
        </row>
        <row r="146">
          <cell r="A146" t="str">
            <v>FAELBA</v>
          </cell>
          <cell r="B146" t="str">
            <v>13.605.605/0001-58</v>
          </cell>
          <cell r="C146" t="str">
            <v>ENCERRADA - POR INCORPORAÇÃO</v>
          </cell>
          <cell r="D146" t="str">
            <v>ENCERRADA</v>
          </cell>
          <cell r="E146" t="str">
            <v>LC 109</v>
          </cell>
          <cell r="F146" t="str">
            <v>Privada</v>
          </cell>
          <cell r="G146" t="str">
            <v>Privado</v>
          </cell>
          <cell r="H146" t="str">
            <v>Não</v>
          </cell>
          <cell r="I146">
            <v>3018551979</v>
          </cell>
          <cell r="J146">
            <v>29042</v>
          </cell>
          <cell r="K146">
            <v>1979</v>
          </cell>
          <cell r="L146" t="str">
            <v>julho</v>
          </cell>
          <cell r="M146">
            <v>27333</v>
          </cell>
          <cell r="N146">
            <v>44347</v>
          </cell>
          <cell r="O146">
            <v>0</v>
          </cell>
          <cell r="P146">
            <v>0</v>
          </cell>
          <cell r="Q146" t="str">
            <v>AV. TANCREDO NEVES, Nº 450, ED. SUAREZ TRADE, 33º ANDAR, SALA 3302</v>
          </cell>
          <cell r="R146" t="str">
            <v>41.820-020</v>
          </cell>
          <cell r="S146" t="str">
            <v>SALVADOR</v>
          </cell>
          <cell r="T146" t="str">
            <v>BA</v>
          </cell>
          <cell r="U146" t="str">
            <v>www.faelba.com.br</v>
          </cell>
          <cell r="V146" t="str">
            <v>ERMG</v>
          </cell>
          <cell r="W146">
            <v>45464.25</v>
          </cell>
        </row>
        <row r="147">
          <cell r="A147" t="str">
            <v>FAELCE</v>
          </cell>
          <cell r="B147" t="str">
            <v>06.622.591/0001-15</v>
          </cell>
          <cell r="C147" t="str">
            <v>NORMAL - EM FUNCIONAMENTO</v>
          </cell>
          <cell r="D147" t="str">
            <v>NORMAL</v>
          </cell>
          <cell r="E147" t="str">
            <v>LC 109</v>
          </cell>
          <cell r="F147" t="str">
            <v>Privada</v>
          </cell>
          <cell r="G147" t="str">
            <v>Privado</v>
          </cell>
          <cell r="H147" t="str">
            <v>Não</v>
          </cell>
          <cell r="I147">
            <v>181741980</v>
          </cell>
          <cell r="J147">
            <v>29574</v>
          </cell>
          <cell r="K147">
            <v>1980</v>
          </cell>
          <cell r="L147" t="str">
            <v>dezembro</v>
          </cell>
          <cell r="M147">
            <v>29683</v>
          </cell>
          <cell r="N147"/>
          <cell r="O147">
            <v>2</v>
          </cell>
          <cell r="P147">
            <v>2</v>
          </cell>
          <cell r="Q147" t="str">
            <v>AV BARAO DE STUDART</v>
          </cell>
          <cell r="R147" t="str">
            <v>60.120-002</v>
          </cell>
          <cell r="S147" t="str">
            <v>FORTALEZA</v>
          </cell>
          <cell r="T147" t="str">
            <v>CE</v>
          </cell>
          <cell r="U147" t="str">
            <v>WWW.FAELCE.COM.BR</v>
          </cell>
          <cell r="V147" t="str">
            <v>ERPE</v>
          </cell>
          <cell r="W147">
            <v>45464.25</v>
          </cell>
        </row>
        <row r="148">
          <cell r="A148" t="str">
            <v>FAIRPLAN</v>
          </cell>
          <cell r="B148" t="str">
            <v>01.630.659/0001-94</v>
          </cell>
          <cell r="C148" t="str">
            <v>ENCERRADA - POR CANCELAMENTO</v>
          </cell>
          <cell r="D148" t="str">
            <v>ENCERRADA</v>
          </cell>
          <cell r="E148" t="str">
            <v>LC 109</v>
          </cell>
          <cell r="F148" t="str">
            <v>Privada</v>
          </cell>
          <cell r="G148" t="str">
            <v>Privado</v>
          </cell>
          <cell r="H148" t="str">
            <v>Não</v>
          </cell>
          <cell r="I148">
            <v>440000099551996</v>
          </cell>
          <cell r="J148">
            <v>35409</v>
          </cell>
          <cell r="K148">
            <v>1996</v>
          </cell>
          <cell r="L148" t="str">
            <v>dezembro</v>
          </cell>
          <cell r="M148">
            <v>35431</v>
          </cell>
          <cell r="N148">
            <v>39114</v>
          </cell>
          <cell r="O148">
            <v>0</v>
          </cell>
          <cell r="P148">
            <v>0</v>
          </cell>
          <cell r="Q148"/>
          <cell r="R148"/>
          <cell r="S148" t="str">
            <v>SAO PAULO</v>
          </cell>
          <cell r="T148" t="str">
            <v>SP</v>
          </cell>
          <cell r="U148"/>
          <cell r="V148" t="str">
            <v>ERSP</v>
          </cell>
          <cell r="W148">
            <v>45464.25</v>
          </cell>
        </row>
        <row r="149">
          <cell r="A149" t="str">
            <v>FAMILIA PREVIDENCIA</v>
          </cell>
          <cell r="B149" t="str">
            <v>90.884.412/0001-24</v>
          </cell>
          <cell r="C149" t="str">
            <v>NORMAL - EM FUNCIONAMENTO</v>
          </cell>
          <cell r="D149" t="str">
            <v>NORMAL</v>
          </cell>
          <cell r="E149" t="str">
            <v>LC 109</v>
          </cell>
          <cell r="F149" t="str">
            <v>Privada</v>
          </cell>
          <cell r="G149" t="str">
            <v>Privado</v>
          </cell>
          <cell r="H149" t="str">
            <v>Não</v>
          </cell>
          <cell r="I149">
            <v>300000116271979</v>
          </cell>
          <cell r="J149">
            <v>29210</v>
          </cell>
          <cell r="K149">
            <v>1979</v>
          </cell>
          <cell r="L149" t="str">
            <v>dezembro</v>
          </cell>
          <cell r="M149">
            <v>29258</v>
          </cell>
          <cell r="N149"/>
          <cell r="O149">
            <v>11</v>
          </cell>
          <cell r="P149">
            <v>137</v>
          </cell>
          <cell r="Q149" t="str">
            <v>R DOS ANDRADAS 702</v>
          </cell>
          <cell r="R149" t="str">
            <v>90.020-004</v>
          </cell>
          <cell r="S149" t="str">
            <v>PORTO ALEGRE</v>
          </cell>
          <cell r="T149" t="str">
            <v>RS</v>
          </cell>
          <cell r="U149" t="str">
            <v>WWW.FUNDACAOCEEE.COM.BR</v>
          </cell>
          <cell r="V149" t="str">
            <v>ERRS</v>
          </cell>
          <cell r="W149">
            <v>45464.25</v>
          </cell>
        </row>
        <row r="150">
          <cell r="A150" t="str">
            <v>FAPA</v>
          </cell>
          <cell r="B150" t="str">
            <v>77.794.311/0001-02</v>
          </cell>
          <cell r="C150" t="str">
            <v>ENCERRADA - POR INCORPORAÇÃO</v>
          </cell>
          <cell r="D150" t="str">
            <v>ENCERRADA</v>
          </cell>
          <cell r="E150" t="str">
            <v>LC 108 / LC 109</v>
          </cell>
          <cell r="F150" t="str">
            <v>Pública Municipal</v>
          </cell>
          <cell r="G150" t="str">
            <v>Público</v>
          </cell>
          <cell r="H150" t="str">
            <v>Não</v>
          </cell>
          <cell r="I150">
            <v>167931980</v>
          </cell>
          <cell r="J150">
            <v>29546</v>
          </cell>
          <cell r="K150">
            <v>1980</v>
          </cell>
          <cell r="L150" t="str">
            <v>novembro</v>
          </cell>
          <cell r="M150">
            <v>29646</v>
          </cell>
          <cell r="N150">
            <v>45225</v>
          </cell>
          <cell r="O150">
            <v>0</v>
          </cell>
          <cell r="P150">
            <v>0</v>
          </cell>
          <cell r="Q150" t="str">
            <v>RUA DA BANDEIRA, 500 - 3 ANDAR</v>
          </cell>
          <cell r="R150" t="str">
            <v>80.035-270</v>
          </cell>
          <cell r="S150" t="str">
            <v>CURITIBA</v>
          </cell>
          <cell r="T150" t="str">
            <v>PR</v>
          </cell>
          <cell r="U150" t="str">
            <v>WWW.FUNDACAOSANEPAR.COM.BR</v>
          </cell>
          <cell r="V150" t="str">
            <v>ERRS</v>
          </cell>
          <cell r="W150">
            <v>45464.25</v>
          </cell>
        </row>
        <row r="151">
          <cell r="A151" t="str">
            <v>FAPECE</v>
          </cell>
          <cell r="B151" t="str">
            <v>10.393.460/0001-80</v>
          </cell>
          <cell r="C151" t="str">
            <v>NORMAL - EM FUNCIONAMENTO</v>
          </cell>
          <cell r="D151" t="str">
            <v>NORMAL</v>
          </cell>
          <cell r="E151" t="str">
            <v>LC 108 / LC 109</v>
          </cell>
          <cell r="F151" t="str">
            <v>Pública Estadual</v>
          </cell>
          <cell r="G151" t="str">
            <v>Público</v>
          </cell>
          <cell r="H151" t="str">
            <v>Não</v>
          </cell>
          <cell r="I151">
            <v>337885</v>
          </cell>
          <cell r="J151">
            <v>31401</v>
          </cell>
          <cell r="K151">
            <v>1985</v>
          </cell>
          <cell r="L151" t="str">
            <v>dezembro</v>
          </cell>
          <cell r="M151">
            <v>31414</v>
          </cell>
          <cell r="N151"/>
          <cell r="O151">
            <v>1</v>
          </cell>
          <cell r="P151">
            <v>2</v>
          </cell>
          <cell r="Q151" t="str">
            <v>RUA VICENTE LINHARES 360</v>
          </cell>
          <cell r="R151" t="str">
            <v>60.135-270</v>
          </cell>
          <cell r="S151" t="str">
            <v>FORTALEZA</v>
          </cell>
          <cell r="T151" t="str">
            <v>CE</v>
          </cell>
          <cell r="U151" t="str">
            <v>WWW.FAPECE.COM.BR</v>
          </cell>
          <cell r="V151" t="str">
            <v>ERPE</v>
          </cell>
          <cell r="W151">
            <v>45464.25</v>
          </cell>
        </row>
        <row r="152">
          <cell r="A152" t="str">
            <v>FAPERS</v>
          </cell>
          <cell r="B152" t="str">
            <v>87.752.200/0001-89</v>
          </cell>
          <cell r="C152" t="str">
            <v>NORMAL - EM FUNCIONAMENTO</v>
          </cell>
          <cell r="D152" t="str">
            <v>NORMAL</v>
          </cell>
          <cell r="E152" t="str">
            <v>LC 109</v>
          </cell>
          <cell r="F152" t="str">
            <v>Privada</v>
          </cell>
          <cell r="G152" t="str">
            <v>Privado</v>
          </cell>
          <cell r="H152" t="str">
            <v>Não</v>
          </cell>
          <cell r="I152">
            <v>182261980</v>
          </cell>
          <cell r="J152">
            <v>29651</v>
          </cell>
          <cell r="K152">
            <v>1981</v>
          </cell>
          <cell r="L152" t="str">
            <v>março</v>
          </cell>
          <cell r="M152">
            <v>29741</v>
          </cell>
          <cell r="N152"/>
          <cell r="O152">
            <v>4</v>
          </cell>
          <cell r="P152">
            <v>2</v>
          </cell>
          <cell r="Q152" t="str">
            <v>MARCILIO DIAS 1073</v>
          </cell>
          <cell r="R152" t="str">
            <v>90.130-001</v>
          </cell>
          <cell r="S152" t="str">
            <v>PORTO ALEGRE</v>
          </cell>
          <cell r="T152" t="str">
            <v>RS</v>
          </cell>
          <cell r="U152" t="str">
            <v>www.fapers.org.br</v>
          </cell>
          <cell r="V152" t="str">
            <v>ERRS</v>
          </cell>
          <cell r="W152">
            <v>45464.25</v>
          </cell>
        </row>
        <row r="153">
          <cell r="A153" t="str">
            <v>FAPES</v>
          </cell>
          <cell r="B153" t="str">
            <v>00.397.695/0001-97</v>
          </cell>
          <cell r="C153" t="str">
            <v>NORMAL - EM FUNCIONAMENTO</v>
          </cell>
          <cell r="D153" t="str">
            <v>NORMAL</v>
          </cell>
          <cell r="E153" t="str">
            <v>LC 108 / LC 109</v>
          </cell>
          <cell r="F153" t="str">
            <v>Pública Federal</v>
          </cell>
          <cell r="G153" t="str">
            <v>Público</v>
          </cell>
          <cell r="H153" t="str">
            <v>Não</v>
          </cell>
          <cell r="I153">
            <v>3018241979</v>
          </cell>
          <cell r="J153">
            <v>28992</v>
          </cell>
          <cell r="K153">
            <v>1979</v>
          </cell>
          <cell r="L153" t="str">
            <v>maio</v>
          </cell>
          <cell r="M153">
            <v>28998</v>
          </cell>
          <cell r="N153"/>
          <cell r="O153">
            <v>5</v>
          </cell>
          <cell r="P153">
            <v>4</v>
          </cell>
          <cell r="Q153" t="str">
            <v>AV. REPUBLICA DO CHILE   230 - 8 ANDAR</v>
          </cell>
          <cell r="R153" t="str">
            <v>20.031-170</v>
          </cell>
          <cell r="S153" t="str">
            <v>RIO DE JANEIRO</v>
          </cell>
          <cell r="T153" t="str">
            <v>RJ</v>
          </cell>
          <cell r="U153" t="str">
            <v>WWW.FAPES.COM.BR</v>
          </cell>
          <cell r="V153" t="str">
            <v>ERRJ</v>
          </cell>
          <cell r="W153">
            <v>45464.25</v>
          </cell>
        </row>
        <row r="154">
          <cell r="A154" t="str">
            <v>FAPIEB</v>
          </cell>
          <cell r="B154" t="str">
            <v>92.822.949/0001-95</v>
          </cell>
          <cell r="C154" t="str">
            <v>NORMAL - EM FUNCIONAMENTO</v>
          </cell>
          <cell r="D154" t="str">
            <v>NORMAL</v>
          </cell>
          <cell r="E154" t="str">
            <v>LC 109</v>
          </cell>
          <cell r="F154" t="str">
            <v>Privada</v>
          </cell>
          <cell r="G154" t="str">
            <v>Privado</v>
          </cell>
          <cell r="H154" t="str">
            <v>Não</v>
          </cell>
          <cell r="I154">
            <v>3018251979</v>
          </cell>
          <cell r="J154">
            <v>28852</v>
          </cell>
          <cell r="K154">
            <v>1978</v>
          </cell>
          <cell r="L154" t="str">
            <v>dezembro</v>
          </cell>
          <cell r="M154">
            <v>23854</v>
          </cell>
          <cell r="N154"/>
          <cell r="O154">
            <v>1</v>
          </cell>
          <cell r="P154">
            <v>11</v>
          </cell>
          <cell r="Q154" t="str">
            <v>AV.  ENGENHEIRO LUDOLFO BOEHL, 256</v>
          </cell>
          <cell r="R154" t="str">
            <v>91.720-150</v>
          </cell>
          <cell r="S154" t="str">
            <v>PORTO ALEGRE</v>
          </cell>
          <cell r="T154" t="str">
            <v>RS</v>
          </cell>
          <cell r="U154" t="str">
            <v>www.fapieb.org.br</v>
          </cell>
          <cell r="V154" t="str">
            <v>ERRS</v>
          </cell>
          <cell r="W154">
            <v>45464.25</v>
          </cell>
        </row>
        <row r="155">
          <cell r="A155" t="str">
            <v>FASASS</v>
          </cell>
          <cell r="B155" t="str">
            <v>48.087.993/0001-07</v>
          </cell>
          <cell r="C155" t="str">
            <v>ENCERRADA - POR INICIATIVA DA EFPC</v>
          </cell>
          <cell r="D155" t="str">
            <v>ENCERRADA</v>
          </cell>
          <cell r="E155" t="str">
            <v>LC 109</v>
          </cell>
          <cell r="F155" t="str">
            <v>Privada</v>
          </cell>
          <cell r="G155" t="str">
            <v>Privado</v>
          </cell>
          <cell r="H155" t="str">
            <v>Não</v>
          </cell>
          <cell r="I155">
            <v>3018541979</v>
          </cell>
          <cell r="J155">
            <v>29045</v>
          </cell>
          <cell r="K155">
            <v>1979</v>
          </cell>
          <cell r="L155" t="str">
            <v>julho</v>
          </cell>
          <cell r="M155">
            <v>29038</v>
          </cell>
          <cell r="N155">
            <v>42164</v>
          </cell>
          <cell r="O155">
            <v>0</v>
          </cell>
          <cell r="P155">
            <v>0</v>
          </cell>
          <cell r="Q155" t="str">
            <v>AV. PRES. JUSCELINO KUBITSCHEK, 2041/2235 - 9º ANDAR</v>
          </cell>
          <cell r="R155" t="str">
            <v>04.543-011</v>
          </cell>
          <cell r="S155" t="str">
            <v>SAO PAULO</v>
          </cell>
          <cell r="T155" t="str">
            <v>SP</v>
          </cell>
          <cell r="U155"/>
          <cell r="V155" t="str">
            <v>ERSP</v>
          </cell>
          <cell r="W155">
            <v>45464.25</v>
          </cell>
        </row>
        <row r="156">
          <cell r="A156" t="str">
            <v>FASBEMGE</v>
          </cell>
          <cell r="B156" t="str">
            <v>17.350.067/0001-59</v>
          </cell>
          <cell r="C156" t="str">
            <v>ENCERRADA - POR CANCELAMENTO</v>
          </cell>
          <cell r="D156" t="str">
            <v>ENCERRADA</v>
          </cell>
          <cell r="E156" t="str">
            <v>LC 109</v>
          </cell>
          <cell r="F156" t="str">
            <v>Privada</v>
          </cell>
          <cell r="G156" t="str">
            <v>Privado</v>
          </cell>
          <cell r="H156" t="str">
            <v>Não</v>
          </cell>
          <cell r="I156">
            <v>3018281979</v>
          </cell>
          <cell r="J156">
            <v>28941</v>
          </cell>
          <cell r="K156">
            <v>1979</v>
          </cell>
          <cell r="L156" t="str">
            <v>março</v>
          </cell>
          <cell r="M156">
            <v>28976</v>
          </cell>
          <cell r="N156">
            <v>37524</v>
          </cell>
          <cell r="O156">
            <v>0</v>
          </cell>
          <cell r="P156">
            <v>0</v>
          </cell>
          <cell r="Q156"/>
          <cell r="R156"/>
          <cell r="S156" t="str">
            <v>BELO HORIZONTE</v>
          </cell>
          <cell r="T156" t="str">
            <v>MG</v>
          </cell>
          <cell r="U156"/>
          <cell r="V156" t="str">
            <v>ERMG</v>
          </cell>
          <cell r="W156">
            <v>45464.25</v>
          </cell>
        </row>
        <row r="157">
          <cell r="A157" t="str">
            <v>FASC</v>
          </cell>
          <cell r="B157" t="str">
            <v>31.933.799/0001-00</v>
          </cell>
          <cell r="C157" t="str">
            <v>NORMAL - EM FUNCIONAMENTO</v>
          </cell>
          <cell r="D157" t="str">
            <v>NORMAL</v>
          </cell>
          <cell r="E157" t="str">
            <v>LC 109</v>
          </cell>
          <cell r="F157" t="str">
            <v>Privada</v>
          </cell>
          <cell r="G157" t="str">
            <v>Privado</v>
          </cell>
          <cell r="H157" t="str">
            <v>Não</v>
          </cell>
          <cell r="I157">
            <v>300000037921986</v>
          </cell>
          <cell r="J157">
            <v>32212</v>
          </cell>
          <cell r="K157">
            <v>1988</v>
          </cell>
          <cell r="L157" t="str">
            <v>março</v>
          </cell>
          <cell r="M157">
            <v>32212</v>
          </cell>
          <cell r="N157"/>
          <cell r="O157">
            <v>2</v>
          </cell>
          <cell r="P157">
            <v>3</v>
          </cell>
          <cell r="Q157" t="str">
            <v>AV CONDESSA ELIZABETH ROBIANO 1880</v>
          </cell>
          <cell r="R157" t="str">
            <v>03.074-900</v>
          </cell>
          <cell r="S157" t="str">
            <v>SAO PAULO</v>
          </cell>
          <cell r="T157" t="str">
            <v>SP</v>
          </cell>
          <cell r="U157" t="str">
            <v>WWW.FASCPREV.COM.BR</v>
          </cell>
          <cell r="V157" t="str">
            <v>ERSP</v>
          </cell>
          <cell r="W157">
            <v>45464.25</v>
          </cell>
        </row>
        <row r="158">
          <cell r="A158" t="str">
            <v>FASERN</v>
          </cell>
          <cell r="B158" t="str">
            <v>12.745.139/0001-43</v>
          </cell>
          <cell r="C158" t="str">
            <v>ENCERRADA - POR INCORPORAÇÃO</v>
          </cell>
          <cell r="D158" t="str">
            <v>ENCERRADA</v>
          </cell>
          <cell r="E158" t="str">
            <v>LC 109</v>
          </cell>
          <cell r="F158" t="str">
            <v>Privada</v>
          </cell>
          <cell r="G158" t="str">
            <v>Privado</v>
          </cell>
          <cell r="H158" t="str">
            <v>Não</v>
          </cell>
          <cell r="I158">
            <v>300000074701987</v>
          </cell>
          <cell r="J158">
            <v>32408</v>
          </cell>
          <cell r="K158">
            <v>1988</v>
          </cell>
          <cell r="L158" t="str">
            <v>setembro</v>
          </cell>
          <cell r="M158">
            <v>32599</v>
          </cell>
          <cell r="N158">
            <v>44347</v>
          </cell>
          <cell r="O158">
            <v>0</v>
          </cell>
          <cell r="P158">
            <v>0</v>
          </cell>
          <cell r="Q158" t="str">
            <v>RUA OLINTO MEIRA</v>
          </cell>
          <cell r="R158" t="str">
            <v>59.030-180</v>
          </cell>
          <cell r="S158" t="str">
            <v>NATAL</v>
          </cell>
          <cell r="T158" t="str">
            <v>RN</v>
          </cell>
          <cell r="U158" t="str">
            <v>WWW.FASERN.COM.BR</v>
          </cell>
          <cell r="V158" t="str">
            <v>ERPE</v>
          </cell>
          <cell r="W158">
            <v>45464.25</v>
          </cell>
        </row>
        <row r="159">
          <cell r="A159" t="str">
            <v>FATL</v>
          </cell>
          <cell r="B159" t="str">
            <v>07.110.214/0001-60</v>
          </cell>
          <cell r="C159" t="str">
            <v>NORMAL - EM FUNCIONAMENTO</v>
          </cell>
          <cell r="D159" t="str">
            <v>NORMAL</v>
          </cell>
          <cell r="E159" t="str">
            <v>LC 109</v>
          </cell>
          <cell r="F159" t="str">
            <v>Privada</v>
          </cell>
          <cell r="G159" t="str">
            <v>Privado</v>
          </cell>
          <cell r="H159" t="str">
            <v>Não</v>
          </cell>
          <cell r="I159">
            <v>4.4000001608200472E+16</v>
          </cell>
          <cell r="J159">
            <v>38215</v>
          </cell>
          <cell r="K159">
            <v>2004</v>
          </cell>
          <cell r="L159" t="str">
            <v>agosto</v>
          </cell>
          <cell r="M159">
            <v>38412</v>
          </cell>
          <cell r="N159"/>
          <cell r="O159">
            <v>6</v>
          </cell>
          <cell r="P159">
            <v>11</v>
          </cell>
          <cell r="Q159" t="str">
            <v>LAURO MULLER</v>
          </cell>
          <cell r="R159" t="str">
            <v>22.290-160</v>
          </cell>
          <cell r="S159" t="str">
            <v>RIO DE JANEIRO</v>
          </cell>
          <cell r="T159" t="str">
            <v>RJ</v>
          </cell>
          <cell r="U159" t="str">
            <v>WWW.FUNDACAOATLANTICO.COM.BR</v>
          </cell>
          <cell r="V159" t="str">
            <v>ERRJ</v>
          </cell>
          <cell r="W159">
            <v>45464.25</v>
          </cell>
        </row>
        <row r="160">
          <cell r="A160" t="str">
            <v>FBEMGEPREV</v>
          </cell>
          <cell r="B160" t="str">
            <v>07.436.012/0001-02</v>
          </cell>
          <cell r="C160" t="str">
            <v>ENCERRADA - POR INCORPORAÇÃO</v>
          </cell>
          <cell r="D160" t="str">
            <v>ENCERRADA</v>
          </cell>
          <cell r="E160" t="str">
            <v>LC 109</v>
          </cell>
          <cell r="F160" t="str">
            <v>Privada</v>
          </cell>
          <cell r="G160" t="str">
            <v>Privado</v>
          </cell>
          <cell r="H160" t="str">
            <v>Não</v>
          </cell>
          <cell r="I160">
            <v>4.4000000420200232E+16</v>
          </cell>
          <cell r="J160">
            <v>38281</v>
          </cell>
          <cell r="K160">
            <v>2004</v>
          </cell>
          <cell r="L160" t="str">
            <v>outubro</v>
          </cell>
          <cell r="M160">
            <v>39083</v>
          </cell>
          <cell r="N160">
            <v>42401</v>
          </cell>
          <cell r="O160">
            <v>0</v>
          </cell>
          <cell r="P160">
            <v>0</v>
          </cell>
          <cell r="Q160" t="str">
            <v>RUA ALBITA, 131 - 4º ANDAR</v>
          </cell>
          <cell r="R160" t="str">
            <v>30.310-160</v>
          </cell>
          <cell r="S160" t="str">
            <v>BELO HORIZONTE</v>
          </cell>
          <cell r="T160" t="str">
            <v>MG</v>
          </cell>
          <cell r="U160" t="str">
            <v>WWW.BEMGEPREV.COM.BR</v>
          </cell>
          <cell r="V160" t="str">
            <v>ERMG</v>
          </cell>
          <cell r="W160">
            <v>45464.25</v>
          </cell>
        </row>
        <row r="161">
          <cell r="A161" t="str">
            <v>FBRTPREV</v>
          </cell>
          <cell r="B161" t="str">
            <v>87.058.921/0003-55</v>
          </cell>
          <cell r="C161" t="str">
            <v>ENCERRADA - POR INICIATIVA DA EFPC</v>
          </cell>
          <cell r="D161" t="str">
            <v>ENCERRADA</v>
          </cell>
          <cell r="E161" t="str">
            <v>LC 109</v>
          </cell>
          <cell r="F161" t="str">
            <v>Privada</v>
          </cell>
          <cell r="G161" t="str">
            <v>Privado</v>
          </cell>
          <cell r="H161" t="str">
            <v>Não</v>
          </cell>
          <cell r="I161">
            <v>3018411979</v>
          </cell>
          <cell r="J161">
            <v>29369</v>
          </cell>
          <cell r="K161">
            <v>1980</v>
          </cell>
          <cell r="L161" t="str">
            <v>maio</v>
          </cell>
          <cell r="M161">
            <v>29375</v>
          </cell>
          <cell r="N161">
            <v>40274</v>
          </cell>
          <cell r="O161">
            <v>0</v>
          </cell>
          <cell r="P161">
            <v>0</v>
          </cell>
          <cell r="Q161" t="str">
            <v xml:space="preserve">SCN QUADRA 03 BLOCO A S/N, SOBRLELOJA </v>
          </cell>
          <cell r="R161" t="str">
            <v>70.713-000</v>
          </cell>
          <cell r="S161" t="str">
            <v>BRASILIA</v>
          </cell>
          <cell r="T161" t="str">
            <v>DF</v>
          </cell>
          <cell r="U161"/>
          <cell r="V161" t="str">
            <v>ERDF</v>
          </cell>
          <cell r="W161">
            <v>45464.25</v>
          </cell>
        </row>
        <row r="162">
          <cell r="A162" t="str">
            <v>FEMCO</v>
          </cell>
          <cell r="B162" t="str">
            <v>46.481.917/0001-56</v>
          </cell>
          <cell r="C162" t="str">
            <v>ENCERRADA - POR INCORPORAÇÃO</v>
          </cell>
          <cell r="D162" t="str">
            <v>ENCERRADA</v>
          </cell>
          <cell r="E162" t="str">
            <v>LC 109</v>
          </cell>
          <cell r="F162" t="str">
            <v>Privada</v>
          </cell>
          <cell r="G162" t="str">
            <v>Privado</v>
          </cell>
          <cell r="H162" t="str">
            <v>Não</v>
          </cell>
          <cell r="I162">
            <v>3018561979</v>
          </cell>
          <cell r="J162">
            <v>27467</v>
          </cell>
          <cell r="K162">
            <v>1975</v>
          </cell>
          <cell r="L162" t="str">
            <v>março</v>
          </cell>
          <cell r="M162">
            <v>29005</v>
          </cell>
          <cell r="N162">
            <v>41457</v>
          </cell>
          <cell r="O162">
            <v>0</v>
          </cell>
          <cell r="P162">
            <v>0</v>
          </cell>
          <cell r="Q162" t="str">
            <v>AV CONSELHEIRO NEBIAS 368 A 5, 6, 7 ANDARES</v>
          </cell>
          <cell r="R162" t="str">
            <v>11.015-002</v>
          </cell>
          <cell r="S162" t="str">
            <v>SANTOS</v>
          </cell>
          <cell r="T162" t="str">
            <v>SP</v>
          </cell>
          <cell r="U162" t="str">
            <v>www.previdenciausiminas.com</v>
          </cell>
          <cell r="V162" t="str">
            <v>ERSP</v>
          </cell>
          <cell r="W162">
            <v>45464.25</v>
          </cell>
        </row>
        <row r="163">
          <cell r="A163" t="str">
            <v>FENIPREV</v>
          </cell>
          <cell r="B163" t="str">
            <v>61.183.513/0001-70</v>
          </cell>
          <cell r="C163" t="str">
            <v>ENCERRADA - POR INICIATIVA DA EFPC</v>
          </cell>
          <cell r="D163" t="str">
            <v>ENCERRADA</v>
          </cell>
          <cell r="E163" t="str">
            <v>LC 109</v>
          </cell>
          <cell r="F163" t="str">
            <v>Privada</v>
          </cell>
          <cell r="G163" t="str">
            <v>Privado</v>
          </cell>
          <cell r="H163" t="str">
            <v>Não</v>
          </cell>
          <cell r="I163">
            <v>300000000551988</v>
          </cell>
          <cell r="J163">
            <v>32521</v>
          </cell>
          <cell r="K163">
            <v>1989</v>
          </cell>
          <cell r="L163" t="str">
            <v>janeiro</v>
          </cell>
          <cell r="M163">
            <v>32699</v>
          </cell>
          <cell r="N163">
            <v>41199</v>
          </cell>
          <cell r="O163">
            <v>0</v>
          </cell>
          <cell r="P163">
            <v>0</v>
          </cell>
          <cell r="Q163" t="str">
            <v>RUA SERGIPE 475 12 ANDAR</v>
          </cell>
          <cell r="R163" t="str">
            <v>01.243-001</v>
          </cell>
          <cell r="S163" t="str">
            <v>SAO PAULO</v>
          </cell>
          <cell r="T163" t="str">
            <v>SP</v>
          </cell>
          <cell r="U163"/>
          <cell r="V163" t="str">
            <v>ERSP</v>
          </cell>
          <cell r="W163">
            <v>45464.25</v>
          </cell>
        </row>
        <row r="164">
          <cell r="A164" t="str">
            <v>FFMB</v>
          </cell>
          <cell r="B164" t="str">
            <v>95.247.235/0001-99</v>
          </cell>
          <cell r="C164" t="str">
            <v>SEM ATIVIDADES - COM PENDÊNCIAS PARA CANCELAMENTO</v>
          </cell>
          <cell r="D164" t="str">
            <v>SEM ATIVIDADES</v>
          </cell>
          <cell r="E164" t="str">
            <v>LC 109</v>
          </cell>
          <cell r="F164" t="str">
            <v>Privada</v>
          </cell>
          <cell r="G164" t="str">
            <v>Privado</v>
          </cell>
          <cell r="H164" t="str">
            <v>Não</v>
          </cell>
          <cell r="I164">
            <v>440000023151992</v>
          </cell>
          <cell r="J164">
            <v>34071</v>
          </cell>
          <cell r="K164">
            <v>1993</v>
          </cell>
          <cell r="L164" t="str">
            <v>abril</v>
          </cell>
          <cell r="M164">
            <v>34211</v>
          </cell>
          <cell r="N164"/>
          <cell r="O164">
            <v>1</v>
          </cell>
          <cell r="P164">
            <v>0</v>
          </cell>
          <cell r="Q164" t="str">
            <v>AV DOLORES ALCARAZ CALDAS, 90, 13 AND</v>
          </cell>
          <cell r="R164" t="str">
            <v>90.110-180</v>
          </cell>
          <cell r="S164" t="str">
            <v>PORTO ALEGRE</v>
          </cell>
          <cell r="T164" t="str">
            <v>RS</v>
          </cell>
          <cell r="U164"/>
          <cell r="V164" t="str">
            <v>ERRS</v>
          </cell>
          <cell r="W164">
            <v>45464.25</v>
          </cell>
        </row>
        <row r="165">
          <cell r="A165" t="str">
            <v>FGV-PREVI</v>
          </cell>
          <cell r="B165" t="str">
            <v>01.522.104/0001-29</v>
          </cell>
          <cell r="C165" t="str">
            <v>NORMAL - EM FUNCIONAMENTO</v>
          </cell>
          <cell r="D165" t="str">
            <v>NORMAL</v>
          </cell>
          <cell r="E165" t="str">
            <v>LC 109</v>
          </cell>
          <cell r="F165" t="str">
            <v>Privada</v>
          </cell>
          <cell r="G165" t="str">
            <v>Privado</v>
          </cell>
          <cell r="H165" t="str">
            <v>Não</v>
          </cell>
          <cell r="I165">
            <v>4.4000004488199648E+16</v>
          </cell>
          <cell r="J165">
            <v>35226</v>
          </cell>
          <cell r="K165">
            <v>1996</v>
          </cell>
          <cell r="L165" t="str">
            <v>junho</v>
          </cell>
          <cell r="M165">
            <v>35278</v>
          </cell>
          <cell r="N165"/>
          <cell r="O165">
            <v>1</v>
          </cell>
          <cell r="P165">
            <v>1</v>
          </cell>
          <cell r="Q165" t="str">
            <v>PR DE BOTOFAGO S/N 184 A 192 PARTE</v>
          </cell>
          <cell r="R165" t="str">
            <v>21.853-480</v>
          </cell>
          <cell r="S165" t="str">
            <v>RIO DE JANEIRO</v>
          </cell>
          <cell r="T165" t="str">
            <v>RJ</v>
          </cell>
          <cell r="U165" t="str">
            <v>FGVPREVI.FGV.BR</v>
          </cell>
          <cell r="V165" t="str">
            <v>ERRJ</v>
          </cell>
          <cell r="W165">
            <v>45464.25</v>
          </cell>
        </row>
        <row r="166">
          <cell r="A166" t="str">
            <v>FIBERGLAS</v>
          </cell>
          <cell r="B166" t="str">
            <v>65.526.832/0001-91</v>
          </cell>
          <cell r="C166" t="str">
            <v>ENCERRADA - POR INICIATIVA DA EFPC</v>
          </cell>
          <cell r="D166" t="str">
            <v>ENCERRADA</v>
          </cell>
          <cell r="E166" t="str">
            <v>LC 109</v>
          </cell>
          <cell r="F166" t="str">
            <v>Privada</v>
          </cell>
          <cell r="G166" t="str">
            <v>Privado</v>
          </cell>
          <cell r="H166" t="str">
            <v>Não</v>
          </cell>
          <cell r="I166">
            <v>3.0000002221198988E+16</v>
          </cell>
          <cell r="J166">
            <v>33183</v>
          </cell>
          <cell r="K166">
            <v>1990</v>
          </cell>
          <cell r="L166" t="str">
            <v>novembro</v>
          </cell>
          <cell r="M166">
            <v>33360</v>
          </cell>
          <cell r="N166">
            <v>40784</v>
          </cell>
          <cell r="O166">
            <v>0</v>
          </cell>
          <cell r="P166">
            <v>0</v>
          </cell>
          <cell r="Q166"/>
          <cell r="R166"/>
          <cell r="S166" t="str">
            <v>SAO PAULO</v>
          </cell>
          <cell r="T166" t="str">
            <v>SP</v>
          </cell>
          <cell r="U166"/>
          <cell r="V166" t="str">
            <v>ERSP</v>
          </cell>
          <cell r="W166">
            <v>45464.25</v>
          </cell>
        </row>
        <row r="167">
          <cell r="A167" t="str">
            <v>FIBRA</v>
          </cell>
          <cell r="B167" t="str">
            <v>80.564.578/0001-00</v>
          </cell>
          <cell r="C167" t="str">
            <v>NORMAL - EM FUNCIONAMENTO</v>
          </cell>
          <cell r="D167" t="str">
            <v>NORMAL</v>
          </cell>
          <cell r="E167" t="str">
            <v>LC 109</v>
          </cell>
          <cell r="F167" t="str">
            <v>Privada</v>
          </cell>
          <cell r="G167" t="str">
            <v>Privado</v>
          </cell>
          <cell r="H167" t="str">
            <v>Não</v>
          </cell>
          <cell r="I167">
            <v>300000017521988</v>
          </cell>
          <cell r="J167">
            <v>32477</v>
          </cell>
          <cell r="K167">
            <v>1988</v>
          </cell>
          <cell r="L167" t="str">
            <v>novembro</v>
          </cell>
          <cell r="M167">
            <v>32234</v>
          </cell>
          <cell r="N167"/>
          <cell r="O167">
            <v>3</v>
          </cell>
          <cell r="P167">
            <v>4</v>
          </cell>
          <cell r="Q167" t="str">
            <v>AVENIDA GRAMADO</v>
          </cell>
          <cell r="R167" t="str">
            <v>85.860-460</v>
          </cell>
          <cell r="S167" t="str">
            <v>FOZ DO IGUACU</v>
          </cell>
          <cell r="T167" t="str">
            <v>PR</v>
          </cell>
          <cell r="U167" t="str">
            <v>WWW.FUNDACAOITAIPU.COM.BR</v>
          </cell>
          <cell r="V167" t="str">
            <v>ERRS</v>
          </cell>
          <cell r="W167">
            <v>45464.25</v>
          </cell>
        </row>
        <row r="168">
          <cell r="A168" t="str">
            <v>FIOPREV</v>
          </cell>
          <cell r="B168" t="str">
            <v>28.954.717/0001-91</v>
          </cell>
          <cell r="C168" t="str">
            <v>NORMAL - EM FUNCIONAMENTO</v>
          </cell>
          <cell r="D168" t="str">
            <v>NORMAL</v>
          </cell>
          <cell r="E168" t="str">
            <v>LC 108 / LC 109</v>
          </cell>
          <cell r="F168" t="str">
            <v>Pública Federal</v>
          </cell>
          <cell r="G168" t="str">
            <v>Público</v>
          </cell>
          <cell r="H168" t="str">
            <v>Não</v>
          </cell>
          <cell r="I168">
            <v>300000016681984</v>
          </cell>
          <cell r="J168">
            <v>31079</v>
          </cell>
          <cell r="K168">
            <v>1985</v>
          </cell>
          <cell r="L168" t="str">
            <v>fevereiro</v>
          </cell>
          <cell r="M168">
            <v>31079</v>
          </cell>
          <cell r="N168"/>
          <cell r="O168">
            <v>2</v>
          </cell>
          <cell r="P168">
            <v>0</v>
          </cell>
          <cell r="Q168" t="str">
            <v>AV BRASIL</v>
          </cell>
          <cell r="R168" t="str">
            <v>21.040-361</v>
          </cell>
          <cell r="S168" t="str">
            <v>RIO DE JANEIRO</v>
          </cell>
          <cell r="T168" t="str">
            <v>RJ</v>
          </cell>
          <cell r="U168" t="str">
            <v>WWW.FIOPREV.ORG.BR</v>
          </cell>
          <cell r="V168" t="str">
            <v>ERRJ</v>
          </cell>
          <cell r="W168">
            <v>45464.25</v>
          </cell>
        </row>
        <row r="169">
          <cell r="A169" t="str">
            <v>FIPECQ</v>
          </cell>
          <cell r="B169" t="str">
            <v>00.529.958/0001-74</v>
          </cell>
          <cell r="C169" t="str">
            <v>NORMAL - EM FUNCIONAMENTO</v>
          </cell>
          <cell r="D169" t="str">
            <v>NORMAL</v>
          </cell>
          <cell r="E169" t="str">
            <v>LC 108 / LC 109</v>
          </cell>
          <cell r="F169" t="str">
            <v>Pública Federal</v>
          </cell>
          <cell r="G169" t="str">
            <v>Público</v>
          </cell>
          <cell r="H169" t="str">
            <v>Não</v>
          </cell>
          <cell r="I169">
            <v>3015921978</v>
          </cell>
          <cell r="J169">
            <v>28837</v>
          </cell>
          <cell r="K169">
            <v>1978</v>
          </cell>
          <cell r="L169" t="str">
            <v>dezembro</v>
          </cell>
          <cell r="M169">
            <v>28993</v>
          </cell>
          <cell r="N169"/>
          <cell r="O169">
            <v>3</v>
          </cell>
          <cell r="P169">
            <v>37</v>
          </cell>
          <cell r="Q169" t="str">
            <v>SETOR COMERCIAL NORTE. QUADRA 05. CENTRO EMPRESARIAL BRASÍLIA SHOPPING TORRE NORTE</v>
          </cell>
          <cell r="R169" t="str">
            <v>70.715-900</v>
          </cell>
          <cell r="S169" t="str">
            <v>BRASILIA</v>
          </cell>
          <cell r="T169" t="str">
            <v>DF</v>
          </cell>
          <cell r="U169" t="str">
            <v>WWW.FIPECQ.ORG.BR</v>
          </cell>
          <cell r="V169" t="str">
            <v>ERDF</v>
          </cell>
          <cell r="W169">
            <v>45464.25</v>
          </cell>
        </row>
        <row r="170">
          <cell r="A170" t="str">
            <v>FMCPREV</v>
          </cell>
          <cell r="B170" t="str">
            <v>59.955.351/0001-07</v>
          </cell>
          <cell r="C170" t="str">
            <v>ENCERRADA - POR INICIATIVA DA EFPC</v>
          </cell>
          <cell r="D170" t="str">
            <v>ENCERRADA</v>
          </cell>
          <cell r="E170" t="str">
            <v>LC 109</v>
          </cell>
          <cell r="F170" t="str">
            <v>Privada</v>
          </cell>
          <cell r="G170" t="str">
            <v>Privado</v>
          </cell>
          <cell r="H170" t="str">
            <v>Não</v>
          </cell>
          <cell r="I170">
            <v>3.0000000054198896E+16</v>
          </cell>
          <cell r="J170">
            <v>32525</v>
          </cell>
          <cell r="K170">
            <v>1989</v>
          </cell>
          <cell r="L170" t="str">
            <v>janeiro</v>
          </cell>
          <cell r="M170">
            <v>32567</v>
          </cell>
          <cell r="N170">
            <v>42027</v>
          </cell>
          <cell r="O170">
            <v>0</v>
          </cell>
          <cell r="P170">
            <v>0</v>
          </cell>
          <cell r="Q170" t="str">
            <v>ROD PRESIDENTE DUTRA 2660</v>
          </cell>
          <cell r="R170" t="str">
            <v>21.535-900</v>
          </cell>
          <cell r="S170" t="str">
            <v>RIO DE JANEIRO</v>
          </cell>
          <cell r="T170" t="str">
            <v>RJ</v>
          </cell>
          <cell r="U170" t="str">
            <v>WWW.FMCPREV.COM.BR</v>
          </cell>
          <cell r="V170" t="str">
            <v>ERRJ</v>
          </cell>
          <cell r="W170">
            <v>45464.25</v>
          </cell>
        </row>
        <row r="171">
          <cell r="A171" t="str">
            <v>FOLHAPREV</v>
          </cell>
          <cell r="B171" t="str">
            <v>01.713.129/0001-00</v>
          </cell>
          <cell r="C171" t="str">
            <v>ENCERRADA - POR CANCELAMENTO</v>
          </cell>
          <cell r="D171" t="str">
            <v>ENCERRADA</v>
          </cell>
          <cell r="E171" t="str">
            <v>LC 109</v>
          </cell>
          <cell r="F171" t="str">
            <v>Privada</v>
          </cell>
          <cell r="G171" t="str">
            <v>Privado</v>
          </cell>
          <cell r="H171" t="str">
            <v>Não</v>
          </cell>
          <cell r="I171">
            <v>440000000031997</v>
          </cell>
          <cell r="J171">
            <v>35436</v>
          </cell>
          <cell r="K171">
            <v>1997</v>
          </cell>
          <cell r="L171" t="str">
            <v>janeiro</v>
          </cell>
          <cell r="M171">
            <v>35490</v>
          </cell>
          <cell r="N171">
            <v>39419</v>
          </cell>
          <cell r="O171">
            <v>0</v>
          </cell>
          <cell r="P171">
            <v>0</v>
          </cell>
          <cell r="Q171"/>
          <cell r="R171"/>
          <cell r="S171" t="str">
            <v>SAO PAULO</v>
          </cell>
          <cell r="T171" t="str">
            <v>SP</v>
          </cell>
          <cell r="U171"/>
          <cell r="V171" t="str">
            <v>ERSP</v>
          </cell>
          <cell r="W171">
            <v>45464.25</v>
          </cell>
        </row>
        <row r="172">
          <cell r="A172" t="str">
            <v>FORLUZ</v>
          </cell>
          <cell r="B172" t="str">
            <v>16.539.926/0001-90</v>
          </cell>
          <cell r="C172" t="str">
            <v>NORMAL - EM FUNCIONAMENTO</v>
          </cell>
          <cell r="D172" t="str">
            <v>NORMAL</v>
          </cell>
          <cell r="E172" t="str">
            <v>LC 108 / LC 109</v>
          </cell>
          <cell r="F172" t="str">
            <v>Pública Estadual</v>
          </cell>
          <cell r="G172" t="str">
            <v>Público</v>
          </cell>
          <cell r="H172" t="str">
            <v>Não</v>
          </cell>
          <cell r="I172">
            <v>3017211979</v>
          </cell>
          <cell r="J172">
            <v>28943</v>
          </cell>
          <cell r="K172">
            <v>1979</v>
          </cell>
          <cell r="L172" t="str">
            <v>março</v>
          </cell>
          <cell r="M172">
            <v>26451</v>
          </cell>
          <cell r="N172"/>
          <cell r="O172">
            <v>3</v>
          </cell>
          <cell r="P172">
            <v>27</v>
          </cell>
          <cell r="Q172" t="str">
            <v>AVENIDA DO CONTORNO 6500 - 3º ANDAR</v>
          </cell>
          <cell r="R172" t="str">
            <v>30.110-044</v>
          </cell>
          <cell r="S172" t="str">
            <v>BELO HORIZONTE</v>
          </cell>
          <cell r="T172" t="str">
            <v>MG</v>
          </cell>
          <cell r="U172" t="str">
            <v>WWW.FORLUZ.ORG.BR</v>
          </cell>
          <cell r="V172" t="str">
            <v>ERMG</v>
          </cell>
          <cell r="W172">
            <v>45464.25</v>
          </cell>
        </row>
        <row r="173">
          <cell r="A173" t="str">
            <v>FPMN</v>
          </cell>
          <cell r="B173" t="str">
            <v>68.316.199/0001-03</v>
          </cell>
          <cell r="C173" t="str">
            <v>ENCERRADA - POR INICIATIVA DA EFPC</v>
          </cell>
          <cell r="D173" t="str">
            <v>ENCERRADA</v>
          </cell>
          <cell r="E173" t="str">
            <v>LC 109</v>
          </cell>
          <cell r="F173" t="str">
            <v>Privada</v>
          </cell>
          <cell r="G173" t="str">
            <v>Privado</v>
          </cell>
          <cell r="H173" t="str">
            <v>Não</v>
          </cell>
          <cell r="I173">
            <v>240000000101992</v>
          </cell>
          <cell r="J173">
            <v>33801</v>
          </cell>
          <cell r="K173">
            <v>1992</v>
          </cell>
          <cell r="L173" t="str">
            <v>julho</v>
          </cell>
          <cell r="M173">
            <v>33939</v>
          </cell>
          <cell r="N173">
            <v>41390</v>
          </cell>
          <cell r="O173">
            <v>0</v>
          </cell>
          <cell r="P173">
            <v>0</v>
          </cell>
          <cell r="Q173" t="str">
            <v>AVENIDA BRIGADEIRO FARIA LIMA Nº 3729, 14º ANDAR - PARTE</v>
          </cell>
          <cell r="R173" t="str">
            <v>04.538-905</v>
          </cell>
          <cell r="S173" t="str">
            <v>SAO PAULO</v>
          </cell>
          <cell r="T173" t="str">
            <v>SP</v>
          </cell>
          <cell r="U173"/>
          <cell r="V173" t="str">
            <v>ERSP</v>
          </cell>
          <cell r="W173">
            <v>45464.25</v>
          </cell>
        </row>
        <row r="174">
          <cell r="A174" t="str">
            <v>FPP</v>
          </cell>
          <cell r="B174" t="str">
            <v>01.089.043/0001-58</v>
          </cell>
          <cell r="C174" t="str">
            <v>NORMAL - EM FUNCIONAMENTO</v>
          </cell>
          <cell r="D174" t="str">
            <v>NORMAL</v>
          </cell>
          <cell r="E174" t="str">
            <v>LC 109</v>
          </cell>
          <cell r="F174" t="str">
            <v>Privada</v>
          </cell>
          <cell r="G174" t="str">
            <v>Privado</v>
          </cell>
          <cell r="H174" t="str">
            <v>Não</v>
          </cell>
          <cell r="I174">
            <v>4.4000003540199712E+16</v>
          </cell>
          <cell r="J174">
            <v>35598</v>
          </cell>
          <cell r="K174">
            <v>1997</v>
          </cell>
          <cell r="L174" t="str">
            <v>junho</v>
          </cell>
          <cell r="M174">
            <v>35765</v>
          </cell>
          <cell r="N174"/>
          <cell r="O174">
            <v>0</v>
          </cell>
          <cell r="P174">
            <v>0</v>
          </cell>
          <cell r="Q174" t="str">
            <v>AVENIDA DO TABOÃO, 899 - CPI 9827</v>
          </cell>
          <cell r="R174" t="str">
            <v>09.655-900</v>
          </cell>
          <cell r="S174" t="str">
            <v>SAO BERNARDO DO CAMPO</v>
          </cell>
          <cell r="T174" t="str">
            <v>SP</v>
          </cell>
          <cell r="U174" t="str">
            <v>WWW.FORDPREV.COM.BR</v>
          </cell>
          <cell r="V174" t="str">
            <v>ERSP</v>
          </cell>
          <cell r="W174">
            <v>45464.25</v>
          </cell>
        </row>
        <row r="175">
          <cell r="A175" t="str">
            <v>FRANCISCO CONDE</v>
          </cell>
          <cell r="B175" t="str">
            <v>61.701.322/0001-52</v>
          </cell>
          <cell r="C175" t="str">
            <v>ENCERRADA - POR CANCELAMENTO</v>
          </cell>
          <cell r="D175" t="str">
            <v>ENCERRADA</v>
          </cell>
          <cell r="E175" t="str">
            <v>LC 109</v>
          </cell>
          <cell r="F175" t="str">
            <v>Privada</v>
          </cell>
          <cell r="G175" t="str">
            <v>Privado</v>
          </cell>
          <cell r="H175" t="str">
            <v>Não</v>
          </cell>
          <cell r="I175">
            <v>3018461979</v>
          </cell>
          <cell r="J175">
            <v>29126</v>
          </cell>
          <cell r="K175">
            <v>1979</v>
          </cell>
          <cell r="L175" t="str">
            <v>setembro</v>
          </cell>
          <cell r="M175">
            <v>29125</v>
          </cell>
          <cell r="N175">
            <v>37767</v>
          </cell>
          <cell r="O175">
            <v>0</v>
          </cell>
          <cell r="P175">
            <v>0</v>
          </cell>
          <cell r="Q175"/>
          <cell r="R175"/>
          <cell r="S175" t="str">
            <v>OSASCO</v>
          </cell>
          <cell r="T175" t="str">
            <v>SP</v>
          </cell>
          <cell r="U175"/>
          <cell r="V175" t="str">
            <v>ERSP</v>
          </cell>
          <cell r="W175">
            <v>45464.25</v>
          </cell>
        </row>
        <row r="176">
          <cell r="A176" t="str">
            <v>FRANPREV</v>
          </cell>
          <cell r="B176" t="str">
            <v>53.635.207/0001-07</v>
          </cell>
          <cell r="C176" t="str">
            <v>ENCERRADA - POR CANCELAMENTO</v>
          </cell>
          <cell r="D176" t="str">
            <v>ENCERRADA</v>
          </cell>
          <cell r="E176" t="str">
            <v>LC 109</v>
          </cell>
          <cell r="F176" t="str">
            <v>Privada</v>
          </cell>
          <cell r="G176" t="str">
            <v>Privado</v>
          </cell>
          <cell r="H176" t="str">
            <v>Não</v>
          </cell>
          <cell r="I176">
            <v>347871983</v>
          </cell>
          <cell r="J176">
            <v>30844</v>
          </cell>
          <cell r="K176">
            <v>1984</v>
          </cell>
          <cell r="L176" t="str">
            <v>junho</v>
          </cell>
          <cell r="M176">
            <v>30844</v>
          </cell>
          <cell r="N176">
            <v>35710</v>
          </cell>
          <cell r="O176">
            <v>0</v>
          </cell>
          <cell r="P176">
            <v>0</v>
          </cell>
          <cell r="Q176"/>
          <cell r="R176"/>
          <cell r="S176" t="str">
            <v>SAO PAULO</v>
          </cell>
          <cell r="T176" t="str">
            <v>SP</v>
          </cell>
          <cell r="U176"/>
          <cell r="V176" t="str">
            <v>ERSP</v>
          </cell>
          <cell r="W176">
            <v>45464.25</v>
          </cell>
        </row>
        <row r="177">
          <cell r="A177" t="str">
            <v>FUCAE</v>
          </cell>
          <cell r="B177" t="str">
            <v>87.150.330/0001-41</v>
          </cell>
          <cell r="C177" t="str">
            <v>LIQUIDAÇÃO - EM LIQUIDAÇÃO</v>
          </cell>
          <cell r="D177" t="str">
            <v>LIQUIDAÇÃO</v>
          </cell>
          <cell r="E177" t="str">
            <v>LC 108 / LC 109</v>
          </cell>
          <cell r="F177" t="str">
            <v>Pública Estadual</v>
          </cell>
          <cell r="G177" t="str">
            <v>Público</v>
          </cell>
          <cell r="H177" t="str">
            <v>Não</v>
          </cell>
          <cell r="I177">
            <v>3016231979</v>
          </cell>
          <cell r="J177">
            <v>28969</v>
          </cell>
          <cell r="K177">
            <v>1979</v>
          </cell>
          <cell r="L177" t="str">
            <v>abril</v>
          </cell>
          <cell r="M177">
            <v>26715</v>
          </cell>
          <cell r="N177"/>
          <cell r="O177">
            <v>1</v>
          </cell>
          <cell r="P177">
            <v>0</v>
          </cell>
          <cell r="Q177" t="str">
            <v>AVENIDA GETÚLIO VARGAS, 774 SALA 203</v>
          </cell>
          <cell r="R177" t="str">
            <v>90.150-002</v>
          </cell>
          <cell r="S177" t="str">
            <v>PORTO ALEGRE</v>
          </cell>
          <cell r="T177" t="str">
            <v>RS</v>
          </cell>
          <cell r="U177"/>
          <cell r="V177" t="str">
            <v>ERRS</v>
          </cell>
          <cell r="W177">
            <v>45464.25</v>
          </cell>
        </row>
        <row r="178">
          <cell r="A178" t="str">
            <v>FUCAP</v>
          </cell>
          <cell r="B178" t="str">
            <v>29.958.022/0001-40</v>
          </cell>
          <cell r="C178" t="str">
            <v>NORMAL - EM FUNCIONAMENTO</v>
          </cell>
          <cell r="D178" t="str">
            <v>NORMAL</v>
          </cell>
          <cell r="E178" t="str">
            <v>LC 109</v>
          </cell>
          <cell r="F178" t="str">
            <v>Privada</v>
          </cell>
          <cell r="G178" t="str">
            <v>Privado</v>
          </cell>
          <cell r="H178" t="str">
            <v>Não</v>
          </cell>
          <cell r="I178">
            <v>3014191978</v>
          </cell>
          <cell r="J178">
            <v>29131</v>
          </cell>
          <cell r="K178">
            <v>1979</v>
          </cell>
          <cell r="L178" t="str">
            <v>outubro</v>
          </cell>
          <cell r="M178">
            <v>29668</v>
          </cell>
          <cell r="N178"/>
          <cell r="O178">
            <v>2</v>
          </cell>
          <cell r="P178">
            <v>9</v>
          </cell>
          <cell r="Q178" t="str">
            <v>RUA BENEDITINOS, Nº 16 / 10º ANDAR</v>
          </cell>
          <cell r="R178" t="str">
            <v>20.081-050</v>
          </cell>
          <cell r="S178" t="str">
            <v>RIO DE JANEIRO</v>
          </cell>
          <cell r="T178" t="str">
            <v>RJ</v>
          </cell>
          <cell r="U178" t="str">
            <v>WWW.FUCAP.ORG.BR</v>
          </cell>
          <cell r="V178" t="str">
            <v>ERRJ</v>
          </cell>
          <cell r="W178">
            <v>45464.25</v>
          </cell>
        </row>
        <row r="179">
          <cell r="A179" t="str">
            <v>FUMAC</v>
          </cell>
          <cell r="B179" t="str">
            <v>02.879.328/0001-55</v>
          </cell>
          <cell r="C179" t="str">
            <v>LIQUIDAÇÃO - EM LIQUIDAÇÃO</v>
          </cell>
          <cell r="D179" t="str">
            <v>LIQUIDAÇÃO</v>
          </cell>
          <cell r="E179" t="str">
            <v>LC 109</v>
          </cell>
          <cell r="F179" t="str">
            <v>Privada</v>
          </cell>
          <cell r="G179" t="str">
            <v>Privado</v>
          </cell>
          <cell r="H179" t="str">
            <v>Não</v>
          </cell>
          <cell r="I179">
            <v>182781980</v>
          </cell>
          <cell r="J179">
            <v>29635</v>
          </cell>
          <cell r="K179">
            <v>1981</v>
          </cell>
          <cell r="L179" t="str">
            <v>fevereiro</v>
          </cell>
          <cell r="M179">
            <v>33695</v>
          </cell>
          <cell r="N179"/>
          <cell r="O179">
            <v>0</v>
          </cell>
          <cell r="P179">
            <v>0</v>
          </cell>
          <cell r="Q179" t="str">
            <v>PRAÇA DA SÉ,411 2º ANDAR, SALAS 6 A 9</v>
          </cell>
          <cell r="R179" t="str">
            <v>01.001-000</v>
          </cell>
          <cell r="S179" t="str">
            <v>SAO PAULO</v>
          </cell>
          <cell r="T179" t="str">
            <v>SP</v>
          </cell>
          <cell r="U179"/>
          <cell r="V179" t="str">
            <v>ERSP</v>
          </cell>
          <cell r="W179">
            <v>45464.25</v>
          </cell>
        </row>
        <row r="180">
          <cell r="A180" t="str">
            <v>FUMPRESC</v>
          </cell>
          <cell r="B180" t="str">
            <v>86.950.391/0001-20</v>
          </cell>
          <cell r="C180" t="str">
            <v>NORMAL - EM FUNCIONAMENTO</v>
          </cell>
          <cell r="D180" t="str">
            <v>NORMAL</v>
          </cell>
          <cell r="E180" t="str">
            <v>LC 108 / LC 109</v>
          </cell>
          <cell r="F180" t="str">
            <v>Pública Estadual</v>
          </cell>
          <cell r="G180" t="str">
            <v>Público</v>
          </cell>
          <cell r="H180" t="str">
            <v>Não</v>
          </cell>
          <cell r="I180">
            <v>440000040151993</v>
          </cell>
          <cell r="J180">
            <v>34318</v>
          </cell>
          <cell r="K180">
            <v>1993</v>
          </cell>
          <cell r="L180" t="str">
            <v>dezembro</v>
          </cell>
          <cell r="M180">
            <v>34463</v>
          </cell>
          <cell r="N180"/>
          <cell r="O180">
            <v>3</v>
          </cell>
          <cell r="P180">
            <v>3</v>
          </cell>
          <cell r="Q180" t="str">
            <v>RUA ADOLFO MELO, 38</v>
          </cell>
          <cell r="R180" t="str">
            <v>88.015-090</v>
          </cell>
          <cell r="S180" t="str">
            <v>FLORIANOPOLIS</v>
          </cell>
          <cell r="T180" t="str">
            <v>SC</v>
          </cell>
          <cell r="U180" t="str">
            <v>WWW.FUMPRESC.COM.BR</v>
          </cell>
          <cell r="V180" t="str">
            <v>ERRS</v>
          </cell>
          <cell r="W180">
            <v>45464.25</v>
          </cell>
        </row>
        <row r="181">
          <cell r="A181" t="str">
            <v>FUNASA</v>
          </cell>
          <cell r="B181" t="str">
            <v>11.888.955/0001-43</v>
          </cell>
          <cell r="C181" t="str">
            <v>ENCERRADA - POR INCORPORAÇÃO</v>
          </cell>
          <cell r="D181" t="str">
            <v>ENCERRADA</v>
          </cell>
          <cell r="E181" t="str">
            <v>LC 109</v>
          </cell>
          <cell r="F181" t="str">
            <v>Privada</v>
          </cell>
          <cell r="G181" t="str">
            <v>Privado</v>
          </cell>
          <cell r="H181" t="str">
            <v>Não</v>
          </cell>
          <cell r="I181">
            <v>300000052971986</v>
          </cell>
          <cell r="J181">
            <v>31833</v>
          </cell>
          <cell r="K181">
            <v>1987</v>
          </cell>
          <cell r="L181" t="str">
            <v>fevereiro</v>
          </cell>
          <cell r="M181">
            <v>31833</v>
          </cell>
          <cell r="N181">
            <v>43654</v>
          </cell>
          <cell r="O181">
            <v>0</v>
          </cell>
          <cell r="P181">
            <v>0</v>
          </cell>
          <cell r="Q181" t="str">
            <v>AV EPITACIO PESSOA 1250 ED CONCORDE   SL. 303</v>
          </cell>
          <cell r="R181" t="str">
            <v>58.039-000</v>
          </cell>
          <cell r="S181" t="str">
            <v>JOAO PESSOA</v>
          </cell>
          <cell r="T181" t="str">
            <v>PB</v>
          </cell>
          <cell r="U181" t="str">
            <v>www.funasaseg.com.br</v>
          </cell>
          <cell r="V181" t="str">
            <v>ERPE</v>
          </cell>
          <cell r="W181">
            <v>45464.25</v>
          </cell>
        </row>
        <row r="182">
          <cell r="A182" t="str">
            <v>FUNBEP</v>
          </cell>
          <cell r="B182" t="str">
            <v>76.629.252/0001-46</v>
          </cell>
          <cell r="C182" t="str">
            <v>NORMAL - EM FUNCIONAMENTO</v>
          </cell>
          <cell r="D182" t="str">
            <v>NORMAL</v>
          </cell>
          <cell r="E182" t="str">
            <v>LC 109</v>
          </cell>
          <cell r="F182" t="str">
            <v>Privada</v>
          </cell>
          <cell r="G182" t="str">
            <v>Privado</v>
          </cell>
          <cell r="H182" t="str">
            <v>Não</v>
          </cell>
          <cell r="I182">
            <v>3018401979</v>
          </cell>
          <cell r="J182">
            <v>30161</v>
          </cell>
          <cell r="K182">
            <v>1982</v>
          </cell>
          <cell r="L182" t="str">
            <v>julho</v>
          </cell>
          <cell r="M182">
            <v>30161</v>
          </cell>
          <cell r="N182"/>
          <cell r="O182">
            <v>2</v>
          </cell>
          <cell r="P182">
            <v>7</v>
          </cell>
          <cell r="Q182" t="str">
            <v>ALAMEDA DR. CARLOS DE CARVALHO</v>
          </cell>
          <cell r="R182" t="str">
            <v>80.410-180</v>
          </cell>
          <cell r="S182" t="str">
            <v>CURITIBA</v>
          </cell>
          <cell r="T182" t="str">
            <v>PR</v>
          </cell>
          <cell r="U182" t="str">
            <v>WWW.FUNBEP.COM.BR</v>
          </cell>
          <cell r="V182" t="str">
            <v>ERRS</v>
          </cell>
          <cell r="W182">
            <v>45464.25</v>
          </cell>
        </row>
        <row r="183">
          <cell r="A183" t="str">
            <v>FUNCASAL</v>
          </cell>
          <cell r="B183" t="str">
            <v>24.479.123/0001-15</v>
          </cell>
          <cell r="C183" t="str">
            <v>NORMAL - EM FUNCIONAMENTO</v>
          </cell>
          <cell r="D183" t="str">
            <v>NORMAL</v>
          </cell>
          <cell r="E183" t="str">
            <v>LC 108 / LC 109</v>
          </cell>
          <cell r="F183" t="str">
            <v>Pública Estadual</v>
          </cell>
          <cell r="G183" t="str">
            <v>Público</v>
          </cell>
          <cell r="H183" t="str">
            <v>Não</v>
          </cell>
          <cell r="I183">
            <v>3.0000000082198824E+16</v>
          </cell>
          <cell r="J183">
            <v>32352</v>
          </cell>
          <cell r="K183">
            <v>1988</v>
          </cell>
          <cell r="L183" t="str">
            <v>julho</v>
          </cell>
          <cell r="M183">
            <v>32871</v>
          </cell>
          <cell r="N183"/>
          <cell r="O183">
            <v>1</v>
          </cell>
          <cell r="P183">
            <v>2</v>
          </cell>
          <cell r="Q183" t="str">
            <v>RUA DR. JOSE CASTRO DE AZEVEDO 252</v>
          </cell>
          <cell r="R183" t="str">
            <v>57.052-240</v>
          </cell>
          <cell r="S183" t="str">
            <v>MACEIO</v>
          </cell>
          <cell r="T183" t="str">
            <v>AL</v>
          </cell>
          <cell r="U183" t="str">
            <v>WWW.FUNCASAL.COM.BR</v>
          </cell>
          <cell r="V183" t="str">
            <v>ERPE</v>
          </cell>
          <cell r="W183">
            <v>45464.25</v>
          </cell>
        </row>
        <row r="184">
          <cell r="A184" t="str">
            <v>FUNCEF</v>
          </cell>
          <cell r="B184" t="str">
            <v>00.436.923/0001-90</v>
          </cell>
          <cell r="C184" t="str">
            <v>NORMAL - EM FUNCIONAMENTO</v>
          </cell>
          <cell r="D184" t="str">
            <v>NORMAL</v>
          </cell>
          <cell r="E184" t="str">
            <v>LC 108 / LC 109</v>
          </cell>
          <cell r="F184" t="str">
            <v>Pública Federal</v>
          </cell>
          <cell r="G184" t="str">
            <v>Público</v>
          </cell>
          <cell r="H184" t="str">
            <v>Não</v>
          </cell>
          <cell r="I184">
            <v>3018371979</v>
          </cell>
          <cell r="J184">
            <v>29017</v>
          </cell>
          <cell r="K184">
            <v>1979</v>
          </cell>
          <cell r="L184" t="str">
            <v>junho</v>
          </cell>
          <cell r="M184">
            <v>28338</v>
          </cell>
          <cell r="N184"/>
          <cell r="O184">
            <v>3</v>
          </cell>
          <cell r="P184">
            <v>2</v>
          </cell>
          <cell r="Q184" t="str">
            <v>ST SCN QUADRA 02 BLOCO A 12 E 13 ANDAR S/N EDIF  CORPOR</v>
          </cell>
          <cell r="R184" t="str">
            <v>70.712-900</v>
          </cell>
          <cell r="S184" t="str">
            <v>BRASILIA</v>
          </cell>
          <cell r="T184" t="str">
            <v>DF</v>
          </cell>
          <cell r="U184" t="str">
            <v>WWW.FUNCEF.COM.BR</v>
          </cell>
          <cell r="V184" t="str">
            <v>ERDF</v>
          </cell>
          <cell r="W184">
            <v>45464.25</v>
          </cell>
        </row>
        <row r="185">
          <cell r="A185" t="str">
            <v>FUNCESP</v>
          </cell>
          <cell r="B185" t="str">
            <v>62.465.117/0001-06</v>
          </cell>
          <cell r="C185" t="str">
            <v>NORMAL - EM FUNCIONAMENTO</v>
          </cell>
          <cell r="D185" t="str">
            <v>NORMAL</v>
          </cell>
          <cell r="E185" t="str">
            <v>LC 109</v>
          </cell>
          <cell r="F185" t="str">
            <v>Privada</v>
          </cell>
          <cell r="G185" t="str">
            <v>Privado</v>
          </cell>
          <cell r="H185" t="str">
            <v>Não</v>
          </cell>
          <cell r="I185">
            <v>301816197900</v>
          </cell>
          <cell r="J185">
            <v>29126</v>
          </cell>
          <cell r="K185">
            <v>1979</v>
          </cell>
          <cell r="L185" t="str">
            <v>setembro</v>
          </cell>
          <cell r="M185">
            <v>29166</v>
          </cell>
          <cell r="N185"/>
          <cell r="O185">
            <v>26</v>
          </cell>
          <cell r="P185">
            <v>24</v>
          </cell>
          <cell r="Q185" t="str">
            <v>AL SANTOS 2477</v>
          </cell>
          <cell r="R185" t="str">
            <v>01.419-002</v>
          </cell>
          <cell r="S185" t="str">
            <v>SAO PAULO</v>
          </cell>
          <cell r="T185" t="str">
            <v>SP</v>
          </cell>
          <cell r="U185" t="str">
            <v>WWW.VIVEST.COM.BR</v>
          </cell>
          <cell r="V185" t="str">
            <v>ERSP</v>
          </cell>
          <cell r="W185">
            <v>45464.25</v>
          </cell>
        </row>
        <row r="186">
          <cell r="A186" t="str">
            <v>FUND. BRASILSAT</v>
          </cell>
          <cell r="B186" t="str">
            <v>02.181.875/0001-62</v>
          </cell>
          <cell r="C186" t="str">
            <v>NORMAL - EM FUNCIONAMENTO</v>
          </cell>
          <cell r="D186" t="str">
            <v>NORMAL</v>
          </cell>
          <cell r="E186" t="str">
            <v>LC 109</v>
          </cell>
          <cell r="F186" t="str">
            <v>Privada</v>
          </cell>
          <cell r="G186" t="str">
            <v>Privado</v>
          </cell>
          <cell r="H186" t="str">
            <v>Não</v>
          </cell>
          <cell r="I186">
            <v>440000023949711</v>
          </cell>
          <cell r="J186">
            <v>35565</v>
          </cell>
          <cell r="K186">
            <v>1997</v>
          </cell>
          <cell r="L186" t="str">
            <v>maio</v>
          </cell>
          <cell r="M186">
            <v>35566</v>
          </cell>
          <cell r="N186"/>
          <cell r="O186">
            <v>1</v>
          </cell>
          <cell r="P186">
            <v>2</v>
          </cell>
          <cell r="Q186" t="str">
            <v>RUA GUILHERME WEIGERT 1.955</v>
          </cell>
          <cell r="R186" t="str">
            <v>82.720-000</v>
          </cell>
          <cell r="S186" t="str">
            <v>CURITIBA</v>
          </cell>
          <cell r="T186" t="str">
            <v>PR</v>
          </cell>
          <cell r="U186" t="str">
            <v>WWW.BRASILSAT.COM.BR</v>
          </cell>
          <cell r="V186" t="str">
            <v>ERRS</v>
          </cell>
          <cell r="W186">
            <v>45464.25</v>
          </cell>
        </row>
        <row r="187">
          <cell r="A187" t="str">
            <v>FUNDAÇÃO 14 PP</v>
          </cell>
          <cell r="B187" t="str">
            <v>07.170.649/0001-08</v>
          </cell>
          <cell r="C187" t="str">
            <v>ENCERRADA - POR INICIATIVA DA EFPC</v>
          </cell>
          <cell r="D187" t="str">
            <v>ENCERRADA</v>
          </cell>
          <cell r="E187" t="str">
            <v>LC 109</v>
          </cell>
          <cell r="F187" t="str">
            <v>Privada</v>
          </cell>
          <cell r="G187" t="str">
            <v>Privado</v>
          </cell>
          <cell r="H187" t="str">
            <v>Não</v>
          </cell>
          <cell r="I187">
            <v>4.4000001607200416E+16</v>
          </cell>
          <cell r="J187">
            <v>38267</v>
          </cell>
          <cell r="K187">
            <v>2004</v>
          </cell>
          <cell r="L187" t="str">
            <v>outubro</v>
          </cell>
          <cell r="M187">
            <v>38341</v>
          </cell>
          <cell r="N187">
            <v>40274</v>
          </cell>
          <cell r="O187">
            <v>0</v>
          </cell>
          <cell r="P187">
            <v>0</v>
          </cell>
          <cell r="Q187" t="str">
            <v>RUA LAURO MULLER, Nº 116, SALA 2901, 2902, 2903, 2907 E 2908 - PARTE</v>
          </cell>
          <cell r="R187" t="str">
            <v>22.290-160</v>
          </cell>
          <cell r="S187" t="str">
            <v>RIO DE JANEIRO</v>
          </cell>
          <cell r="T187" t="str">
            <v>RJ</v>
          </cell>
          <cell r="U187" t="str">
            <v>www.fundacaoatlantico.com.br</v>
          </cell>
          <cell r="V187" t="str">
            <v>ERRJ</v>
          </cell>
          <cell r="W187">
            <v>45464.25</v>
          </cell>
        </row>
        <row r="188">
          <cell r="A188" t="str">
            <v>FUNDACAO COPEL</v>
          </cell>
          <cell r="B188" t="str">
            <v>75.054.940/0001-62</v>
          </cell>
          <cell r="C188" t="str">
            <v>NORMAL - EM FUNCIONAMENTO</v>
          </cell>
          <cell r="D188" t="str">
            <v>NORMAL</v>
          </cell>
          <cell r="E188" t="str">
            <v>LC 109</v>
          </cell>
          <cell r="F188" t="str">
            <v>Privada</v>
          </cell>
          <cell r="G188" t="str">
            <v>Privado</v>
          </cell>
          <cell r="H188" t="str">
            <v>Não</v>
          </cell>
          <cell r="I188">
            <v>3017291979</v>
          </cell>
          <cell r="J188">
            <v>29010</v>
          </cell>
          <cell r="K188">
            <v>1979</v>
          </cell>
          <cell r="L188" t="str">
            <v>junho</v>
          </cell>
          <cell r="M188">
            <v>26268</v>
          </cell>
          <cell r="N188"/>
          <cell r="O188">
            <v>5</v>
          </cell>
          <cell r="P188">
            <v>14</v>
          </cell>
          <cell r="Q188" t="str">
            <v>RUA TREZE DE MAIO 616</v>
          </cell>
          <cell r="R188" t="str">
            <v>80.510-030</v>
          </cell>
          <cell r="S188" t="str">
            <v>CURITIBA</v>
          </cell>
          <cell r="T188" t="str">
            <v>PR</v>
          </cell>
          <cell r="U188" t="str">
            <v>FCOPEL.ORG.BR</v>
          </cell>
          <cell r="V188" t="str">
            <v>ERRS</v>
          </cell>
          <cell r="W188">
            <v>45464.25</v>
          </cell>
        </row>
        <row r="189">
          <cell r="A189" t="str">
            <v>FUNDACAO CORSAN</v>
          </cell>
          <cell r="B189" t="str">
            <v>89.176.911/0001-88</v>
          </cell>
          <cell r="C189" t="str">
            <v>NORMAL - EM FUNCIONAMENTO</v>
          </cell>
          <cell r="D189" t="str">
            <v>NORMAL</v>
          </cell>
          <cell r="E189" t="str">
            <v>LC 109</v>
          </cell>
          <cell r="F189" t="str">
            <v>Privada</v>
          </cell>
          <cell r="G189" t="str">
            <v>Privado</v>
          </cell>
          <cell r="H189" t="str">
            <v>Não</v>
          </cell>
          <cell r="I189">
            <v>3018191979</v>
          </cell>
          <cell r="J189">
            <v>29187</v>
          </cell>
          <cell r="K189">
            <v>1979</v>
          </cell>
          <cell r="L189" t="str">
            <v>novembro</v>
          </cell>
          <cell r="M189">
            <v>29221</v>
          </cell>
          <cell r="N189"/>
          <cell r="O189">
            <v>1</v>
          </cell>
          <cell r="P189">
            <v>2</v>
          </cell>
          <cell r="Q189" t="str">
            <v>AVENIDA JULIO DE CASTILHOS, 51 - 4º ANDAR</v>
          </cell>
          <cell r="R189" t="str">
            <v>90.030-131</v>
          </cell>
          <cell r="S189" t="str">
            <v>PORTO ALEGRE</v>
          </cell>
          <cell r="T189" t="str">
            <v>RS</v>
          </cell>
          <cell r="U189" t="str">
            <v>WWW.FUNCORSAN.COM.BR</v>
          </cell>
          <cell r="V189" t="str">
            <v>ERRS</v>
          </cell>
          <cell r="W189">
            <v>45464.25</v>
          </cell>
        </row>
        <row r="190">
          <cell r="A190" t="str">
            <v>FUNDAÇÃO LIBERTAS</v>
          </cell>
          <cell r="B190" t="str">
            <v>20.119.509/0001-65</v>
          </cell>
          <cell r="C190" t="str">
            <v>NORMAL - EM FUNCIONAMENTO</v>
          </cell>
          <cell r="D190" t="str">
            <v>NORMAL</v>
          </cell>
          <cell r="E190" t="str">
            <v>LC 108 / LC 109</v>
          </cell>
          <cell r="F190" t="str">
            <v>Pública Estadual</v>
          </cell>
          <cell r="G190" t="str">
            <v>Público</v>
          </cell>
          <cell r="H190" t="str">
            <v>Não</v>
          </cell>
          <cell r="I190">
            <v>3018801979</v>
          </cell>
          <cell r="J190">
            <v>29126</v>
          </cell>
          <cell r="K190">
            <v>1979</v>
          </cell>
          <cell r="L190" t="str">
            <v>setembro</v>
          </cell>
          <cell r="M190">
            <v>29186</v>
          </cell>
          <cell r="N190"/>
          <cell r="O190">
            <v>18</v>
          </cell>
          <cell r="P190">
            <v>19</v>
          </cell>
          <cell r="Q190" t="str">
            <v>AV ALVARES CABRAL,200 - 8º ANDAR</v>
          </cell>
          <cell r="R190" t="str">
            <v>30.170-000</v>
          </cell>
          <cell r="S190" t="str">
            <v>BELO HORIZONTE</v>
          </cell>
          <cell r="T190" t="str">
            <v>MG</v>
          </cell>
          <cell r="U190" t="str">
            <v>WWW.FUNDACAOLIBERTAS.COM.BR</v>
          </cell>
          <cell r="V190" t="str">
            <v>ERMG</v>
          </cell>
          <cell r="W190">
            <v>45464.25</v>
          </cell>
        </row>
        <row r="191">
          <cell r="A191" t="str">
            <v>FUNDAMBRAS</v>
          </cell>
          <cell r="B191" t="str">
            <v>44.748.564/0001-82</v>
          </cell>
          <cell r="C191" t="str">
            <v>NORMAL - EM FUNCIONAMENTO</v>
          </cell>
          <cell r="D191" t="str">
            <v>NORMAL</v>
          </cell>
          <cell r="E191" t="str">
            <v>LC 109</v>
          </cell>
          <cell r="F191" t="str">
            <v>Privada</v>
          </cell>
          <cell r="G191" t="str">
            <v>Privado</v>
          </cell>
          <cell r="H191" t="str">
            <v>Não</v>
          </cell>
          <cell r="I191">
            <v>132041980</v>
          </cell>
          <cell r="J191">
            <v>29453</v>
          </cell>
          <cell r="K191">
            <v>1980</v>
          </cell>
          <cell r="L191" t="str">
            <v>agosto</v>
          </cell>
          <cell r="M191">
            <v>29486</v>
          </cell>
          <cell r="N191"/>
          <cell r="O191">
            <v>2</v>
          </cell>
          <cell r="P191">
            <v>9</v>
          </cell>
          <cell r="Q191" t="str">
            <v>RUA MARIA LUIZA SANTIAGO, 200</v>
          </cell>
          <cell r="R191" t="str">
            <v>30.140-120</v>
          </cell>
          <cell r="S191" t="str">
            <v>BELO HORIZONTE</v>
          </cell>
          <cell r="T191" t="str">
            <v>MG</v>
          </cell>
          <cell r="U191" t="str">
            <v>WWW.FUNDAMBRAS.COM.BR</v>
          </cell>
          <cell r="V191" t="str">
            <v>ERMG</v>
          </cell>
          <cell r="W191">
            <v>45464.25</v>
          </cell>
        </row>
        <row r="192">
          <cell r="A192" t="str">
            <v>FUNDIAGUA</v>
          </cell>
          <cell r="B192" t="str">
            <v>73.983.876/0001-79</v>
          </cell>
          <cell r="C192" t="str">
            <v>NORMAL - EM FUNCIONAMENTO</v>
          </cell>
          <cell r="D192" t="str">
            <v>NORMAL</v>
          </cell>
          <cell r="E192" t="str">
            <v>LC 108 / LC 109</v>
          </cell>
          <cell r="F192" t="str">
            <v>Pública Estadual</v>
          </cell>
          <cell r="G192" t="str">
            <v>Público</v>
          </cell>
          <cell r="H192" t="str">
            <v>Não</v>
          </cell>
          <cell r="I192">
            <v>440000036301993</v>
          </cell>
          <cell r="J192">
            <v>34323</v>
          </cell>
          <cell r="K192">
            <v>1993</v>
          </cell>
          <cell r="L192" t="str">
            <v>dezembro</v>
          </cell>
          <cell r="M192">
            <v>34425</v>
          </cell>
          <cell r="N192"/>
          <cell r="O192">
            <v>4</v>
          </cell>
          <cell r="P192">
            <v>3</v>
          </cell>
          <cell r="Q192" t="str">
            <v>SCN QUADRA 4 BLOCO B SALA 1104 CENTRO EMPRESARIAL VARIG</v>
          </cell>
          <cell r="R192" t="str">
            <v>70.714-900</v>
          </cell>
          <cell r="S192" t="str">
            <v>BRASILIA</v>
          </cell>
          <cell r="T192" t="str">
            <v>DF</v>
          </cell>
          <cell r="U192" t="str">
            <v>www.fundiagua.com.br</v>
          </cell>
          <cell r="V192" t="str">
            <v>ERDF</v>
          </cell>
          <cell r="W192">
            <v>45464.25</v>
          </cell>
        </row>
        <row r="193">
          <cell r="A193" t="str">
            <v>FUNEPP</v>
          </cell>
          <cell r="B193" t="str">
            <v>54.368.402/0001-72</v>
          </cell>
          <cell r="C193" t="str">
            <v>NORMAL - EM FUNCIONAMENTO</v>
          </cell>
          <cell r="D193" t="str">
            <v>NORMAL</v>
          </cell>
          <cell r="E193" t="str">
            <v>LC 109</v>
          </cell>
          <cell r="F193" t="str">
            <v>Privada</v>
          </cell>
          <cell r="G193" t="str">
            <v>Privado</v>
          </cell>
          <cell r="H193" t="str">
            <v>Não</v>
          </cell>
          <cell r="I193">
            <v>300000015911984</v>
          </cell>
          <cell r="J193">
            <v>31077</v>
          </cell>
          <cell r="K193">
            <v>1985</v>
          </cell>
          <cell r="L193" t="str">
            <v>janeiro</v>
          </cell>
          <cell r="M193">
            <v>31199</v>
          </cell>
          <cell r="N193"/>
          <cell r="O193">
            <v>3</v>
          </cell>
          <cell r="P193">
            <v>12</v>
          </cell>
          <cell r="Q193" t="str">
            <v>RUA DR. RUBENS GOMES BUENO, 691</v>
          </cell>
          <cell r="R193" t="str">
            <v>04.730-000</v>
          </cell>
          <cell r="S193" t="str">
            <v>SAO PAULO</v>
          </cell>
          <cell r="T193" t="str">
            <v>SP</v>
          </cell>
          <cell r="U193" t="str">
            <v>www.funepp.com.br</v>
          </cell>
          <cell r="V193" t="str">
            <v>ERSP</v>
          </cell>
          <cell r="W193">
            <v>45464.25</v>
          </cell>
        </row>
        <row r="194">
          <cell r="A194" t="str">
            <v>FUNGRAPA</v>
          </cell>
          <cell r="B194" t="str">
            <v>04.358.362/0001-00</v>
          </cell>
          <cell r="C194" t="str">
            <v>ENCERRADA - POR CANCELAMENTO</v>
          </cell>
          <cell r="D194" t="str">
            <v>ENCERRADA</v>
          </cell>
          <cell r="E194" t="str">
            <v>LC 109</v>
          </cell>
          <cell r="F194" t="str">
            <v>Privada</v>
          </cell>
          <cell r="G194" t="str">
            <v>Privado</v>
          </cell>
          <cell r="H194" t="str">
            <v>Não</v>
          </cell>
          <cell r="I194">
            <v>5443</v>
          </cell>
          <cell r="J194">
            <v>30125</v>
          </cell>
          <cell r="K194">
            <v>1982</v>
          </cell>
          <cell r="L194" t="str">
            <v>junho</v>
          </cell>
          <cell r="M194">
            <v>30163</v>
          </cell>
          <cell r="N194">
            <v>37958</v>
          </cell>
          <cell r="O194">
            <v>0</v>
          </cell>
          <cell r="P194">
            <v>0</v>
          </cell>
          <cell r="Q194"/>
          <cell r="R194"/>
          <cell r="S194" t="str">
            <v>BELEM</v>
          </cell>
          <cell r="T194" t="str">
            <v>PA</v>
          </cell>
          <cell r="U194"/>
          <cell r="V194" t="str">
            <v>ERMG</v>
          </cell>
          <cell r="W194">
            <v>45464.25</v>
          </cell>
        </row>
        <row r="195">
          <cell r="A195" t="str">
            <v>FUNPADEPAR</v>
          </cell>
          <cell r="B195" t="str">
            <v>00.634.690/0001-30</v>
          </cell>
          <cell r="C195" t="str">
            <v>SEM ATIVIDADES - COM PENDÊNCIAS PARA CANCELAMENTO</v>
          </cell>
          <cell r="D195" t="str">
            <v>SEM ATIVIDADES</v>
          </cell>
          <cell r="E195" t="str">
            <v>LC 109</v>
          </cell>
          <cell r="F195" t="str">
            <v>Privada</v>
          </cell>
          <cell r="G195" t="str">
            <v>Privado</v>
          </cell>
          <cell r="H195" t="str">
            <v>Não</v>
          </cell>
          <cell r="I195">
            <v>440000009241998</v>
          </cell>
          <cell r="J195">
            <v>35866</v>
          </cell>
          <cell r="K195">
            <v>1998</v>
          </cell>
          <cell r="L195" t="str">
            <v>março</v>
          </cell>
          <cell r="M195">
            <v>36008</v>
          </cell>
          <cell r="N195"/>
          <cell r="O195">
            <v>0</v>
          </cell>
          <cell r="P195">
            <v>0</v>
          </cell>
          <cell r="Q195" t="str">
            <v>RUA MIRANTE TAMANDARÉ, Nº 364</v>
          </cell>
          <cell r="R195" t="str">
            <v>80.045-110</v>
          </cell>
          <cell r="S195" t="str">
            <v>CURITIBA</v>
          </cell>
          <cell r="T195" t="str">
            <v>PR</v>
          </cell>
          <cell r="U195" t="str">
            <v>WWW.FUNPADEPAR.COM.BR</v>
          </cell>
          <cell r="V195" t="str">
            <v>ERRS</v>
          </cell>
          <cell r="W195">
            <v>45464.25</v>
          </cell>
        </row>
        <row r="196">
          <cell r="A196" t="str">
            <v>FUNPRESP-EXE</v>
          </cell>
          <cell r="B196" t="str">
            <v>17.312.597/0001-02</v>
          </cell>
          <cell r="C196" t="str">
            <v>NORMAL - EM FUNCIONAMENTO</v>
          </cell>
          <cell r="D196" t="str">
            <v>NORMAL</v>
          </cell>
          <cell r="E196" t="str">
            <v>LC 108 / LC 109</v>
          </cell>
          <cell r="F196" t="str">
            <v>Pública Federal</v>
          </cell>
          <cell r="G196" t="str">
            <v>Público</v>
          </cell>
          <cell r="H196" t="str">
            <v>Não</v>
          </cell>
          <cell r="I196">
            <v>4.4011000530201248E+16</v>
          </cell>
          <cell r="J196">
            <v>41204</v>
          </cell>
          <cell r="K196">
            <v>2012</v>
          </cell>
          <cell r="L196" t="str">
            <v>outubro</v>
          </cell>
          <cell r="M196">
            <v>41323</v>
          </cell>
          <cell r="N196"/>
          <cell r="O196">
            <v>2</v>
          </cell>
          <cell r="P196">
            <v>205</v>
          </cell>
          <cell r="Q196" t="str">
            <v>SCN, QUADRA2, BLOCO A, EDIFÍCIO CORPORATE FINANCIAL CENTER, 2º ANDAR, SALA 203</v>
          </cell>
          <cell r="R196" t="str">
            <v>70.712-900</v>
          </cell>
          <cell r="S196" t="str">
            <v>BRASILIA</v>
          </cell>
          <cell r="T196" t="str">
            <v>DF</v>
          </cell>
          <cell r="U196" t="str">
            <v>HTTP://WWW.FUNPRESP.COM.BR/PORTAL/</v>
          </cell>
          <cell r="V196" t="str">
            <v>ERDF</v>
          </cell>
          <cell r="W196">
            <v>45464.25</v>
          </cell>
        </row>
        <row r="197">
          <cell r="A197" t="str">
            <v>FUNPRESP-JUD</v>
          </cell>
          <cell r="B197" t="str">
            <v>18.465.825/0001-47</v>
          </cell>
          <cell r="C197" t="str">
            <v>NORMAL - EM FUNCIONAMENTO</v>
          </cell>
          <cell r="D197" t="str">
            <v>NORMAL</v>
          </cell>
          <cell r="E197" t="str">
            <v>LC 108 / LC 109</v>
          </cell>
          <cell r="F197" t="str">
            <v>Pública Federal</v>
          </cell>
          <cell r="G197" t="str">
            <v>Público</v>
          </cell>
          <cell r="H197" t="str">
            <v>Não</v>
          </cell>
          <cell r="I197">
            <v>4.4011000011201368E+16</v>
          </cell>
          <cell r="J197">
            <v>41320</v>
          </cell>
          <cell r="K197">
            <v>2013</v>
          </cell>
          <cell r="L197" t="str">
            <v>fevereiro</v>
          </cell>
          <cell r="M197">
            <v>41561</v>
          </cell>
          <cell r="N197"/>
          <cell r="O197">
            <v>1</v>
          </cell>
          <cell r="P197">
            <v>99</v>
          </cell>
          <cell r="Q197" t="str">
            <v>SETOR COMERCIAL NORTE, QUADRA 4, ED. VARIG - SALA 803, OITAVO PAVIMENTO, TORRE SUL, BLOCO B</v>
          </cell>
          <cell r="R197" t="str">
            <v>70.714-020</v>
          </cell>
          <cell r="S197" t="str">
            <v>BRASILIA</v>
          </cell>
          <cell r="T197" t="str">
            <v>DF</v>
          </cell>
          <cell r="U197" t="str">
            <v>WWW.FUNPRESPJUD.COM.BR</v>
          </cell>
          <cell r="V197" t="str">
            <v>ERDF</v>
          </cell>
          <cell r="W197">
            <v>45464.25</v>
          </cell>
        </row>
        <row r="198">
          <cell r="A198" t="str">
            <v>FUNREDE</v>
          </cell>
          <cell r="B198" t="str">
            <v>56.270.010/0001-00</v>
          </cell>
          <cell r="C198" t="str">
            <v>ENCERRADA - POR CANCELAMENTO</v>
          </cell>
          <cell r="D198" t="str">
            <v>ENCERRADA</v>
          </cell>
          <cell r="E198" t="str">
            <v>LC 109</v>
          </cell>
          <cell r="F198" t="str">
            <v>Privada</v>
          </cell>
          <cell r="G198" t="str">
            <v>Privado</v>
          </cell>
          <cell r="H198" t="str">
            <v>Não</v>
          </cell>
          <cell r="I198">
            <v>36111985</v>
          </cell>
          <cell r="J198">
            <v>31590</v>
          </cell>
          <cell r="K198">
            <v>1986</v>
          </cell>
          <cell r="L198" t="str">
            <v>junho</v>
          </cell>
          <cell r="M198">
            <v>31642</v>
          </cell>
          <cell r="N198">
            <v>37958</v>
          </cell>
          <cell r="O198">
            <v>0</v>
          </cell>
          <cell r="P198">
            <v>0</v>
          </cell>
          <cell r="Q198"/>
          <cell r="R198"/>
          <cell r="S198" t="str">
            <v>SAO PAULO</v>
          </cell>
          <cell r="T198" t="str">
            <v>SP</v>
          </cell>
          <cell r="U198"/>
          <cell r="V198" t="str">
            <v>ERSP</v>
          </cell>
          <cell r="W198">
            <v>45464.25</v>
          </cell>
        </row>
        <row r="199">
          <cell r="A199" t="str">
            <v>FUNSEJEM</v>
          </cell>
          <cell r="B199" t="str">
            <v>74.060.534/0001-40</v>
          </cell>
          <cell r="C199" t="str">
            <v>NORMAL - EM FUNCIONAMENTO</v>
          </cell>
          <cell r="D199" t="str">
            <v>NORMAL</v>
          </cell>
          <cell r="E199" t="str">
            <v>LC 109</v>
          </cell>
          <cell r="F199" t="str">
            <v>Privada</v>
          </cell>
          <cell r="G199" t="str">
            <v>Privado</v>
          </cell>
          <cell r="H199" t="str">
            <v>Não</v>
          </cell>
          <cell r="I199">
            <v>440000045611993</v>
          </cell>
          <cell r="J199">
            <v>34332</v>
          </cell>
          <cell r="K199">
            <v>1993</v>
          </cell>
          <cell r="L199" t="str">
            <v>dezembro</v>
          </cell>
          <cell r="M199">
            <v>34394</v>
          </cell>
          <cell r="N199"/>
          <cell r="O199">
            <v>2</v>
          </cell>
          <cell r="P199">
            <v>25</v>
          </cell>
          <cell r="Q199" t="str">
            <v>AV. JABAQUARA, 1909 - 2º ANDAR</v>
          </cell>
          <cell r="R199" t="str">
            <v>04.045-003</v>
          </cell>
          <cell r="S199" t="str">
            <v>SAO PAULO</v>
          </cell>
          <cell r="T199" t="str">
            <v>SP</v>
          </cell>
          <cell r="U199" t="str">
            <v>WWW.FUNSEJEM.ORG.BR</v>
          </cell>
          <cell r="V199" t="str">
            <v>ERSP</v>
          </cell>
          <cell r="W199">
            <v>45464.25</v>
          </cell>
        </row>
        <row r="200">
          <cell r="A200" t="str">
            <v>FUNSSEST</v>
          </cell>
          <cell r="B200" t="str">
            <v>31.787.625/0001-79</v>
          </cell>
          <cell r="C200" t="str">
            <v>NORMAL - EM FUNCIONAMENTO</v>
          </cell>
          <cell r="D200" t="str">
            <v>NORMAL</v>
          </cell>
          <cell r="E200" t="str">
            <v>LC 109</v>
          </cell>
          <cell r="F200" t="str">
            <v>Privada</v>
          </cell>
          <cell r="G200" t="str">
            <v>Privado</v>
          </cell>
          <cell r="H200" t="str">
            <v>Não</v>
          </cell>
          <cell r="I200">
            <v>300000073461987</v>
          </cell>
          <cell r="J200">
            <v>32297</v>
          </cell>
          <cell r="K200">
            <v>1988</v>
          </cell>
          <cell r="L200" t="str">
            <v>junho</v>
          </cell>
          <cell r="M200">
            <v>32415</v>
          </cell>
          <cell r="N200"/>
          <cell r="O200">
            <v>6</v>
          </cell>
          <cell r="P200">
            <v>6</v>
          </cell>
          <cell r="Q200" t="str">
            <v>AV BRIGADEIRO EDUARDO GOMES</v>
          </cell>
          <cell r="R200" t="str">
            <v>29.160-904</v>
          </cell>
          <cell r="S200" t="str">
            <v>SERRA</v>
          </cell>
          <cell r="T200" t="str">
            <v>ES</v>
          </cell>
          <cell r="U200" t="str">
            <v>WWW.FUNSSEST.COM.BR</v>
          </cell>
          <cell r="V200" t="str">
            <v>ERMG</v>
          </cell>
          <cell r="W200">
            <v>45464.25</v>
          </cell>
        </row>
        <row r="201">
          <cell r="A201" t="str">
            <v>FUNTERRA</v>
          </cell>
          <cell r="B201" t="str">
            <v>00.270.864/0001-23</v>
          </cell>
          <cell r="C201" t="str">
            <v>ENCERRADA - POR INICIATIVA DA EFPC</v>
          </cell>
          <cell r="D201" t="str">
            <v>ENCERRADA</v>
          </cell>
          <cell r="E201" t="str">
            <v>LC 108 / LC 109</v>
          </cell>
          <cell r="F201" t="str">
            <v>Pública Estadual</v>
          </cell>
          <cell r="G201" t="str">
            <v>Público</v>
          </cell>
          <cell r="H201" t="str">
            <v>Não</v>
          </cell>
          <cell r="I201">
            <v>4.4000003777199464E+16</v>
          </cell>
          <cell r="J201">
            <v>34662</v>
          </cell>
          <cell r="K201">
            <v>1994</v>
          </cell>
          <cell r="L201" t="str">
            <v>novembro</v>
          </cell>
          <cell r="M201">
            <v>34813</v>
          </cell>
          <cell r="N201">
            <v>43364</v>
          </cell>
          <cell r="O201">
            <v>0</v>
          </cell>
          <cell r="P201">
            <v>0</v>
          </cell>
          <cell r="Q201" t="str">
            <v>SAM- BLOCO F, EDIFÍCIO SEDE TERRACAP- 1º ANDAR, SALA 111</v>
          </cell>
          <cell r="R201" t="str">
            <v>70.620-000</v>
          </cell>
          <cell r="S201" t="str">
            <v>BRASILIA</v>
          </cell>
          <cell r="T201" t="str">
            <v>DF</v>
          </cell>
          <cell r="U201" t="str">
            <v>www.funterra.com.br</v>
          </cell>
          <cell r="V201" t="str">
            <v>ERDF</v>
          </cell>
          <cell r="W201">
            <v>45464.25</v>
          </cell>
        </row>
        <row r="202">
          <cell r="A202" t="str">
            <v>FUSAN</v>
          </cell>
          <cell r="B202" t="str">
            <v>75.992.438/0001-00</v>
          </cell>
          <cell r="C202" t="str">
            <v>NORMAL - EM FUNCIONAMENTO</v>
          </cell>
          <cell r="D202" t="str">
            <v>NORMAL</v>
          </cell>
          <cell r="E202" t="str">
            <v>LC 108 / LC 109</v>
          </cell>
          <cell r="F202" t="str">
            <v>Pública Estadual</v>
          </cell>
          <cell r="G202" t="str">
            <v>Público</v>
          </cell>
          <cell r="H202" t="str">
            <v>Não</v>
          </cell>
          <cell r="I202">
            <v>242671981</v>
          </cell>
          <cell r="J202">
            <v>30113</v>
          </cell>
          <cell r="K202">
            <v>1982</v>
          </cell>
          <cell r="L202" t="str">
            <v>junho</v>
          </cell>
          <cell r="M202">
            <v>30113</v>
          </cell>
          <cell r="N202"/>
          <cell r="O202">
            <v>4</v>
          </cell>
          <cell r="P202">
            <v>37</v>
          </cell>
          <cell r="Q202" t="str">
            <v>R EBANO PEREIRA  Nº 309</v>
          </cell>
          <cell r="R202" t="str">
            <v>80.410-240</v>
          </cell>
          <cell r="S202" t="str">
            <v>CURITIBA</v>
          </cell>
          <cell r="T202" t="str">
            <v>PR</v>
          </cell>
          <cell r="U202" t="str">
            <v>WWW.FUNDACAOSANEPAR.COM.BR</v>
          </cell>
          <cell r="V202" t="str">
            <v>ERRS</v>
          </cell>
          <cell r="W202">
            <v>45464.25</v>
          </cell>
        </row>
        <row r="203">
          <cell r="A203" t="str">
            <v>FUSESC</v>
          </cell>
          <cell r="B203" t="str">
            <v>83.564.443/0001-32</v>
          </cell>
          <cell r="C203" t="str">
            <v>NORMAL - EM FUNCIONAMENTO</v>
          </cell>
          <cell r="D203" t="str">
            <v>NORMAL</v>
          </cell>
          <cell r="E203" t="str">
            <v>LC 108 / LC 109</v>
          </cell>
          <cell r="F203" t="str">
            <v>Pública Federal</v>
          </cell>
          <cell r="G203" t="str">
            <v>Público</v>
          </cell>
          <cell r="H203" t="str">
            <v>Não</v>
          </cell>
          <cell r="I203">
            <v>30117811979</v>
          </cell>
          <cell r="J203">
            <v>29126</v>
          </cell>
          <cell r="K203">
            <v>1979</v>
          </cell>
          <cell r="L203" t="str">
            <v>setembro</v>
          </cell>
          <cell r="M203">
            <v>29126</v>
          </cell>
          <cell r="N203"/>
          <cell r="O203">
            <v>3</v>
          </cell>
          <cell r="P203">
            <v>6</v>
          </cell>
          <cell r="Q203" t="str">
            <v>AVENIDA OSMAR CUNHA</v>
          </cell>
          <cell r="R203" t="str">
            <v>88.015-100</v>
          </cell>
          <cell r="S203" t="str">
            <v>FLORIANOPOLIS</v>
          </cell>
          <cell r="T203" t="str">
            <v>SC</v>
          </cell>
          <cell r="U203" t="str">
            <v>WWW.FUSESC.COM.BR</v>
          </cell>
          <cell r="V203" t="str">
            <v>ERRS</v>
          </cell>
          <cell r="W203">
            <v>45464.25</v>
          </cell>
        </row>
        <row r="204">
          <cell r="A204" t="str">
            <v>FUTURA II</v>
          </cell>
          <cell r="B204" t="str">
            <v>12.537.075/0001-95</v>
          </cell>
          <cell r="C204" t="str">
            <v>NORMAL - EM INCORPORAÇÃO / INCORPORADA</v>
          </cell>
          <cell r="D204" t="str">
            <v>NORMAL</v>
          </cell>
          <cell r="E204" t="str">
            <v>LC 109</v>
          </cell>
          <cell r="F204" t="str">
            <v>Privada</v>
          </cell>
          <cell r="G204" t="str">
            <v>Privado</v>
          </cell>
          <cell r="H204" t="str">
            <v>Não</v>
          </cell>
          <cell r="I204">
            <v>4.4011000171201064E+16</v>
          </cell>
          <cell r="J204">
            <v>40366</v>
          </cell>
          <cell r="K204">
            <v>2010</v>
          </cell>
          <cell r="L204" t="str">
            <v>julho</v>
          </cell>
          <cell r="M204">
            <v>40725</v>
          </cell>
          <cell r="N204"/>
          <cell r="O204">
            <v>2</v>
          </cell>
          <cell r="P204">
            <v>28</v>
          </cell>
          <cell r="Q204" t="str">
            <v>AVENIDA BRIGADEIRO FARIA LIMA, Nº 4100</v>
          </cell>
          <cell r="R204" t="str">
            <v>04.538-132</v>
          </cell>
          <cell r="S204" t="str">
            <v>SAO PAULO</v>
          </cell>
          <cell r="T204" t="str">
            <v>SP</v>
          </cell>
          <cell r="U204" t="str">
            <v>WWW.FUTURAPREV.COM.BR</v>
          </cell>
          <cell r="V204" t="str">
            <v>ERSP</v>
          </cell>
          <cell r="W204">
            <v>45464.25</v>
          </cell>
        </row>
        <row r="205">
          <cell r="A205" t="str">
            <v>FUTURA PREV</v>
          </cell>
          <cell r="B205" t="str">
            <v>27.109.420/0001-67</v>
          </cell>
          <cell r="C205" t="str">
            <v>NORMAL - EM FUNCIONAMENTO</v>
          </cell>
          <cell r="D205" t="str">
            <v>NORMAL</v>
          </cell>
          <cell r="E205" t="str">
            <v>LC 109</v>
          </cell>
          <cell r="F205" t="str">
            <v>Privada</v>
          </cell>
          <cell r="G205" t="str">
            <v>Privado</v>
          </cell>
          <cell r="H205" t="str">
            <v>Não</v>
          </cell>
          <cell r="I205">
            <v>175291980</v>
          </cell>
          <cell r="J205">
            <v>29546</v>
          </cell>
          <cell r="K205">
            <v>1980</v>
          </cell>
          <cell r="L205" t="str">
            <v>novembro</v>
          </cell>
          <cell r="M205">
            <v>29586</v>
          </cell>
          <cell r="N205"/>
          <cell r="O205">
            <v>1</v>
          </cell>
          <cell r="P205">
            <v>1</v>
          </cell>
          <cell r="Q205" t="str">
            <v>AVENIDA BRIGADEIRO FARIA LIMA, Nº 4.100 ¿ 15º ANDAR</v>
          </cell>
          <cell r="R205" t="str">
            <v>04.538-132</v>
          </cell>
          <cell r="S205" t="str">
            <v>SAO PAULO</v>
          </cell>
          <cell r="T205" t="str">
            <v>SP</v>
          </cell>
          <cell r="U205" t="str">
            <v>WWW.PORTALPREV.COM.BR/PSM/FUTURA/DEFAULT.HTM</v>
          </cell>
          <cell r="V205" t="str">
            <v>ERSP</v>
          </cell>
          <cell r="W205">
            <v>45464.25</v>
          </cell>
        </row>
        <row r="206">
          <cell r="A206" t="str">
            <v>GAROTO</v>
          </cell>
          <cell r="B206" t="str">
            <v>36.037.521/0001-60</v>
          </cell>
          <cell r="C206" t="str">
            <v>ENCERRADA - POR INCORPORAÇÃO</v>
          </cell>
          <cell r="D206" t="str">
            <v>ENCERRADA</v>
          </cell>
          <cell r="E206" t="str">
            <v>LC 109</v>
          </cell>
          <cell r="F206" t="str">
            <v>Privada</v>
          </cell>
          <cell r="G206" t="str">
            <v>Privado</v>
          </cell>
          <cell r="H206" t="str">
            <v>Não</v>
          </cell>
          <cell r="I206">
            <v>440000006681993</v>
          </cell>
          <cell r="J206">
            <v>34179</v>
          </cell>
          <cell r="K206">
            <v>1993</v>
          </cell>
          <cell r="L206" t="str">
            <v>julho</v>
          </cell>
          <cell r="M206">
            <v>34694</v>
          </cell>
          <cell r="N206">
            <v>43256</v>
          </cell>
          <cell r="O206">
            <v>0</v>
          </cell>
          <cell r="P206">
            <v>0</v>
          </cell>
          <cell r="Q206" t="str">
            <v>PRACA MEYERFREUND 01</v>
          </cell>
          <cell r="R206" t="str">
            <v>29.122-900</v>
          </cell>
          <cell r="S206" t="str">
            <v>VILA VELHA</v>
          </cell>
          <cell r="T206" t="str">
            <v>ES</v>
          </cell>
          <cell r="U206"/>
          <cell r="V206" t="str">
            <v>ERMG</v>
          </cell>
          <cell r="W206">
            <v>45464.25</v>
          </cell>
        </row>
        <row r="207">
          <cell r="A207" t="str">
            <v>GASIUS</v>
          </cell>
          <cell r="B207" t="str">
            <v>29.364.270/0001-63</v>
          </cell>
          <cell r="C207" t="str">
            <v>NORMAL - EM FUNCIONAMENTO</v>
          </cell>
          <cell r="D207" t="str">
            <v>NORMAL</v>
          </cell>
          <cell r="E207" t="str">
            <v>LC 109</v>
          </cell>
          <cell r="F207" t="str">
            <v>Privada</v>
          </cell>
          <cell r="G207" t="str">
            <v>Privado</v>
          </cell>
          <cell r="H207" t="str">
            <v>Não</v>
          </cell>
          <cell r="I207">
            <v>300000040121986</v>
          </cell>
          <cell r="J207">
            <v>31758</v>
          </cell>
          <cell r="K207">
            <v>1986</v>
          </cell>
          <cell r="L207" t="str">
            <v>dezembro</v>
          </cell>
          <cell r="M207">
            <v>31809</v>
          </cell>
          <cell r="N207"/>
          <cell r="O207">
            <v>1</v>
          </cell>
          <cell r="P207">
            <v>1</v>
          </cell>
          <cell r="Q207" t="str">
            <v>AVENIDA RIO BRANCO</v>
          </cell>
          <cell r="R207" t="str">
            <v>20.040-004</v>
          </cell>
          <cell r="S207" t="str">
            <v>RIO DE JANEIRO</v>
          </cell>
          <cell r="T207" t="str">
            <v>RJ</v>
          </cell>
          <cell r="U207" t="str">
            <v>WWW.GASIUS.COM.BR</v>
          </cell>
          <cell r="V207" t="str">
            <v>ERRJ</v>
          </cell>
          <cell r="W207">
            <v>45464.25</v>
          </cell>
        </row>
        <row r="208">
          <cell r="A208" t="str">
            <v>GEAP AUTOGESTÃO EM SAÚDE</v>
          </cell>
          <cell r="B208" t="str">
            <v>03.658.432/0001-82</v>
          </cell>
          <cell r="C208" t="str">
            <v>ENCERRADA - POR INICIATIVA DA EFPC</v>
          </cell>
          <cell r="D208" t="str">
            <v>ENCERRADA</v>
          </cell>
          <cell r="E208" t="str">
            <v>LC 108 / LC 109</v>
          </cell>
          <cell r="F208" t="str">
            <v>Pública Federal</v>
          </cell>
          <cell r="G208" t="str">
            <v>Público</v>
          </cell>
          <cell r="H208" t="str">
            <v>Não</v>
          </cell>
          <cell r="I208">
            <v>300000036761986</v>
          </cell>
          <cell r="J208">
            <v>32945</v>
          </cell>
          <cell r="K208">
            <v>1990</v>
          </cell>
          <cell r="L208" t="str">
            <v>março</v>
          </cell>
          <cell r="M208">
            <v>32945</v>
          </cell>
          <cell r="N208">
            <v>41547</v>
          </cell>
          <cell r="O208">
            <v>0</v>
          </cell>
          <cell r="P208">
            <v>0</v>
          </cell>
          <cell r="Q208" t="str">
            <v>TERRAÇO SHOPPING  TORRE B  2º, 3º E 4º ANDARES</v>
          </cell>
          <cell r="R208" t="str">
            <v>70.660-900</v>
          </cell>
          <cell r="S208" t="str">
            <v>BRASILIA</v>
          </cell>
          <cell r="T208" t="str">
            <v>DF</v>
          </cell>
          <cell r="U208" t="str">
            <v>WWW.GEAP.COM.BR</v>
          </cell>
          <cell r="V208" t="str">
            <v>ERDF</v>
          </cell>
          <cell r="W208">
            <v>45464.25</v>
          </cell>
        </row>
        <row r="209">
          <cell r="A209" t="str">
            <v>GEBSA-PREV</v>
          </cell>
          <cell r="B209" t="str">
            <v>73.995.870/0001-11</v>
          </cell>
          <cell r="C209" t="str">
            <v>NORMAL - EM FUNCIONAMENTO</v>
          </cell>
          <cell r="D209" t="str">
            <v>NORMAL</v>
          </cell>
          <cell r="E209" t="str">
            <v>LC 109</v>
          </cell>
          <cell r="F209" t="str">
            <v>Privada</v>
          </cell>
          <cell r="G209" t="str">
            <v>Privado</v>
          </cell>
          <cell r="H209" t="str">
            <v>Não</v>
          </cell>
          <cell r="I209">
            <v>440000043441993</v>
          </cell>
          <cell r="J209">
            <v>34316</v>
          </cell>
          <cell r="K209">
            <v>1993</v>
          </cell>
          <cell r="L209" t="str">
            <v>dezembro</v>
          </cell>
          <cell r="M209">
            <v>34335</v>
          </cell>
          <cell r="N209"/>
          <cell r="O209">
            <v>3</v>
          </cell>
          <cell r="P209">
            <v>16</v>
          </cell>
          <cell r="Q209" t="str">
            <v>AVENIDA MAGALHÃES DE CASTRO</v>
          </cell>
          <cell r="R209" t="str">
            <v>05.676-120</v>
          </cell>
          <cell r="S209" t="str">
            <v>SAO PAULO</v>
          </cell>
          <cell r="T209" t="str">
            <v>SP</v>
          </cell>
          <cell r="U209" t="str">
            <v>WWW.GEBSAPREV.ORG.BR</v>
          </cell>
          <cell r="V209" t="str">
            <v>ERSP</v>
          </cell>
          <cell r="W209">
            <v>45464.25</v>
          </cell>
        </row>
        <row r="210">
          <cell r="A210" t="str">
            <v>GEIPREV</v>
          </cell>
          <cell r="B210" t="str">
            <v>00.529.784/0001-40</v>
          </cell>
          <cell r="C210" t="str">
            <v>NORMAL - EM FUNCIONAMENTO</v>
          </cell>
          <cell r="D210" t="str">
            <v>NORMAL</v>
          </cell>
          <cell r="E210" t="str">
            <v>LC 108 / LC 109</v>
          </cell>
          <cell r="F210" t="str">
            <v>Pública Federal</v>
          </cell>
          <cell r="G210" t="str">
            <v>Público</v>
          </cell>
          <cell r="H210" t="str">
            <v>Não</v>
          </cell>
          <cell r="I210">
            <v>3013961978</v>
          </cell>
          <cell r="J210">
            <v>28850</v>
          </cell>
          <cell r="K210">
            <v>1978</v>
          </cell>
          <cell r="L210" t="str">
            <v>dezembro</v>
          </cell>
          <cell r="M210">
            <v>28856</v>
          </cell>
          <cell r="N210"/>
          <cell r="O210">
            <v>1</v>
          </cell>
          <cell r="P210">
            <v>2</v>
          </cell>
          <cell r="Q210" t="str">
            <v>QD. 701 CONJ. L, BL. I, N.º 38 S/ 201 A 212, 214,216 E 218 ED.CENTRO EMPRESARIAL ASSIS CHATEAUBRIAND</v>
          </cell>
          <cell r="R210" t="str">
            <v>70.340-906</v>
          </cell>
          <cell r="S210" t="str">
            <v>BRASILIA</v>
          </cell>
          <cell r="T210" t="str">
            <v>DF</v>
          </cell>
          <cell r="U210" t="str">
            <v>www.geiprev.com.br</v>
          </cell>
          <cell r="V210" t="str">
            <v>ERDF</v>
          </cell>
          <cell r="W210">
            <v>45464.25</v>
          </cell>
        </row>
        <row r="211">
          <cell r="A211" t="str">
            <v>GERDAU</v>
          </cell>
          <cell r="B211" t="str">
            <v>92.326.818/0001-17</v>
          </cell>
          <cell r="C211" t="str">
            <v>NORMAL - EM FUNCIONAMENTO</v>
          </cell>
          <cell r="D211" t="str">
            <v>NORMAL</v>
          </cell>
          <cell r="E211" t="str">
            <v>LC 109</v>
          </cell>
          <cell r="F211" t="str">
            <v>Privada</v>
          </cell>
          <cell r="G211" t="str">
            <v>Privado</v>
          </cell>
          <cell r="H211" t="str">
            <v>Não</v>
          </cell>
          <cell r="I211">
            <v>28071985</v>
          </cell>
          <cell r="J211">
            <v>32218</v>
          </cell>
          <cell r="K211">
            <v>1988</v>
          </cell>
          <cell r="L211" t="str">
            <v>março</v>
          </cell>
          <cell r="M211">
            <v>32448</v>
          </cell>
          <cell r="N211"/>
          <cell r="O211">
            <v>3</v>
          </cell>
          <cell r="P211">
            <v>20</v>
          </cell>
          <cell r="Q211" t="str">
            <v>AVENIDA FARRAPOS, 1.811</v>
          </cell>
          <cell r="R211" t="str">
            <v>90.220-005</v>
          </cell>
          <cell r="S211" t="str">
            <v>PORTO ALEGRE</v>
          </cell>
          <cell r="T211" t="str">
            <v>RS</v>
          </cell>
          <cell r="U211" t="str">
            <v>WWW.GERDAUPREVIDENCIA.COM.BR</v>
          </cell>
          <cell r="V211" t="str">
            <v>ERRS</v>
          </cell>
          <cell r="W211">
            <v>45464.25</v>
          </cell>
        </row>
        <row r="212">
          <cell r="A212" t="str">
            <v>GOODYEAR</v>
          </cell>
          <cell r="B212" t="str">
            <v>61.852.380/0001-87</v>
          </cell>
          <cell r="C212" t="str">
            <v>NORMAL - EM FUNCIONAMENTO</v>
          </cell>
          <cell r="D212" t="str">
            <v>NORMAL</v>
          </cell>
          <cell r="E212" t="str">
            <v>LC 109</v>
          </cell>
          <cell r="F212" t="str">
            <v>Privada</v>
          </cell>
          <cell r="G212" t="str">
            <v>Privado</v>
          </cell>
          <cell r="H212" t="str">
            <v>Não</v>
          </cell>
          <cell r="I212">
            <v>3.0000002091198896E+16</v>
          </cell>
          <cell r="J212">
            <v>32555</v>
          </cell>
          <cell r="K212">
            <v>1989</v>
          </cell>
          <cell r="L212" t="str">
            <v>fevereiro</v>
          </cell>
          <cell r="M212">
            <v>32875</v>
          </cell>
          <cell r="N212"/>
          <cell r="O212">
            <v>1</v>
          </cell>
          <cell r="P212">
            <v>2</v>
          </cell>
          <cell r="Q212" t="str">
            <v>AV FRANCISCO MATARAZZO</v>
          </cell>
          <cell r="R212" t="str">
            <v>05.001-100</v>
          </cell>
          <cell r="S212" t="str">
            <v>SAO PAULO</v>
          </cell>
          <cell r="T212" t="str">
            <v>SP</v>
          </cell>
          <cell r="U212" t="str">
            <v>WWW.PORTALPREV.COM.BR/GPP</v>
          </cell>
          <cell r="V212" t="str">
            <v>ERSP</v>
          </cell>
          <cell r="W212">
            <v>45464.25</v>
          </cell>
        </row>
        <row r="213">
          <cell r="A213" t="str">
            <v>GTMPREVI</v>
          </cell>
          <cell r="B213" t="str">
            <v>41.091.299/0001-14</v>
          </cell>
          <cell r="C213" t="str">
            <v>ENCERRADA - POR INICIATIVA DA EFPC</v>
          </cell>
          <cell r="D213" t="str">
            <v>ENCERRADA</v>
          </cell>
          <cell r="E213" t="str">
            <v>LC 109</v>
          </cell>
          <cell r="F213" t="str">
            <v>Privada</v>
          </cell>
          <cell r="G213" t="str">
            <v>Privado</v>
          </cell>
          <cell r="H213" t="str">
            <v>Não</v>
          </cell>
          <cell r="I213">
            <v>440000020441992</v>
          </cell>
          <cell r="J213">
            <v>34106</v>
          </cell>
          <cell r="K213">
            <v>1993</v>
          </cell>
          <cell r="L213" t="str">
            <v>maio</v>
          </cell>
          <cell r="M213">
            <v>34121</v>
          </cell>
          <cell r="N213">
            <v>40686</v>
          </cell>
          <cell r="O213">
            <v>0</v>
          </cell>
          <cell r="P213">
            <v>0</v>
          </cell>
          <cell r="Q213" t="str">
            <v>AV BARBOSA LIMA 149 4 ANDAR SALA 403</v>
          </cell>
          <cell r="R213" t="str">
            <v>50.030-330</v>
          </cell>
          <cell r="S213" t="str">
            <v>RECIFE</v>
          </cell>
          <cell r="T213" t="str">
            <v>PE</v>
          </cell>
          <cell r="U213"/>
          <cell r="V213" t="str">
            <v>ERPE</v>
          </cell>
          <cell r="W213">
            <v>45464.25</v>
          </cell>
        </row>
        <row r="214">
          <cell r="A214" t="str">
            <v>GZM PREVI</v>
          </cell>
          <cell r="B214" t="str">
            <v>00.499.832/0001-02</v>
          </cell>
          <cell r="C214" t="str">
            <v>SEM ATIVIDADES - COM PENDÊNCIAS PARA CANCELAMENTO</v>
          </cell>
          <cell r="D214" t="str">
            <v>SEM ATIVIDADES</v>
          </cell>
          <cell r="E214" t="str">
            <v>LC 109</v>
          </cell>
          <cell r="F214" t="str">
            <v>Privada</v>
          </cell>
          <cell r="G214" t="str">
            <v>Privado</v>
          </cell>
          <cell r="H214" t="str">
            <v>Não</v>
          </cell>
          <cell r="I214">
            <v>4.4000004168199432E+16</v>
          </cell>
          <cell r="J214">
            <v>34698</v>
          </cell>
          <cell r="K214">
            <v>1994</v>
          </cell>
          <cell r="L214" t="str">
            <v>dezembro</v>
          </cell>
          <cell r="M214">
            <v>34968</v>
          </cell>
          <cell r="N214">
            <v>44042</v>
          </cell>
          <cell r="O214">
            <v>0</v>
          </cell>
          <cell r="P214">
            <v>0</v>
          </cell>
          <cell r="Q214" t="str">
            <v>RUA SÃO GENARO 180 APT 53 BLOCO B</v>
          </cell>
          <cell r="R214" t="str">
            <v>09.910-700</v>
          </cell>
          <cell r="S214" t="str">
            <v>DIADEMA</v>
          </cell>
          <cell r="T214" t="str">
            <v>SP</v>
          </cell>
          <cell r="U214"/>
          <cell r="V214" t="str">
            <v>ERSP</v>
          </cell>
          <cell r="W214">
            <v>45464.25</v>
          </cell>
        </row>
        <row r="215">
          <cell r="A215" t="str">
            <v>HERINGPREV</v>
          </cell>
          <cell r="B215" t="str">
            <v>73.879.447/0001-56</v>
          </cell>
          <cell r="C215" t="str">
            <v>ENCERRADA - POR CANCELAMENTO</v>
          </cell>
          <cell r="D215" t="str">
            <v>ENCERRADA</v>
          </cell>
          <cell r="E215" t="str">
            <v>LC 109</v>
          </cell>
          <cell r="F215" t="str">
            <v>Privada</v>
          </cell>
          <cell r="G215" t="str">
            <v>Privado</v>
          </cell>
          <cell r="H215" t="str">
            <v>Não</v>
          </cell>
          <cell r="I215">
            <v>440000006281993</v>
          </cell>
          <cell r="J215">
            <v>34207</v>
          </cell>
          <cell r="K215">
            <v>1993</v>
          </cell>
          <cell r="L215" t="str">
            <v>agosto</v>
          </cell>
          <cell r="M215">
            <v>34335</v>
          </cell>
          <cell r="N215">
            <v>37942</v>
          </cell>
          <cell r="O215">
            <v>0</v>
          </cell>
          <cell r="P215">
            <v>0</v>
          </cell>
          <cell r="Q215"/>
          <cell r="R215"/>
          <cell r="S215" t="str">
            <v>BLUMENAU</v>
          </cell>
          <cell r="T215" t="str">
            <v>SC</v>
          </cell>
          <cell r="U215"/>
          <cell r="V215" t="str">
            <v>ERRS</v>
          </cell>
          <cell r="W215">
            <v>45464.25</v>
          </cell>
        </row>
        <row r="216">
          <cell r="A216" t="str">
            <v>IAJA</v>
          </cell>
          <cell r="B216" t="str">
            <v>00.494.427/0001-93</v>
          </cell>
          <cell r="C216" t="str">
            <v>NORMAL - EM FUNCIONAMENTO</v>
          </cell>
          <cell r="D216" t="str">
            <v>NORMAL</v>
          </cell>
          <cell r="E216" t="str">
            <v>LC 109</v>
          </cell>
          <cell r="F216" t="str">
            <v>Privada</v>
          </cell>
          <cell r="G216" t="str">
            <v>Privado</v>
          </cell>
          <cell r="H216" t="str">
            <v>Não</v>
          </cell>
          <cell r="I216">
            <v>3018231979</v>
          </cell>
          <cell r="J216">
            <v>28986</v>
          </cell>
          <cell r="K216">
            <v>1979</v>
          </cell>
          <cell r="L216" t="str">
            <v>maio</v>
          </cell>
          <cell r="M216">
            <v>29221</v>
          </cell>
          <cell r="N216"/>
          <cell r="O216">
            <v>3</v>
          </cell>
          <cell r="P216">
            <v>41</v>
          </cell>
          <cell r="Q216" t="str">
            <v>SETOR DE GRANDES ÁREAS SUL, QUADRA 611, CONJUNTO D; PARTE C</v>
          </cell>
          <cell r="R216" t="str">
            <v>70.200-710</v>
          </cell>
          <cell r="S216" t="str">
            <v>BRASILIA</v>
          </cell>
          <cell r="T216" t="str">
            <v>DF</v>
          </cell>
          <cell r="U216" t="str">
            <v>HTTP://IAJA.ADVENTISTAS.ORG/</v>
          </cell>
          <cell r="V216" t="str">
            <v>ERDF</v>
          </cell>
          <cell r="W216">
            <v>45464.25</v>
          </cell>
        </row>
        <row r="217">
          <cell r="A217" t="str">
            <v>IBM</v>
          </cell>
          <cell r="B217" t="str">
            <v>30.658.868/0001-44</v>
          </cell>
          <cell r="C217" t="str">
            <v>NORMAL - EM FUNCIONAMENTO</v>
          </cell>
          <cell r="D217" t="str">
            <v>NORMAL</v>
          </cell>
          <cell r="E217" t="str">
            <v>LC 109</v>
          </cell>
          <cell r="F217" t="str">
            <v>Privada</v>
          </cell>
          <cell r="G217" t="str">
            <v>Privado</v>
          </cell>
          <cell r="H217" t="str">
            <v>Não</v>
          </cell>
          <cell r="I217">
            <v>3007071978</v>
          </cell>
          <cell r="J217">
            <v>29430</v>
          </cell>
          <cell r="K217">
            <v>1980</v>
          </cell>
          <cell r="L217" t="str">
            <v>julho</v>
          </cell>
          <cell r="M217">
            <v>28642</v>
          </cell>
          <cell r="N217"/>
          <cell r="O217">
            <v>3</v>
          </cell>
          <cell r="P217">
            <v>2</v>
          </cell>
          <cell r="Q217" t="str">
            <v>AVENIDA REPÚBLICA DO CHILE</v>
          </cell>
          <cell r="R217" t="str">
            <v>20.031-170</v>
          </cell>
          <cell r="S217" t="str">
            <v>RIO DE JANEIRO</v>
          </cell>
          <cell r="T217" t="str">
            <v>RJ</v>
          </cell>
          <cell r="U217" t="str">
            <v>WWW.FUNDACAOIBM.COM.BR</v>
          </cell>
          <cell r="V217" t="str">
            <v>ERRJ</v>
          </cell>
          <cell r="W217">
            <v>45464.25</v>
          </cell>
        </row>
        <row r="218">
          <cell r="A218" t="str">
            <v>IBP</v>
          </cell>
          <cell r="B218" t="str">
            <v>30.056.253/0001-48</v>
          </cell>
          <cell r="C218" t="str">
            <v>ENCERRADA - POR CANCELAMENTO</v>
          </cell>
          <cell r="D218" t="str">
            <v>ENCERRADA</v>
          </cell>
          <cell r="E218" t="str">
            <v>LC 109</v>
          </cell>
          <cell r="F218" t="str">
            <v>Privada</v>
          </cell>
          <cell r="G218" t="str">
            <v>Privado</v>
          </cell>
          <cell r="H218" t="str">
            <v>Não</v>
          </cell>
          <cell r="I218">
            <v>3018771979</v>
          </cell>
          <cell r="J218">
            <v>29789</v>
          </cell>
          <cell r="K218">
            <v>1981</v>
          </cell>
          <cell r="L218" t="str">
            <v>julho</v>
          </cell>
          <cell r="M218">
            <v>29784</v>
          </cell>
          <cell r="N218">
            <v>28183</v>
          </cell>
          <cell r="O218">
            <v>0</v>
          </cell>
          <cell r="P218">
            <v>0</v>
          </cell>
          <cell r="Q218"/>
          <cell r="R218"/>
          <cell r="S218" t="str">
            <v>SAO PAULO</v>
          </cell>
          <cell r="T218" t="str">
            <v>SP</v>
          </cell>
          <cell r="U218"/>
          <cell r="V218" t="str">
            <v>ERSP</v>
          </cell>
          <cell r="W218">
            <v>45464.25</v>
          </cell>
        </row>
        <row r="219">
          <cell r="A219" t="str">
            <v>ICATUFMP</v>
          </cell>
          <cell r="B219" t="str">
            <v>01.129.017/0001-06</v>
          </cell>
          <cell r="C219" t="str">
            <v>NORMAL - EM FUNCIONAMENTO</v>
          </cell>
          <cell r="D219" t="str">
            <v>NORMAL</v>
          </cell>
          <cell r="E219" t="str">
            <v>LC 109</v>
          </cell>
          <cell r="F219" t="str">
            <v>Privada</v>
          </cell>
          <cell r="G219" t="str">
            <v>Privado</v>
          </cell>
          <cell r="H219" t="str">
            <v>Não</v>
          </cell>
          <cell r="I219">
            <v>4.40000013791996E+16</v>
          </cell>
          <cell r="J219">
            <v>35138</v>
          </cell>
          <cell r="K219">
            <v>1996</v>
          </cell>
          <cell r="L219" t="str">
            <v>março</v>
          </cell>
          <cell r="M219">
            <v>35216</v>
          </cell>
          <cell r="N219"/>
          <cell r="O219">
            <v>43</v>
          </cell>
          <cell r="P219">
            <v>104</v>
          </cell>
          <cell r="Q219" t="str">
            <v>AVENIDA OSCAR NIEMEYER</v>
          </cell>
          <cell r="R219" t="str">
            <v>20.220-297</v>
          </cell>
          <cell r="S219" t="str">
            <v>RIO DE JANEIRO</v>
          </cell>
          <cell r="T219" t="str">
            <v>RJ</v>
          </cell>
          <cell r="U219" t="str">
            <v>WWW.ICATUSEGUROS.COM.BR</v>
          </cell>
          <cell r="V219" t="str">
            <v>ERRJ</v>
          </cell>
          <cell r="W219">
            <v>45464.25</v>
          </cell>
        </row>
        <row r="220">
          <cell r="A220" t="str">
            <v>ICI CORAL</v>
          </cell>
          <cell r="B220" t="str">
            <v>02.234.321/0001-86</v>
          </cell>
          <cell r="C220" t="str">
            <v>ENCERRADA - POR INICIATIVA DA EFPC</v>
          </cell>
          <cell r="D220" t="str">
            <v>ENCERRADA</v>
          </cell>
          <cell r="E220" t="str">
            <v>LC 109</v>
          </cell>
          <cell r="F220" t="str">
            <v>Privada</v>
          </cell>
          <cell r="G220" t="str">
            <v>Privado</v>
          </cell>
          <cell r="H220" t="str">
            <v>Não</v>
          </cell>
          <cell r="I220">
            <v>440000064641997</v>
          </cell>
          <cell r="J220">
            <v>35718</v>
          </cell>
          <cell r="K220">
            <v>1997</v>
          </cell>
          <cell r="L220" t="str">
            <v>outubro</v>
          </cell>
          <cell r="M220">
            <v>35854</v>
          </cell>
          <cell r="N220">
            <v>40904</v>
          </cell>
          <cell r="O220">
            <v>0</v>
          </cell>
          <cell r="P220">
            <v>0</v>
          </cell>
          <cell r="Q220" t="str">
            <v>RUA BOA VISTA, 254 CONJ 1515</v>
          </cell>
          <cell r="R220" t="str">
            <v>01.014-907</v>
          </cell>
          <cell r="S220" t="str">
            <v>SAO PAULO</v>
          </cell>
          <cell r="T220" t="str">
            <v>SP</v>
          </cell>
          <cell r="U220"/>
          <cell r="V220" t="str">
            <v>ERSP</v>
          </cell>
          <cell r="W220">
            <v>45464.25</v>
          </cell>
        </row>
        <row r="221">
          <cell r="A221" t="str">
            <v>IFM</v>
          </cell>
          <cell r="B221" t="str">
            <v>00.384.261/0001-52</v>
          </cell>
          <cell r="C221" t="str">
            <v>NORMAL - EM FUNCIONAMENTO</v>
          </cell>
          <cell r="D221" t="str">
            <v>NORMAL</v>
          </cell>
          <cell r="E221" t="str">
            <v>LC 109</v>
          </cell>
          <cell r="F221" t="str">
            <v>Privada</v>
          </cell>
          <cell r="G221" t="str">
            <v>Privado</v>
          </cell>
          <cell r="H221" t="str">
            <v>Não</v>
          </cell>
          <cell r="I221">
            <v>4.4011001797202144E+16</v>
          </cell>
          <cell r="J221">
            <v>34675</v>
          </cell>
          <cell r="K221">
            <v>1994</v>
          </cell>
          <cell r="L221" t="str">
            <v>dezembro</v>
          </cell>
          <cell r="M221">
            <v>34710</v>
          </cell>
          <cell r="N221"/>
          <cell r="O221">
            <v>32</v>
          </cell>
          <cell r="P221">
            <v>49</v>
          </cell>
          <cell r="Q221" t="str">
            <v>RUA HUNGRIA</v>
          </cell>
          <cell r="R221" t="str">
            <v>01.455-000</v>
          </cell>
          <cell r="S221" t="str">
            <v>SAO PAULO</v>
          </cell>
          <cell r="T221" t="str">
            <v>SP</v>
          </cell>
          <cell r="U221" t="str">
            <v>WWW.IFMPREV.COM.BR</v>
          </cell>
          <cell r="V221" t="str">
            <v>ERSP</v>
          </cell>
          <cell r="W221">
            <v>45464.25</v>
          </cell>
        </row>
        <row r="222">
          <cell r="A222" t="str">
            <v>IJMS</v>
          </cell>
          <cell r="B222" t="str">
            <v>92.714.872/0001-30</v>
          </cell>
          <cell r="C222" t="str">
            <v>ENCERRADA - POR INICIATIVA DA EFPC</v>
          </cell>
          <cell r="D222" t="str">
            <v>ENCERRADA</v>
          </cell>
          <cell r="E222" t="str">
            <v>LC 109</v>
          </cell>
          <cell r="F222" t="str">
            <v>Privada</v>
          </cell>
          <cell r="G222" t="str">
            <v>Privado</v>
          </cell>
          <cell r="H222" t="str">
            <v>Não</v>
          </cell>
          <cell r="I222">
            <v>3018771979</v>
          </cell>
          <cell r="J222">
            <v>29789</v>
          </cell>
          <cell r="K222">
            <v>1981</v>
          </cell>
          <cell r="L222" t="str">
            <v>julho</v>
          </cell>
          <cell r="M222">
            <v>29784</v>
          </cell>
          <cell r="N222">
            <v>40416</v>
          </cell>
          <cell r="O222">
            <v>0</v>
          </cell>
          <cell r="P222">
            <v>0</v>
          </cell>
          <cell r="Q222" t="str">
            <v>R JOAO MOREIRA SALLES 130</v>
          </cell>
          <cell r="R222" t="str">
            <v>05.548-900</v>
          </cell>
          <cell r="S222" t="str">
            <v>SAO PAULO</v>
          </cell>
          <cell r="T222" t="str">
            <v>SP</v>
          </cell>
          <cell r="U222"/>
          <cell r="V222" t="str">
            <v>ERSP</v>
          </cell>
          <cell r="W222">
            <v>45464.25</v>
          </cell>
        </row>
        <row r="223">
          <cell r="A223" t="str">
            <v>INDUSPREVI</v>
          </cell>
          <cell r="B223" t="str">
            <v>02.207.808/0001-70</v>
          </cell>
          <cell r="C223" t="str">
            <v>NORMAL - EM FUNCIONAMENTO</v>
          </cell>
          <cell r="D223" t="str">
            <v>NORMAL</v>
          </cell>
          <cell r="E223" t="str">
            <v>LC 109</v>
          </cell>
          <cell r="F223" t="str">
            <v>Privada</v>
          </cell>
          <cell r="G223" t="str">
            <v>Privado</v>
          </cell>
          <cell r="H223" t="str">
            <v>Não</v>
          </cell>
          <cell r="I223">
            <v>4.4000003540199712E+16</v>
          </cell>
          <cell r="J223">
            <v>35598</v>
          </cell>
          <cell r="K223">
            <v>1997</v>
          </cell>
          <cell r="L223" t="str">
            <v>junho</v>
          </cell>
          <cell r="M223">
            <v>35765</v>
          </cell>
          <cell r="N223"/>
          <cell r="O223">
            <v>6</v>
          </cell>
          <cell r="P223">
            <v>7</v>
          </cell>
          <cell r="Q223" t="str">
            <v>AV ASSIS BRASIL,  8.787 - BLOCO 10</v>
          </cell>
          <cell r="R223" t="str">
            <v>91.140-001</v>
          </cell>
          <cell r="S223" t="str">
            <v>PORTO ALEGRE</v>
          </cell>
          <cell r="T223" t="str">
            <v>RS</v>
          </cell>
          <cell r="U223" t="str">
            <v>WWW.INDUSPREVI.COM.BR</v>
          </cell>
          <cell r="V223" t="str">
            <v>ERRS</v>
          </cell>
          <cell r="W223">
            <v>45464.25</v>
          </cell>
        </row>
        <row r="224">
          <cell r="A224" t="str">
            <v>INDUSPREVI-SUL</v>
          </cell>
          <cell r="B224" t="str">
            <v>00.000.000/0000-00</v>
          </cell>
          <cell r="C224" t="str">
            <v>ENCERRADA - POR CANCELAMENTO</v>
          </cell>
          <cell r="D224" t="str">
            <v>ENCERRADA</v>
          </cell>
          <cell r="E224" t="str">
            <v>LC 109</v>
          </cell>
          <cell r="F224" t="str">
            <v>Privada</v>
          </cell>
          <cell r="G224" t="str">
            <v>Privado</v>
          </cell>
          <cell r="H224" t="str">
            <v>Não</v>
          </cell>
          <cell r="I224">
            <v>4.40000052541996E+16</v>
          </cell>
          <cell r="J224">
            <v>35082</v>
          </cell>
          <cell r="K224">
            <v>1996</v>
          </cell>
          <cell r="L224" t="str">
            <v>janeiro</v>
          </cell>
          <cell r="M224">
            <v>35543</v>
          </cell>
          <cell r="N224">
            <v>35543</v>
          </cell>
          <cell r="O224">
            <v>0</v>
          </cell>
          <cell r="P224">
            <v>0</v>
          </cell>
          <cell r="Q224" t="str">
            <v>AV ASSIS BRASIL</v>
          </cell>
          <cell r="R224" t="str">
            <v>91.140-001</v>
          </cell>
          <cell r="S224" t="str">
            <v>NÃO INFORMADO</v>
          </cell>
          <cell r="T224" t="str">
            <v>RS</v>
          </cell>
          <cell r="U224"/>
          <cell r="V224" t="str">
            <v>ERRS</v>
          </cell>
          <cell r="W224">
            <v>45464.25</v>
          </cell>
        </row>
        <row r="225">
          <cell r="A225" t="str">
            <v>INERGUS</v>
          </cell>
          <cell r="B225" t="str">
            <v>13.945.837/0001-55</v>
          </cell>
          <cell r="C225" t="str">
            <v>NORMAL - EM FUNCIONAMENTO</v>
          </cell>
          <cell r="D225" t="str">
            <v>NORMAL</v>
          </cell>
          <cell r="E225" t="str">
            <v>LC 109</v>
          </cell>
          <cell r="F225" t="str">
            <v>Privada</v>
          </cell>
          <cell r="G225" t="str">
            <v>Privado</v>
          </cell>
          <cell r="H225" t="str">
            <v>Não</v>
          </cell>
          <cell r="I225">
            <v>300000037151986</v>
          </cell>
          <cell r="J225">
            <v>31552</v>
          </cell>
          <cell r="K225">
            <v>1986</v>
          </cell>
          <cell r="L225" t="str">
            <v>maio</v>
          </cell>
          <cell r="M225">
            <v>31625</v>
          </cell>
          <cell r="N225"/>
          <cell r="O225">
            <v>1</v>
          </cell>
          <cell r="P225">
            <v>2</v>
          </cell>
          <cell r="Q225" t="str">
            <v>AVENIDA DR. JOSÉ MACHADO DE SOUZA</v>
          </cell>
          <cell r="R225" t="str">
            <v>49.025-740</v>
          </cell>
          <cell r="S225" t="str">
            <v>ARACAJU</v>
          </cell>
          <cell r="T225" t="str">
            <v>SE</v>
          </cell>
          <cell r="U225" t="str">
            <v>WWW.INERGUS.COM.BR</v>
          </cell>
          <cell r="V225" t="str">
            <v>ERPE</v>
          </cell>
          <cell r="W225">
            <v>45464.25</v>
          </cell>
        </row>
        <row r="226">
          <cell r="A226" t="str">
            <v>INFRAPREV</v>
          </cell>
          <cell r="B226" t="str">
            <v>27.644.368/0001-49</v>
          </cell>
          <cell r="C226" t="str">
            <v>NORMAL - EM FUNCIONAMENTO</v>
          </cell>
          <cell r="D226" t="str">
            <v>NORMAL</v>
          </cell>
          <cell r="E226" t="str">
            <v>LC 108 / LC 109</v>
          </cell>
          <cell r="F226" t="str">
            <v>Pública Federal</v>
          </cell>
          <cell r="G226" t="str">
            <v>Público</v>
          </cell>
          <cell r="H226" t="str">
            <v>Não</v>
          </cell>
          <cell r="I226">
            <v>282301982</v>
          </cell>
          <cell r="J226">
            <v>30131</v>
          </cell>
          <cell r="K226">
            <v>1982</v>
          </cell>
          <cell r="L226" t="str">
            <v>junho</v>
          </cell>
          <cell r="M226">
            <v>30195</v>
          </cell>
          <cell r="N226"/>
          <cell r="O226">
            <v>4</v>
          </cell>
          <cell r="P226">
            <v>14</v>
          </cell>
          <cell r="Q226" t="str">
            <v>AV REPUBLICA DO CHILE 230 - 18º ANDAR</v>
          </cell>
          <cell r="R226" t="str">
            <v>20.031-170</v>
          </cell>
          <cell r="S226" t="str">
            <v>RIO DE JANEIRO</v>
          </cell>
          <cell r="T226" t="str">
            <v>RJ</v>
          </cell>
          <cell r="U226" t="str">
            <v>www.infraprev.org.br</v>
          </cell>
          <cell r="V226" t="str">
            <v>ERRJ</v>
          </cell>
          <cell r="W226">
            <v>45464.25</v>
          </cell>
        </row>
        <row r="227">
          <cell r="A227" t="str">
            <v>INOVAR PREVIDENCIA</v>
          </cell>
          <cell r="B227" t="str">
            <v>73.000.838/0001-59</v>
          </cell>
          <cell r="C227" t="str">
            <v>NORMAL - EM FUNCIONAMENTO</v>
          </cell>
          <cell r="D227" t="str">
            <v>NORMAL</v>
          </cell>
          <cell r="E227" t="str">
            <v>LC 109</v>
          </cell>
          <cell r="F227" t="str">
            <v>Privada</v>
          </cell>
          <cell r="G227" t="str">
            <v>Privado</v>
          </cell>
          <cell r="H227" t="str">
            <v>Não</v>
          </cell>
          <cell r="I227">
            <v>4.4011003807201968E+16</v>
          </cell>
          <cell r="J227">
            <v>34164</v>
          </cell>
          <cell r="K227">
            <v>1993</v>
          </cell>
          <cell r="L227" t="str">
            <v>julho</v>
          </cell>
          <cell r="M227">
            <v>34337</v>
          </cell>
          <cell r="N227"/>
          <cell r="O227">
            <v>2</v>
          </cell>
          <cell r="P227">
            <v>6</v>
          </cell>
          <cell r="Q227" t="str">
            <v>RUA CORREIA DIAS</v>
          </cell>
          <cell r="R227" t="str">
            <v>04.104-000</v>
          </cell>
          <cell r="S227" t="str">
            <v>SAO PAULO</v>
          </cell>
          <cell r="T227" t="str">
            <v>SP</v>
          </cell>
          <cell r="U227" t="str">
            <v>WWW.INOVARPREVIDENCIA.COM.BR</v>
          </cell>
          <cell r="V227" t="str">
            <v>ERSP</v>
          </cell>
          <cell r="W227">
            <v>45464.25</v>
          </cell>
        </row>
        <row r="228">
          <cell r="A228" t="str">
            <v>INSTITUTO AMBEV</v>
          </cell>
          <cell r="B228" t="str">
            <v>30.487.912/0001-09</v>
          </cell>
          <cell r="C228" t="str">
            <v>NORMAL - EM FUNCIONAMENTO</v>
          </cell>
          <cell r="D228" t="str">
            <v>NORMAL</v>
          </cell>
          <cell r="E228" t="str">
            <v>LC 109</v>
          </cell>
          <cell r="F228" t="str">
            <v>Privada</v>
          </cell>
          <cell r="G228" t="str">
            <v>Privado</v>
          </cell>
          <cell r="H228" t="str">
            <v>Não</v>
          </cell>
          <cell r="I228">
            <v>3018711979</v>
          </cell>
          <cell r="J228">
            <v>29362</v>
          </cell>
          <cell r="K228">
            <v>1980</v>
          </cell>
          <cell r="L228" t="str">
            <v>maio</v>
          </cell>
          <cell r="M228">
            <v>29362</v>
          </cell>
          <cell r="N228"/>
          <cell r="O228">
            <v>2</v>
          </cell>
          <cell r="P228">
            <v>9</v>
          </cell>
          <cell r="Q228" t="str">
            <v>AV. ANTARCTICA, 1891</v>
          </cell>
          <cell r="R228" t="str">
            <v>13.918-000</v>
          </cell>
          <cell r="S228" t="str">
            <v>JAGUARIUNA</v>
          </cell>
          <cell r="T228" t="str">
            <v>SP</v>
          </cell>
          <cell r="U228" t="str">
            <v>WWW.IAPP.COM.BR</v>
          </cell>
          <cell r="V228" t="str">
            <v>ERSP</v>
          </cell>
          <cell r="W228">
            <v>45464.25</v>
          </cell>
        </row>
        <row r="229">
          <cell r="A229" t="str">
            <v>ISBRE</v>
          </cell>
          <cell r="B229" t="str">
            <v>89.172.084/0001-54</v>
          </cell>
          <cell r="C229" t="str">
            <v>NORMAL - EM FUNCIONAMENTO</v>
          </cell>
          <cell r="D229" t="str">
            <v>NORMAL</v>
          </cell>
          <cell r="E229" t="str">
            <v>LC 108 / LC 109</v>
          </cell>
          <cell r="F229" t="str">
            <v>Pública Estadual</v>
          </cell>
          <cell r="G229" t="str">
            <v>Público</v>
          </cell>
          <cell r="H229" t="str">
            <v>Não</v>
          </cell>
          <cell r="I229">
            <v>4.4011006873202112E+16</v>
          </cell>
          <cell r="J229">
            <v>28968</v>
          </cell>
          <cell r="K229">
            <v>1979</v>
          </cell>
          <cell r="L229" t="str">
            <v>abril</v>
          </cell>
          <cell r="M229">
            <v>28398</v>
          </cell>
          <cell r="N229"/>
          <cell r="O229">
            <v>2</v>
          </cell>
          <cell r="P229">
            <v>2</v>
          </cell>
          <cell r="Q229" t="str">
            <v>RUA URUGUAI, 155 SALA 1401 - 14 ANDAR</v>
          </cell>
          <cell r="R229" t="str">
            <v>90.010-140</v>
          </cell>
          <cell r="S229" t="str">
            <v>PORTO ALEGRE</v>
          </cell>
          <cell r="T229" t="str">
            <v>RS</v>
          </cell>
          <cell r="U229" t="str">
            <v>www.isbre.com.br</v>
          </cell>
          <cell r="V229" t="str">
            <v>ERRS</v>
          </cell>
          <cell r="W229">
            <v>45464.25</v>
          </cell>
        </row>
        <row r="230">
          <cell r="A230" t="str">
            <v>ISSS/SANDOZ</v>
          </cell>
          <cell r="B230" t="str">
            <v>59.578.740/0001-52</v>
          </cell>
          <cell r="C230" t="str">
            <v>ENCERRADA - POR CANCELAMENTO</v>
          </cell>
          <cell r="D230" t="str">
            <v>ENCERRADA</v>
          </cell>
          <cell r="E230" t="str">
            <v>LC 109</v>
          </cell>
          <cell r="F230" t="str">
            <v>Privada</v>
          </cell>
          <cell r="G230" t="str">
            <v>Privado</v>
          </cell>
          <cell r="H230" t="str">
            <v>Não</v>
          </cell>
          <cell r="I230">
            <v>30002411988</v>
          </cell>
          <cell r="J230">
            <v>32357</v>
          </cell>
          <cell r="K230">
            <v>1988</v>
          </cell>
          <cell r="L230" t="str">
            <v>agosto</v>
          </cell>
          <cell r="M230">
            <v>32448</v>
          </cell>
          <cell r="N230">
            <v>36284</v>
          </cell>
          <cell r="O230">
            <v>0</v>
          </cell>
          <cell r="P230">
            <v>0</v>
          </cell>
          <cell r="Q230"/>
          <cell r="R230"/>
          <cell r="S230" t="str">
            <v>SAO PAULO</v>
          </cell>
          <cell r="T230" t="str">
            <v>SP</v>
          </cell>
          <cell r="U230"/>
          <cell r="V230" t="str">
            <v>ERSP</v>
          </cell>
          <cell r="W230">
            <v>45464.25</v>
          </cell>
        </row>
        <row r="231">
          <cell r="A231" t="str">
            <v>ITAU UNIBANCO</v>
          </cell>
          <cell r="B231" t="str">
            <v>61.155.248/0001-16</v>
          </cell>
          <cell r="C231" t="str">
            <v>NORMAL - EM FUNCIONAMENTO</v>
          </cell>
          <cell r="D231" t="str">
            <v>NORMAL</v>
          </cell>
          <cell r="E231" t="str">
            <v>LC 109</v>
          </cell>
          <cell r="F231" t="str">
            <v>Privada</v>
          </cell>
          <cell r="G231" t="str">
            <v>Privado</v>
          </cell>
          <cell r="H231" t="str">
            <v>Não</v>
          </cell>
          <cell r="I231">
            <v>3018691979</v>
          </cell>
          <cell r="J231">
            <v>29209</v>
          </cell>
          <cell r="K231">
            <v>1979</v>
          </cell>
          <cell r="L231" t="str">
            <v>dezembro</v>
          </cell>
          <cell r="M231">
            <v>29209</v>
          </cell>
          <cell r="N231"/>
          <cell r="O231">
            <v>17</v>
          </cell>
          <cell r="P231">
            <v>40</v>
          </cell>
          <cell r="Q231" t="str">
            <v>AV DR. HUGO BEOLCHI</v>
          </cell>
          <cell r="R231" t="str">
            <v>04.310-030</v>
          </cell>
          <cell r="S231" t="str">
            <v>SAO PAULO</v>
          </cell>
          <cell r="T231" t="str">
            <v>SP</v>
          </cell>
          <cell r="U231" t="str">
            <v>WW.FUNDACAOITAUUNIBANCO.COM.BR</v>
          </cell>
          <cell r="V231" t="str">
            <v>ERSP</v>
          </cell>
          <cell r="W231">
            <v>45464.25</v>
          </cell>
        </row>
        <row r="232">
          <cell r="A232" t="str">
            <v>ITAUBANK</v>
          </cell>
          <cell r="B232" t="str">
            <v>02.391.879/0001-75</v>
          </cell>
          <cell r="C232" t="str">
            <v>ENCERRADA - POR INCORPORAÇÃO</v>
          </cell>
          <cell r="D232" t="str">
            <v>ENCERRADA</v>
          </cell>
          <cell r="E232" t="str">
            <v>LC 109</v>
          </cell>
          <cell r="F232" t="str">
            <v>Privada</v>
          </cell>
          <cell r="G232" t="str">
            <v>Privado</v>
          </cell>
          <cell r="H232" t="str">
            <v>Não</v>
          </cell>
          <cell r="I232">
            <v>4.400000826319976E+16</v>
          </cell>
          <cell r="J232">
            <v>35786</v>
          </cell>
          <cell r="K232">
            <v>1997</v>
          </cell>
          <cell r="L232" t="str">
            <v>dezembro</v>
          </cell>
          <cell r="M232">
            <v>35880</v>
          </cell>
          <cell r="N232">
            <v>41222</v>
          </cell>
          <cell r="O232">
            <v>0</v>
          </cell>
          <cell r="P232">
            <v>0</v>
          </cell>
          <cell r="Q232" t="str">
            <v>RUA CARNAUBEIRAS, 168 - 3º ANDAR</v>
          </cell>
          <cell r="R232" t="str">
            <v>04.343-080</v>
          </cell>
          <cell r="S232" t="str">
            <v>SAO PAULO</v>
          </cell>
          <cell r="T232" t="str">
            <v>SP</v>
          </cell>
          <cell r="U232" t="str">
            <v>WWW.ITAUBANKPREV.COM.BR</v>
          </cell>
          <cell r="V232" t="str">
            <v>ERSP</v>
          </cell>
          <cell r="W232">
            <v>45464.25</v>
          </cell>
        </row>
        <row r="233">
          <cell r="A233" t="str">
            <v>ITAUSAINDL</v>
          </cell>
          <cell r="B233" t="str">
            <v>00.366.402/0001-04</v>
          </cell>
          <cell r="C233" t="str">
            <v>NORMAL - EM FUNCIONAMENTO</v>
          </cell>
          <cell r="D233" t="str">
            <v>NORMAL</v>
          </cell>
          <cell r="E233" t="str">
            <v>LC 109</v>
          </cell>
          <cell r="F233" t="str">
            <v>Privada</v>
          </cell>
          <cell r="G233" t="str">
            <v>Privado</v>
          </cell>
          <cell r="H233" t="str">
            <v>Não</v>
          </cell>
          <cell r="I233">
            <v>4.400000331119948E+16</v>
          </cell>
          <cell r="J233">
            <v>29209</v>
          </cell>
          <cell r="K233">
            <v>1979</v>
          </cell>
          <cell r="L233" t="str">
            <v>dezembro</v>
          </cell>
          <cell r="M233">
            <v>29209</v>
          </cell>
          <cell r="N233"/>
          <cell r="O233">
            <v>2</v>
          </cell>
          <cell r="P233">
            <v>12</v>
          </cell>
          <cell r="Q233" t="str">
            <v>AVENIDA PAULISTA</v>
          </cell>
          <cell r="R233" t="str">
            <v>01.310-942</v>
          </cell>
          <cell r="S233" t="str">
            <v>SAO PAULO</v>
          </cell>
          <cell r="T233" t="str">
            <v>SP</v>
          </cell>
          <cell r="U233" t="str">
            <v>WWW.FUNDITAUSAIND.COM.BR</v>
          </cell>
          <cell r="V233" t="str">
            <v>ERSP</v>
          </cell>
          <cell r="W233">
            <v>45464.25</v>
          </cell>
        </row>
        <row r="234">
          <cell r="A234" t="str">
            <v>J &amp; HIGGINS</v>
          </cell>
          <cell r="B234" t="str">
            <v>60.559.994/0001-02</v>
          </cell>
          <cell r="C234" t="str">
            <v>ENCERRADA - POR INICIATIVA DA EFPC</v>
          </cell>
          <cell r="D234" t="str">
            <v>ENCERRADA</v>
          </cell>
          <cell r="E234" t="str">
            <v>LC 109</v>
          </cell>
          <cell r="F234" t="str">
            <v>Privada</v>
          </cell>
          <cell r="G234" t="str">
            <v>Privado</v>
          </cell>
          <cell r="H234" t="str">
            <v>Não</v>
          </cell>
          <cell r="I234">
            <v>300000058551987</v>
          </cell>
          <cell r="J234">
            <v>32555</v>
          </cell>
          <cell r="K234">
            <v>1989</v>
          </cell>
          <cell r="L234" t="str">
            <v>fevereiro</v>
          </cell>
          <cell r="M234">
            <v>32667</v>
          </cell>
          <cell r="N234">
            <v>41596</v>
          </cell>
          <cell r="O234">
            <v>0</v>
          </cell>
          <cell r="P234">
            <v>0</v>
          </cell>
          <cell r="Q234" t="str">
            <v>MARIA COELHO AGUIAR 215 BLOCO F 1 ANDAR</v>
          </cell>
          <cell r="R234" t="str">
            <v>05.805-000</v>
          </cell>
          <cell r="S234" t="str">
            <v>SAO PAULO</v>
          </cell>
          <cell r="T234" t="str">
            <v>SP</v>
          </cell>
          <cell r="U234"/>
          <cell r="V234" t="str">
            <v>ERSP</v>
          </cell>
          <cell r="W234">
            <v>45464.25</v>
          </cell>
        </row>
        <row r="235">
          <cell r="A235" t="str">
            <v>JOHNSON</v>
          </cell>
          <cell r="B235" t="str">
            <v>54.065.776/0001-19</v>
          </cell>
          <cell r="C235" t="str">
            <v>NORMAL - EM FUNCIONAMENTO</v>
          </cell>
          <cell r="D235" t="str">
            <v>NORMAL</v>
          </cell>
          <cell r="E235" t="str">
            <v>LC 109</v>
          </cell>
          <cell r="F235" t="str">
            <v>Privada</v>
          </cell>
          <cell r="G235" t="str">
            <v>Privado</v>
          </cell>
          <cell r="H235" t="str">
            <v>Não</v>
          </cell>
          <cell r="I235">
            <v>348481983</v>
          </cell>
          <cell r="J235">
            <v>31020</v>
          </cell>
          <cell r="K235">
            <v>1984</v>
          </cell>
          <cell r="L235" t="str">
            <v>dezembro</v>
          </cell>
          <cell r="M235">
            <v>30987</v>
          </cell>
          <cell r="N235"/>
          <cell r="O235">
            <v>1</v>
          </cell>
          <cell r="P235">
            <v>8</v>
          </cell>
          <cell r="Q235" t="str">
            <v>AV. PRESIDENTE JUSCELINO KUBITSCHEK</v>
          </cell>
          <cell r="R235" t="str">
            <v>04.543-011</v>
          </cell>
          <cell r="S235" t="str">
            <v>SAO PAULO</v>
          </cell>
          <cell r="T235" t="str">
            <v>SP</v>
          </cell>
          <cell r="U235" t="str">
            <v>WWW.PORTALPREV.COM.BR/JOHNSON/JOHNSON</v>
          </cell>
          <cell r="V235" t="str">
            <v>ERSP</v>
          </cell>
          <cell r="W235">
            <v>45464.25</v>
          </cell>
        </row>
        <row r="236">
          <cell r="A236" t="str">
            <v>JOSAPREV</v>
          </cell>
          <cell r="B236" t="str">
            <v>94.998.176/0001-28</v>
          </cell>
          <cell r="C236" t="str">
            <v>ENCERRADA - POR CANCELAMENTO</v>
          </cell>
          <cell r="D236" t="str">
            <v>ENCERRADA</v>
          </cell>
          <cell r="E236" t="str">
            <v>LC 109</v>
          </cell>
          <cell r="F236" t="str">
            <v>Privada</v>
          </cell>
          <cell r="G236" t="str">
            <v>Privado</v>
          </cell>
          <cell r="H236" t="str">
            <v>Não</v>
          </cell>
          <cell r="I236">
            <v>240000004421992</v>
          </cell>
          <cell r="J236">
            <v>33865</v>
          </cell>
          <cell r="K236">
            <v>1992</v>
          </cell>
          <cell r="L236" t="str">
            <v>setembro</v>
          </cell>
          <cell r="M236">
            <v>34029</v>
          </cell>
          <cell r="N236">
            <v>37342</v>
          </cell>
          <cell r="O236">
            <v>0</v>
          </cell>
          <cell r="P236">
            <v>0</v>
          </cell>
          <cell r="Q236"/>
          <cell r="R236"/>
          <cell r="S236" t="str">
            <v>PORTO ALEGRE</v>
          </cell>
          <cell r="T236" t="str">
            <v>RS</v>
          </cell>
          <cell r="U236"/>
          <cell r="V236" t="str">
            <v>ERRS</v>
          </cell>
          <cell r="W236">
            <v>45464.25</v>
          </cell>
        </row>
        <row r="237">
          <cell r="A237" t="str">
            <v>JUSPREV</v>
          </cell>
          <cell r="B237" t="str">
            <v>09.350.840/0001-59</v>
          </cell>
          <cell r="C237" t="str">
            <v>NORMAL - EM FUNCIONAMENTO</v>
          </cell>
          <cell r="D237" t="str">
            <v>NORMAL</v>
          </cell>
          <cell r="E237" t="str">
            <v>LC 109</v>
          </cell>
          <cell r="F237" t="str">
            <v>Instituidor</v>
          </cell>
          <cell r="G237" t="str">
            <v>Instituidor</v>
          </cell>
          <cell r="H237" t="str">
            <v>Não</v>
          </cell>
          <cell r="I237">
            <v>4.4000001606200712E+16</v>
          </cell>
          <cell r="J237">
            <v>39308</v>
          </cell>
          <cell r="K237">
            <v>2007</v>
          </cell>
          <cell r="L237" t="str">
            <v>agosto</v>
          </cell>
          <cell r="M237">
            <v>39665</v>
          </cell>
          <cell r="N237"/>
          <cell r="O237">
            <v>1</v>
          </cell>
          <cell r="P237">
            <v>103</v>
          </cell>
          <cell r="Q237" t="str">
            <v>RUA ALBERTO FOLLONI</v>
          </cell>
          <cell r="R237" t="str">
            <v>80.530-300</v>
          </cell>
          <cell r="S237" t="str">
            <v>CURITIBA</v>
          </cell>
          <cell r="T237" t="str">
            <v>PR</v>
          </cell>
          <cell r="U237" t="str">
            <v>WWW.JUSPREV.ORG.BR</v>
          </cell>
          <cell r="V237" t="str">
            <v>ERRS</v>
          </cell>
          <cell r="W237">
            <v>45464.25</v>
          </cell>
        </row>
        <row r="238">
          <cell r="A238" t="str">
            <v>KPMG PREV</v>
          </cell>
          <cell r="B238" t="str">
            <v>03.898.918/0001-98</v>
          </cell>
          <cell r="C238" t="str">
            <v>NORMAL - EM FUNCIONAMENTO</v>
          </cell>
          <cell r="D238" t="str">
            <v>NORMAL</v>
          </cell>
          <cell r="E238" t="str">
            <v>LC 109</v>
          </cell>
          <cell r="F238" t="str">
            <v>Privada</v>
          </cell>
          <cell r="G238" t="str">
            <v>Privado</v>
          </cell>
          <cell r="H238" t="str">
            <v>Não</v>
          </cell>
          <cell r="I238">
            <v>4.4000001223200048E+16</v>
          </cell>
          <cell r="J238">
            <v>36703</v>
          </cell>
          <cell r="K238">
            <v>2000</v>
          </cell>
          <cell r="L238" t="str">
            <v>junho</v>
          </cell>
          <cell r="M238">
            <v>36708</v>
          </cell>
          <cell r="N238"/>
          <cell r="O238">
            <v>1</v>
          </cell>
          <cell r="P238">
            <v>16</v>
          </cell>
          <cell r="Q238" t="str">
            <v>R ARQUITETO OLAVO REDIG DE CAMPOS 105</v>
          </cell>
          <cell r="R238" t="str">
            <v>00.471-190</v>
          </cell>
          <cell r="S238" t="str">
            <v>SAO PAULO</v>
          </cell>
          <cell r="T238" t="str">
            <v>SP</v>
          </cell>
          <cell r="U238" t="str">
            <v>WWW.PORTALPREV.COM.BR/KPMGPREV </v>
          </cell>
          <cell r="V238" t="str">
            <v>ERSP</v>
          </cell>
          <cell r="W238">
            <v>45464.25</v>
          </cell>
        </row>
        <row r="239">
          <cell r="A239" t="str">
            <v>KRAFT PREV</v>
          </cell>
          <cell r="B239" t="str">
            <v>40.388.191/0001-25</v>
          </cell>
          <cell r="C239" t="str">
            <v>ENCERRADA - POR INICIATIVA DA EFPC</v>
          </cell>
          <cell r="D239" t="str">
            <v>ENCERRADA</v>
          </cell>
          <cell r="E239" t="str">
            <v>LC 109</v>
          </cell>
          <cell r="F239" t="str">
            <v>Privada</v>
          </cell>
          <cell r="G239" t="str">
            <v>Privado</v>
          </cell>
          <cell r="H239" t="str">
            <v>Não</v>
          </cell>
          <cell r="I239">
            <v>240000036571991</v>
          </cell>
          <cell r="J239">
            <v>33563</v>
          </cell>
          <cell r="K239">
            <v>1991</v>
          </cell>
          <cell r="L239" t="str">
            <v>novembro</v>
          </cell>
          <cell r="M239">
            <v>33664</v>
          </cell>
          <cell r="N239">
            <v>43019</v>
          </cell>
          <cell r="O239">
            <v>0</v>
          </cell>
          <cell r="P239">
            <v>0</v>
          </cell>
          <cell r="Q239" t="str">
            <v>AV PRESIDENTE KENNEDY 2511 PARTE</v>
          </cell>
          <cell r="R239" t="str">
            <v>80.610-010</v>
          </cell>
          <cell r="S239" t="str">
            <v>CURITIBA</v>
          </cell>
          <cell r="T239" t="str">
            <v>PR</v>
          </cell>
          <cell r="U239" t="str">
            <v>WWW.PORTALPREV.COM.BR/KRAFTPREV</v>
          </cell>
          <cell r="V239" t="str">
            <v>ERRS</v>
          </cell>
          <cell r="W239">
            <v>45464.25</v>
          </cell>
        </row>
        <row r="240">
          <cell r="A240" t="str">
            <v>LANXESSPREV</v>
          </cell>
          <cell r="B240" t="str">
            <v>08.133.509/0001-14</v>
          </cell>
          <cell r="C240" t="str">
            <v>ENCERRADA - POR INICIATIVA DA EFPC</v>
          </cell>
          <cell r="D240" t="str">
            <v>ENCERRADA</v>
          </cell>
          <cell r="E240" t="str">
            <v>LC 109</v>
          </cell>
          <cell r="F240" t="str">
            <v>Privada</v>
          </cell>
          <cell r="G240" t="str">
            <v>Privado</v>
          </cell>
          <cell r="H240" t="str">
            <v>Não</v>
          </cell>
          <cell r="I240">
            <v>4.400000285520056E+16</v>
          </cell>
          <cell r="J240">
            <v>38705</v>
          </cell>
          <cell r="K240">
            <v>2005</v>
          </cell>
          <cell r="L240" t="str">
            <v>dezembro</v>
          </cell>
          <cell r="M240">
            <v>39114</v>
          </cell>
          <cell r="N240">
            <v>44546</v>
          </cell>
          <cell r="O240">
            <v>0</v>
          </cell>
          <cell r="P240">
            <v>0</v>
          </cell>
          <cell r="Q240" t="str">
            <v>AV MARIA COELHO DE AGUIAR 215 BLOCO B - 2 ANDAR</v>
          </cell>
          <cell r="R240" t="str">
            <v>05.804-902</v>
          </cell>
          <cell r="S240" t="str">
            <v>SAO PAULO</v>
          </cell>
          <cell r="T240" t="str">
            <v>SP</v>
          </cell>
          <cell r="U240"/>
          <cell r="V240" t="str">
            <v>ERSP</v>
          </cell>
          <cell r="W240">
            <v>45464.25</v>
          </cell>
        </row>
        <row r="241">
          <cell r="A241" t="str">
            <v>LILLYPREV</v>
          </cell>
          <cell r="B241" t="str">
            <v>00.234.398/0001-20</v>
          </cell>
          <cell r="C241" t="str">
            <v>NORMAL - EM FUNCIONAMENTO</v>
          </cell>
          <cell r="D241" t="str">
            <v>NORMAL</v>
          </cell>
          <cell r="E241" t="str">
            <v>LC 109</v>
          </cell>
          <cell r="F241" t="str">
            <v>Privada</v>
          </cell>
          <cell r="G241" t="str">
            <v>Privado</v>
          </cell>
          <cell r="H241" t="str">
            <v>Não</v>
          </cell>
          <cell r="I241">
            <v>440000017261994</v>
          </cell>
          <cell r="J241">
            <v>34589</v>
          </cell>
          <cell r="K241">
            <v>1994</v>
          </cell>
          <cell r="L241" t="str">
            <v>setembro</v>
          </cell>
          <cell r="M241">
            <v>34608</v>
          </cell>
          <cell r="N241"/>
          <cell r="O241">
            <v>1</v>
          </cell>
          <cell r="P241">
            <v>2</v>
          </cell>
          <cell r="Q241" t="str">
            <v>AV MORUMBI 8264</v>
          </cell>
          <cell r="R241" t="str">
            <v>04.703-002</v>
          </cell>
          <cell r="S241" t="str">
            <v>SAO PAULO</v>
          </cell>
          <cell r="T241" t="str">
            <v>SP</v>
          </cell>
          <cell r="U241"/>
          <cell r="V241" t="str">
            <v>ERSP</v>
          </cell>
          <cell r="W241">
            <v>45464.25</v>
          </cell>
        </row>
        <row r="242">
          <cell r="A242" t="str">
            <v>LOCPREV</v>
          </cell>
          <cell r="B242" t="str">
            <v>56.340.607/0001-75</v>
          </cell>
          <cell r="C242" t="str">
            <v>ENCERRADA - POR CANCELAMENTO</v>
          </cell>
          <cell r="D242" t="str">
            <v>ENCERRADA</v>
          </cell>
          <cell r="E242" t="str">
            <v>LC 109</v>
          </cell>
          <cell r="F242" t="str">
            <v>Privada</v>
          </cell>
          <cell r="G242" t="str">
            <v>Privado</v>
          </cell>
          <cell r="H242" t="str">
            <v>Não</v>
          </cell>
          <cell r="I242">
            <v>57611987</v>
          </cell>
          <cell r="J242">
            <v>32281</v>
          </cell>
          <cell r="K242">
            <v>1988</v>
          </cell>
          <cell r="L242" t="str">
            <v>maio</v>
          </cell>
          <cell r="M242">
            <v>32342</v>
          </cell>
          <cell r="N242">
            <v>36858</v>
          </cell>
          <cell r="O242">
            <v>0</v>
          </cell>
          <cell r="P242">
            <v>0</v>
          </cell>
          <cell r="Q242"/>
          <cell r="R242"/>
          <cell r="S242" t="str">
            <v>ITAPEVI</v>
          </cell>
          <cell r="T242" t="str">
            <v>SP</v>
          </cell>
          <cell r="U242"/>
          <cell r="V242" t="str">
            <v>ERSP</v>
          </cell>
          <cell r="W242">
            <v>45464.25</v>
          </cell>
        </row>
        <row r="243">
          <cell r="A243" t="str">
            <v>MAC LAREN</v>
          </cell>
          <cell r="B243" t="str">
            <v>27.770.221/0001-03</v>
          </cell>
          <cell r="C243" t="str">
            <v>ENCERRADA - POR LIQUIDAÇÃO</v>
          </cell>
          <cell r="D243" t="str">
            <v>ENCERRADA</v>
          </cell>
          <cell r="E243" t="str">
            <v>LC 109</v>
          </cell>
          <cell r="F243" t="str">
            <v>Privada</v>
          </cell>
          <cell r="G243" t="str">
            <v>Privado</v>
          </cell>
          <cell r="H243" t="str">
            <v>Não</v>
          </cell>
          <cell r="I243">
            <v>330401982</v>
          </cell>
          <cell r="J243">
            <v>30397</v>
          </cell>
          <cell r="K243">
            <v>1983</v>
          </cell>
          <cell r="L243" t="str">
            <v>março</v>
          </cell>
          <cell r="M243">
            <v>30706</v>
          </cell>
          <cell r="N243">
            <v>40819</v>
          </cell>
          <cell r="O243">
            <v>0</v>
          </cell>
          <cell r="P243">
            <v>0</v>
          </cell>
          <cell r="Q243"/>
          <cell r="R243"/>
          <cell r="S243" t="str">
            <v>NITEROI</v>
          </cell>
          <cell r="T243" t="str">
            <v>RJ</v>
          </cell>
          <cell r="U243"/>
          <cell r="V243" t="str">
            <v>ERRJ</v>
          </cell>
          <cell r="W243">
            <v>45464.25</v>
          </cell>
        </row>
        <row r="244">
          <cell r="A244" t="str">
            <v>MAGNUS</v>
          </cell>
          <cell r="B244" t="str">
            <v>23.849.334/0001-30</v>
          </cell>
          <cell r="C244" t="str">
            <v>ENCERRADA - POR INICIATIVA DA EFPC</v>
          </cell>
          <cell r="D244" t="str">
            <v>ENCERRADA</v>
          </cell>
          <cell r="E244" t="str">
            <v>LC 109</v>
          </cell>
          <cell r="F244" t="str">
            <v>Privada</v>
          </cell>
          <cell r="G244" t="str">
            <v>Privado</v>
          </cell>
          <cell r="H244" t="str">
            <v>Não</v>
          </cell>
          <cell r="I244">
            <v>3.0000000014198872E+16</v>
          </cell>
          <cell r="J244">
            <v>32555</v>
          </cell>
          <cell r="K244">
            <v>1989</v>
          </cell>
          <cell r="L244" t="str">
            <v>fevereiro</v>
          </cell>
          <cell r="M244">
            <v>32813</v>
          </cell>
          <cell r="N244">
            <v>41010</v>
          </cell>
          <cell r="O244">
            <v>0</v>
          </cell>
          <cell r="P244">
            <v>0</v>
          </cell>
          <cell r="Q244" t="str">
            <v>PCA  LOUIS ENSCH                        74    2 ANDA</v>
          </cell>
          <cell r="R244" t="str">
            <v>32.210-050</v>
          </cell>
          <cell r="S244" t="str">
            <v>CONTAGEM</v>
          </cell>
          <cell r="T244" t="str">
            <v>MG</v>
          </cell>
          <cell r="U244"/>
          <cell r="V244" t="str">
            <v>ERMG</v>
          </cell>
          <cell r="W244">
            <v>45464.25</v>
          </cell>
        </row>
        <row r="245">
          <cell r="A245" t="str">
            <v>MAIS FUTURO</v>
          </cell>
          <cell r="B245" t="str">
            <v>07.136.451/0001-08</v>
          </cell>
          <cell r="C245" t="str">
            <v>NORMAL - EM FUNCIONAMENTO</v>
          </cell>
          <cell r="D245" t="str">
            <v>NORMAL</v>
          </cell>
          <cell r="E245" t="str">
            <v>LC 109</v>
          </cell>
          <cell r="F245" t="str">
            <v>Privada</v>
          </cell>
          <cell r="G245" t="str">
            <v>Privado</v>
          </cell>
          <cell r="H245" t="str">
            <v>Não</v>
          </cell>
          <cell r="I245">
            <v>4.4000000733200448E+16</v>
          </cell>
          <cell r="J245">
            <v>38223</v>
          </cell>
          <cell r="K245">
            <v>2004</v>
          </cell>
          <cell r="L245" t="str">
            <v>agosto</v>
          </cell>
          <cell r="M245">
            <v>38354</v>
          </cell>
          <cell r="N245"/>
          <cell r="O245">
            <v>6</v>
          </cell>
          <cell r="P245">
            <v>41</v>
          </cell>
          <cell r="Q245" t="str">
            <v>AVENIDA SETE DE SETEMBRO</v>
          </cell>
          <cell r="R245" t="str">
            <v>80.240-000</v>
          </cell>
          <cell r="S245" t="str">
            <v>CURITIBA</v>
          </cell>
          <cell r="T245" t="str">
            <v>PR</v>
          </cell>
          <cell r="U245" t="str">
            <v>WWW.FUNDOPARANA.COM.BR</v>
          </cell>
          <cell r="V245" t="str">
            <v>ERRS</v>
          </cell>
          <cell r="W245">
            <v>45464.25</v>
          </cell>
        </row>
        <row r="246">
          <cell r="A246" t="str">
            <v>MAIS VIDA PREV</v>
          </cell>
          <cell r="B246" t="str">
            <v>01.077.727/0001-30</v>
          </cell>
          <cell r="C246" t="str">
            <v>NORMAL - EM FUNCIONAMENTO</v>
          </cell>
          <cell r="D246" t="str">
            <v>NORMAL</v>
          </cell>
          <cell r="E246" t="str">
            <v>LC 109</v>
          </cell>
          <cell r="F246" t="str">
            <v>Privada</v>
          </cell>
          <cell r="G246" t="str">
            <v>Privado</v>
          </cell>
          <cell r="H246" t="str">
            <v>Não</v>
          </cell>
          <cell r="I246">
            <v>4.4000000262199608E+16</v>
          </cell>
          <cell r="J246">
            <v>35088</v>
          </cell>
          <cell r="K246">
            <v>1996</v>
          </cell>
          <cell r="L246" t="str">
            <v>janeiro</v>
          </cell>
          <cell r="M246">
            <v>35217</v>
          </cell>
          <cell r="N246"/>
          <cell r="O246">
            <v>4</v>
          </cell>
          <cell r="P246">
            <v>4</v>
          </cell>
          <cell r="Q246" t="str">
            <v>AV. DR. JOSÉ BONIFÁCIO COUTINHO NOGUEIRA</v>
          </cell>
          <cell r="R246" t="str">
            <v>13.091-611</v>
          </cell>
          <cell r="S246" t="str">
            <v>CAMPINAS</v>
          </cell>
          <cell r="T246" t="str">
            <v>SP</v>
          </cell>
          <cell r="U246" t="str">
            <v>WWW.MAISVIDAPREV.ORG.BR</v>
          </cell>
          <cell r="V246" t="str">
            <v>ERSP</v>
          </cell>
          <cell r="W246">
            <v>45464.25</v>
          </cell>
        </row>
        <row r="247">
          <cell r="A247" t="str">
            <v>MANNESMANN</v>
          </cell>
          <cell r="B247" t="str">
            <v>17.213.901/0001-64</v>
          </cell>
          <cell r="C247" t="str">
            <v>ENCERRADA - POR CANCELAMENTO</v>
          </cell>
          <cell r="D247" t="str">
            <v>ENCERRADA</v>
          </cell>
          <cell r="E247" t="str">
            <v>LC 109</v>
          </cell>
          <cell r="F247" t="str">
            <v>Privada</v>
          </cell>
          <cell r="G247" t="str">
            <v>Privado</v>
          </cell>
          <cell r="H247" t="str">
            <v>Não</v>
          </cell>
          <cell r="I247">
            <v>1240</v>
          </cell>
          <cell r="J247">
            <v>28510</v>
          </cell>
          <cell r="K247">
            <v>1978</v>
          </cell>
          <cell r="L247" t="str">
            <v>janeiro</v>
          </cell>
          <cell r="M247">
            <v>28510</v>
          </cell>
          <cell r="N247">
            <v>35590</v>
          </cell>
          <cell r="O247">
            <v>0</v>
          </cell>
          <cell r="P247">
            <v>0</v>
          </cell>
          <cell r="Q247"/>
          <cell r="R247"/>
          <cell r="S247" t="str">
            <v>BELO HORIZONTE</v>
          </cell>
          <cell r="T247" t="str">
            <v>MG</v>
          </cell>
          <cell r="U247"/>
          <cell r="V247" t="str">
            <v>ERMG</v>
          </cell>
          <cell r="W247">
            <v>45464.25</v>
          </cell>
        </row>
        <row r="248">
          <cell r="A248" t="str">
            <v>MAPPIN</v>
          </cell>
          <cell r="B248" t="str">
            <v>59.954.701/0001-02</v>
          </cell>
          <cell r="C248" t="str">
            <v>LIQUIDAÇÃO - EM LIQUIDAÇÃO</v>
          </cell>
          <cell r="D248" t="str">
            <v>LIQUIDAÇÃO</v>
          </cell>
          <cell r="E248" t="str">
            <v>LC 109</v>
          </cell>
          <cell r="F248" t="str">
            <v>Privada</v>
          </cell>
          <cell r="G248" t="str">
            <v>Privado</v>
          </cell>
          <cell r="H248" t="str">
            <v>Não</v>
          </cell>
          <cell r="I248">
            <v>3000000615187</v>
          </cell>
          <cell r="J248">
            <v>32253</v>
          </cell>
          <cell r="K248">
            <v>1988</v>
          </cell>
          <cell r="L248" t="str">
            <v>abril</v>
          </cell>
          <cell r="M248">
            <v>32509</v>
          </cell>
          <cell r="N248"/>
          <cell r="O248">
            <v>1</v>
          </cell>
          <cell r="P248">
            <v>0</v>
          </cell>
          <cell r="Q248" t="str">
            <v>RUA CORONEL XAVIER DE TOLEDO, 121 - 4º ANDAR - CONJUNTO 41</v>
          </cell>
          <cell r="R248" t="str">
            <v>01.048-100</v>
          </cell>
          <cell r="S248" t="str">
            <v>SAO PAULO</v>
          </cell>
          <cell r="T248" t="str">
            <v>SP</v>
          </cell>
          <cell r="U248"/>
          <cell r="V248" t="str">
            <v>ERSP</v>
          </cell>
          <cell r="W248">
            <v>45464.25</v>
          </cell>
        </row>
        <row r="249">
          <cell r="A249" t="str">
            <v>MARCOPREV</v>
          </cell>
          <cell r="B249" t="str">
            <v>00.915.873/0001-24</v>
          </cell>
          <cell r="C249" t="str">
            <v>NORMAL - EM FUNCIONAMENTO</v>
          </cell>
          <cell r="D249" t="str">
            <v>NORMAL</v>
          </cell>
          <cell r="E249" t="str">
            <v>LC 109</v>
          </cell>
          <cell r="F249" t="str">
            <v>Privada</v>
          </cell>
          <cell r="G249" t="str">
            <v>Privado</v>
          </cell>
          <cell r="H249" t="str">
            <v>Não</v>
          </cell>
          <cell r="I249">
            <v>4.400000369319956E+16</v>
          </cell>
          <cell r="J249">
            <v>34991</v>
          </cell>
          <cell r="K249">
            <v>1995</v>
          </cell>
          <cell r="L249" t="str">
            <v>outubro</v>
          </cell>
          <cell r="M249">
            <v>35053</v>
          </cell>
          <cell r="N249"/>
          <cell r="O249">
            <v>3</v>
          </cell>
          <cell r="P249">
            <v>9</v>
          </cell>
          <cell r="Q249" t="str">
            <v>AVENIDA RIO BRANCO</v>
          </cell>
          <cell r="R249" t="str">
            <v>95.060-145</v>
          </cell>
          <cell r="S249" t="str">
            <v>CAXIAS DO SUL</v>
          </cell>
          <cell r="T249" t="str">
            <v>RS</v>
          </cell>
          <cell r="U249" t="str">
            <v>WWW.MARCOPREV.COM.BR</v>
          </cell>
          <cell r="V249" t="str">
            <v>ERRS</v>
          </cell>
          <cell r="W249">
            <v>45464.25</v>
          </cell>
        </row>
        <row r="250">
          <cell r="A250" t="str">
            <v>MARISOL</v>
          </cell>
          <cell r="B250" t="str">
            <v>01.229.066/0001-10</v>
          </cell>
          <cell r="C250" t="str">
            <v>ENCERRADA - POR INICIATIVA DA EFPC</v>
          </cell>
          <cell r="D250" t="str">
            <v>ENCERRADA</v>
          </cell>
          <cell r="E250" t="str">
            <v>LC 109</v>
          </cell>
          <cell r="F250" t="str">
            <v>Privada</v>
          </cell>
          <cell r="G250" t="str">
            <v>Privado</v>
          </cell>
          <cell r="H250" t="str">
            <v>Não</v>
          </cell>
          <cell r="I250">
            <v>4.4000003777199624E+16</v>
          </cell>
          <cell r="J250">
            <v>35202</v>
          </cell>
          <cell r="K250">
            <v>1996</v>
          </cell>
          <cell r="L250" t="str">
            <v>maio</v>
          </cell>
          <cell r="M250">
            <v>35247</v>
          </cell>
          <cell r="N250">
            <v>40142</v>
          </cell>
          <cell r="O250">
            <v>0</v>
          </cell>
          <cell r="P250">
            <v>0</v>
          </cell>
          <cell r="Q250" t="str">
            <v>RUA  BERNARDO DORNBUSCH                 1300</v>
          </cell>
          <cell r="R250" t="str">
            <v>89.256-901</v>
          </cell>
          <cell r="S250" t="str">
            <v>JARAGUA DO SUL</v>
          </cell>
          <cell r="T250" t="str">
            <v>SC</v>
          </cell>
          <cell r="U250"/>
          <cell r="V250" t="str">
            <v>ERRS</v>
          </cell>
          <cell r="W250">
            <v>45464.25</v>
          </cell>
        </row>
        <row r="251">
          <cell r="A251" t="str">
            <v>MAUA PREV</v>
          </cell>
          <cell r="B251" t="str">
            <v>40.365.363/0001-45</v>
          </cell>
          <cell r="C251" t="str">
            <v>NORMAL - EM FUNCIONAMENTO</v>
          </cell>
          <cell r="D251" t="str">
            <v>NORMAL</v>
          </cell>
          <cell r="E251" t="str">
            <v>LC 109</v>
          </cell>
          <cell r="F251" t="str">
            <v>Privada</v>
          </cell>
          <cell r="G251" t="str">
            <v>Privado</v>
          </cell>
          <cell r="H251" t="str">
            <v>Não</v>
          </cell>
          <cell r="I251">
            <v>240000039311991</v>
          </cell>
          <cell r="J251">
            <v>33590</v>
          </cell>
          <cell r="K251">
            <v>1991</v>
          </cell>
          <cell r="L251" t="str">
            <v>dezembro</v>
          </cell>
          <cell r="M251">
            <v>33239</v>
          </cell>
          <cell r="N251"/>
          <cell r="O251">
            <v>1</v>
          </cell>
          <cell r="P251">
            <v>12</v>
          </cell>
          <cell r="Q251" t="str">
            <v>AV ALMIRANTE BARROSO 52 15 ANDAR</v>
          </cell>
          <cell r="R251" t="str">
            <v>20.031-003</v>
          </cell>
          <cell r="S251" t="str">
            <v>RIO DE JANEIRO</v>
          </cell>
          <cell r="T251" t="str">
            <v>RJ</v>
          </cell>
          <cell r="U251" t="str">
            <v>WWW.MAUAPREV.COM.BR</v>
          </cell>
          <cell r="V251" t="str">
            <v>ERRJ</v>
          </cell>
          <cell r="W251">
            <v>45464.25</v>
          </cell>
        </row>
        <row r="252">
          <cell r="A252" t="str">
            <v>MBPREV</v>
          </cell>
          <cell r="B252" t="str">
            <v>05.595.478/0001-25</v>
          </cell>
          <cell r="C252" t="str">
            <v>NORMAL - EM FUNCIONAMENTO</v>
          </cell>
          <cell r="D252" t="str">
            <v>NORMAL</v>
          </cell>
          <cell r="E252" t="str">
            <v>LC 109</v>
          </cell>
          <cell r="F252" t="str">
            <v>Privada</v>
          </cell>
          <cell r="G252" t="str">
            <v>Privado</v>
          </cell>
          <cell r="H252" t="str">
            <v>Não</v>
          </cell>
          <cell r="I252">
            <v>4.400000003420024E+16</v>
          </cell>
          <cell r="J252">
            <v>37564</v>
          </cell>
          <cell r="K252">
            <v>2002</v>
          </cell>
          <cell r="L252" t="str">
            <v>novembro</v>
          </cell>
          <cell r="M252">
            <v>37803</v>
          </cell>
          <cell r="N252"/>
          <cell r="O252">
            <v>1</v>
          </cell>
          <cell r="P252">
            <v>5</v>
          </cell>
          <cell r="Q252" t="str">
            <v>AV ALFRED JURZYKOWSKI 562</v>
          </cell>
          <cell r="R252" t="str">
            <v>09.680-900</v>
          </cell>
          <cell r="S252" t="str">
            <v>SAO BERNARDO DO CAMPO</v>
          </cell>
          <cell r="T252" t="str">
            <v>SP</v>
          </cell>
          <cell r="U252" t="str">
            <v>WWW.MBPREVIDENCIA.COM.BR</v>
          </cell>
          <cell r="V252" t="str">
            <v>ERSP</v>
          </cell>
          <cell r="W252">
            <v>45464.25</v>
          </cell>
        </row>
        <row r="253">
          <cell r="A253" t="str">
            <v>MCPREV</v>
          </cell>
          <cell r="B253" t="str">
            <v>71.735.005/0001-00</v>
          </cell>
          <cell r="C253" t="str">
            <v>ENCERRADA - POR INICIATIVA DA EFPC</v>
          </cell>
          <cell r="D253" t="str">
            <v>ENCERRADA</v>
          </cell>
          <cell r="E253" t="str">
            <v>LC 109</v>
          </cell>
          <cell r="F253" t="str">
            <v>Privada</v>
          </cell>
          <cell r="G253" t="str">
            <v>Privado</v>
          </cell>
          <cell r="H253" t="str">
            <v>Não</v>
          </cell>
          <cell r="I253">
            <v>440000028751993</v>
          </cell>
          <cell r="J253">
            <v>34246</v>
          </cell>
          <cell r="K253">
            <v>1993</v>
          </cell>
          <cell r="L253" t="str">
            <v>outubro</v>
          </cell>
          <cell r="M253">
            <v>34425</v>
          </cell>
          <cell r="N253">
            <v>41808</v>
          </cell>
          <cell r="O253">
            <v>0</v>
          </cell>
          <cell r="P253">
            <v>0</v>
          </cell>
          <cell r="Q253" t="str">
            <v>AL AMAZONAS 253</v>
          </cell>
          <cell r="R253" t="str">
            <v>06.454-070</v>
          </cell>
          <cell r="S253" t="str">
            <v>BARUERI</v>
          </cell>
          <cell r="T253" t="str">
            <v>SP</v>
          </cell>
          <cell r="U253"/>
          <cell r="V253" t="str">
            <v>ERSP</v>
          </cell>
          <cell r="W253">
            <v>45464.25</v>
          </cell>
        </row>
        <row r="254">
          <cell r="A254" t="str">
            <v>MENDESPREV</v>
          </cell>
          <cell r="B254" t="str">
            <v>65.160.848/0001-23</v>
          </cell>
          <cell r="C254" t="str">
            <v>LIQUIDAÇÃO - EM LIQUIDAÇÃO</v>
          </cell>
          <cell r="D254" t="str">
            <v>LIQUIDAÇÃO</v>
          </cell>
          <cell r="E254" t="str">
            <v>LC 109</v>
          </cell>
          <cell r="F254" t="str">
            <v>Privada</v>
          </cell>
          <cell r="G254" t="str">
            <v>Privado</v>
          </cell>
          <cell r="H254" t="str">
            <v>Não</v>
          </cell>
          <cell r="I254">
            <v>3.0000000137199036E+16</v>
          </cell>
          <cell r="J254">
            <v>33191</v>
          </cell>
          <cell r="K254">
            <v>1990</v>
          </cell>
          <cell r="L254" t="str">
            <v>novembro</v>
          </cell>
          <cell r="M254">
            <v>33420</v>
          </cell>
          <cell r="N254"/>
          <cell r="O254">
            <v>2</v>
          </cell>
          <cell r="P254">
            <v>12</v>
          </cell>
          <cell r="Q254" t="str">
            <v>AVENIDA JOÃO PINHEIRO, 146, 6º ANDAR, SALAS 603 A 605</v>
          </cell>
          <cell r="R254" t="str">
            <v>30.130-927</v>
          </cell>
          <cell r="S254" t="str">
            <v>BELO HORIZONTE</v>
          </cell>
          <cell r="T254" t="str">
            <v>MG</v>
          </cell>
          <cell r="U254" t="str">
            <v>www.mendesprev.org.br</v>
          </cell>
          <cell r="V254" t="str">
            <v>ERMG</v>
          </cell>
          <cell r="W254">
            <v>45464.25</v>
          </cell>
        </row>
        <row r="255">
          <cell r="A255" t="str">
            <v>MERCAPREV</v>
          </cell>
          <cell r="B255" t="str">
            <v>00.811.120/0001-79</v>
          </cell>
          <cell r="C255" t="str">
            <v>ENCERRADA - POR INICIATIVA DA EFPC</v>
          </cell>
          <cell r="D255" t="str">
            <v>ENCERRADA</v>
          </cell>
          <cell r="E255" t="str">
            <v>LC 109</v>
          </cell>
          <cell r="F255" t="str">
            <v>Privada</v>
          </cell>
          <cell r="G255" t="str">
            <v>Privado</v>
          </cell>
          <cell r="H255" t="str">
            <v>Não</v>
          </cell>
          <cell r="I255">
            <v>4.400000095619956E+16</v>
          </cell>
          <cell r="J255">
            <v>34806</v>
          </cell>
          <cell r="K255">
            <v>1995</v>
          </cell>
          <cell r="L255" t="str">
            <v>abril</v>
          </cell>
          <cell r="M255">
            <v>34971</v>
          </cell>
          <cell r="N255">
            <v>44057</v>
          </cell>
          <cell r="O255">
            <v>0</v>
          </cell>
          <cell r="P255">
            <v>0</v>
          </cell>
          <cell r="Q255" t="str">
            <v>R XV DE NOVEMBRO 275</v>
          </cell>
          <cell r="R255" t="str">
            <v>01.013-001</v>
          </cell>
          <cell r="S255" t="str">
            <v>SAO PAULO</v>
          </cell>
          <cell r="T255" t="str">
            <v>SP</v>
          </cell>
          <cell r="U255" t="str">
            <v>WWW.MERCAPREV.COM.BR</v>
          </cell>
          <cell r="V255" t="str">
            <v>ERSP</v>
          </cell>
          <cell r="W255">
            <v>45464.25</v>
          </cell>
        </row>
        <row r="256">
          <cell r="A256" t="str">
            <v>MERCERPREV</v>
          </cell>
          <cell r="B256" t="str">
            <v>61.365.136/0001-90</v>
          </cell>
          <cell r="C256" t="str">
            <v>NORMAL - EM FUNCIONAMENTO</v>
          </cell>
          <cell r="D256" t="str">
            <v>NORMAL</v>
          </cell>
          <cell r="E256" t="str">
            <v>LC 109</v>
          </cell>
          <cell r="F256" t="str">
            <v>Privada</v>
          </cell>
          <cell r="G256" t="str">
            <v>Privado</v>
          </cell>
          <cell r="H256" t="str">
            <v>Não</v>
          </cell>
          <cell r="I256">
            <v>300000053011986</v>
          </cell>
          <cell r="J256">
            <v>32869</v>
          </cell>
          <cell r="K256">
            <v>1989</v>
          </cell>
          <cell r="L256" t="str">
            <v>dezembro</v>
          </cell>
          <cell r="M256">
            <v>32870</v>
          </cell>
          <cell r="N256"/>
          <cell r="O256">
            <v>5</v>
          </cell>
          <cell r="P256">
            <v>7</v>
          </cell>
          <cell r="Q256" t="str">
            <v>RUA ARQUITETO OLAVO REDIG DE CAMPOS</v>
          </cell>
          <cell r="R256" t="str">
            <v>04.711-904</v>
          </cell>
          <cell r="S256" t="str">
            <v>SAO PAULO</v>
          </cell>
          <cell r="T256" t="str">
            <v>SP</v>
          </cell>
          <cell r="U256" t="str">
            <v>WWW.MERCERPREV.COM.BR</v>
          </cell>
          <cell r="V256" t="str">
            <v>ERSP</v>
          </cell>
          <cell r="W256">
            <v>45464.25</v>
          </cell>
        </row>
        <row r="257">
          <cell r="A257" t="str">
            <v>MESSIUS</v>
          </cell>
          <cell r="B257" t="str">
            <v>68.154.699/0001-88</v>
          </cell>
          <cell r="C257" t="str">
            <v>ENCERRADA - POR INICIATIVA DA EFPC</v>
          </cell>
          <cell r="D257" t="str">
            <v>ENCERRADA</v>
          </cell>
          <cell r="E257" t="str">
            <v>LC 109</v>
          </cell>
          <cell r="F257" t="str">
            <v>Privada</v>
          </cell>
          <cell r="G257" t="str">
            <v>Privado</v>
          </cell>
          <cell r="H257" t="str">
            <v>Não</v>
          </cell>
          <cell r="I257">
            <v>4.4000000432199816E+16</v>
          </cell>
          <cell r="J257">
            <v>35837</v>
          </cell>
          <cell r="K257">
            <v>1998</v>
          </cell>
          <cell r="L257" t="str">
            <v>fevereiro</v>
          </cell>
          <cell r="M257">
            <v>35933</v>
          </cell>
          <cell r="N257">
            <v>41026</v>
          </cell>
          <cell r="O257">
            <v>0</v>
          </cell>
          <cell r="P257">
            <v>0</v>
          </cell>
          <cell r="Q257" t="str">
            <v>RUA  MORGADO DE MATEUS 77 5 ANDAR</v>
          </cell>
          <cell r="R257" t="str">
            <v>04.015-050</v>
          </cell>
          <cell r="S257" t="str">
            <v>SAO PAULO</v>
          </cell>
          <cell r="T257" t="str">
            <v>SP</v>
          </cell>
          <cell r="U257" t="str">
            <v>www.messianica.org.br</v>
          </cell>
          <cell r="V257" t="str">
            <v>ERSP</v>
          </cell>
          <cell r="W257">
            <v>45464.25</v>
          </cell>
        </row>
        <row r="258">
          <cell r="A258" t="str">
            <v>METRUS</v>
          </cell>
          <cell r="B258" t="str">
            <v>44.857.357/0001-66</v>
          </cell>
          <cell r="C258" t="str">
            <v>NORMAL - EM FUNCIONAMENTO</v>
          </cell>
          <cell r="D258" t="str">
            <v>NORMAL</v>
          </cell>
          <cell r="E258" t="str">
            <v>LC 108 / LC 109</v>
          </cell>
          <cell r="F258" t="str">
            <v>Pública Estadual</v>
          </cell>
          <cell r="G258" t="str">
            <v>Público</v>
          </cell>
          <cell r="H258" t="str">
            <v>Não</v>
          </cell>
          <cell r="I258">
            <v>440000020451992</v>
          </cell>
          <cell r="J258">
            <v>34016</v>
          </cell>
          <cell r="K258">
            <v>1993</v>
          </cell>
          <cell r="L258" t="str">
            <v>fevereiro</v>
          </cell>
          <cell r="M258">
            <v>34060</v>
          </cell>
          <cell r="N258"/>
          <cell r="O258">
            <v>4</v>
          </cell>
          <cell r="P258">
            <v>5</v>
          </cell>
          <cell r="Q258" t="str">
            <v>AL SANTOS 1827 - 17 AND CJTOS 171/172</v>
          </cell>
          <cell r="R258" t="str">
            <v>01.419-002</v>
          </cell>
          <cell r="S258" t="str">
            <v>SAO PAULO</v>
          </cell>
          <cell r="T258" t="str">
            <v>SP</v>
          </cell>
          <cell r="U258" t="str">
            <v>WWW.METRUS.ORG.BR</v>
          </cell>
          <cell r="V258" t="str">
            <v>ERSP</v>
          </cell>
          <cell r="W258">
            <v>45464.25</v>
          </cell>
        </row>
        <row r="259">
          <cell r="A259" t="str">
            <v>MM PREV</v>
          </cell>
          <cell r="B259" t="str">
            <v>59.986.778/0001-64</v>
          </cell>
          <cell r="C259" t="str">
            <v>NORMAL - EM FUNCIONAMENTO</v>
          </cell>
          <cell r="D259" t="str">
            <v>NORMAL</v>
          </cell>
          <cell r="E259" t="str">
            <v>LC 109</v>
          </cell>
          <cell r="F259" t="str">
            <v>Privada</v>
          </cell>
          <cell r="G259" t="str">
            <v>Privado</v>
          </cell>
          <cell r="H259" t="str">
            <v>Não</v>
          </cell>
          <cell r="I259">
            <v>3.0000001725198928E+16</v>
          </cell>
          <cell r="J259">
            <v>32864</v>
          </cell>
          <cell r="K259">
            <v>1989</v>
          </cell>
          <cell r="L259" t="str">
            <v>dezembro</v>
          </cell>
          <cell r="M259">
            <v>32933</v>
          </cell>
          <cell r="N259"/>
          <cell r="O259">
            <v>1</v>
          </cell>
          <cell r="P259">
            <v>4</v>
          </cell>
          <cell r="Q259" t="str">
            <v>R MANOEL DA NOBREGA 350</v>
          </cell>
          <cell r="R259" t="str">
            <v>09.380-120</v>
          </cell>
          <cell r="S259" t="str">
            <v>MAUA</v>
          </cell>
          <cell r="T259" t="str">
            <v>SP</v>
          </cell>
          <cell r="U259"/>
          <cell r="V259" t="str">
            <v>ERSP</v>
          </cell>
          <cell r="W259">
            <v>45464.25</v>
          </cell>
        </row>
        <row r="260">
          <cell r="A260" t="str">
            <v>MM PREVI</v>
          </cell>
          <cell r="B260" t="str">
            <v>08.395.486/0001-16</v>
          </cell>
          <cell r="C260" t="str">
            <v>ENCERRADA - POR INICIATIVA DA EFPC</v>
          </cell>
          <cell r="D260" t="str">
            <v>ENCERRADA</v>
          </cell>
          <cell r="E260" t="str">
            <v>LC 109</v>
          </cell>
          <cell r="F260" t="str">
            <v>Privada</v>
          </cell>
          <cell r="G260" t="str">
            <v>Privado</v>
          </cell>
          <cell r="H260" t="str">
            <v>Não</v>
          </cell>
          <cell r="I260">
            <v>4.4000002423200632E+16</v>
          </cell>
          <cell r="J260">
            <v>38975</v>
          </cell>
          <cell r="K260">
            <v>2006</v>
          </cell>
          <cell r="L260" t="str">
            <v>setembro</v>
          </cell>
          <cell r="M260">
            <v>39022</v>
          </cell>
          <cell r="N260">
            <v>41192</v>
          </cell>
          <cell r="O260">
            <v>0</v>
          </cell>
          <cell r="P260">
            <v>0</v>
          </cell>
          <cell r="Q260" t="str">
            <v>AV MANOEL DA NOBREGA 350 CONJUNTO 05 SALA 02</v>
          </cell>
          <cell r="R260" t="str">
            <v>09.380-120</v>
          </cell>
          <cell r="S260" t="str">
            <v>MAUA</v>
          </cell>
          <cell r="T260" t="str">
            <v>SP</v>
          </cell>
          <cell r="U260"/>
          <cell r="V260" t="str">
            <v>ERSP</v>
          </cell>
          <cell r="W260">
            <v>45464.25</v>
          </cell>
        </row>
        <row r="261">
          <cell r="A261" t="str">
            <v>MONGERAL</v>
          </cell>
          <cell r="B261" t="str">
            <v>07.146.074/0001-80</v>
          </cell>
          <cell r="C261" t="str">
            <v>NORMAL - EM FUNCIONAMENTO</v>
          </cell>
          <cell r="D261" t="str">
            <v>NORMAL</v>
          </cell>
          <cell r="E261" t="str">
            <v>LC 109</v>
          </cell>
          <cell r="F261" t="str">
            <v>Privada</v>
          </cell>
          <cell r="G261" t="str">
            <v>Privado</v>
          </cell>
          <cell r="H261" t="str">
            <v>Não</v>
          </cell>
          <cell r="I261">
            <v>4.4000000260200496E+16</v>
          </cell>
          <cell r="J261">
            <v>38223</v>
          </cell>
          <cell r="K261">
            <v>2004</v>
          </cell>
          <cell r="L261" t="str">
            <v>agosto</v>
          </cell>
          <cell r="M261">
            <v>38657</v>
          </cell>
          <cell r="N261"/>
          <cell r="O261">
            <v>9</v>
          </cell>
          <cell r="P261">
            <v>87</v>
          </cell>
          <cell r="Q261" t="str">
            <v>TR BELAS ARTES 5 TÉRREO - PARTE</v>
          </cell>
          <cell r="R261" t="str">
            <v>20.060-000</v>
          </cell>
          <cell r="S261" t="str">
            <v>RIO DE JANEIRO</v>
          </cell>
          <cell r="T261" t="str">
            <v>RJ</v>
          </cell>
          <cell r="U261" t="str">
            <v>WWW.MONGERAL.COM.BR</v>
          </cell>
          <cell r="V261" t="str">
            <v>ERRJ</v>
          </cell>
          <cell r="W261">
            <v>45464.25</v>
          </cell>
        </row>
        <row r="262">
          <cell r="A262" t="str">
            <v>MSD PREV</v>
          </cell>
          <cell r="B262" t="str">
            <v>02.726.871/0001-12</v>
          </cell>
          <cell r="C262" t="str">
            <v>NORMAL - EM FUNCIONAMENTO</v>
          </cell>
          <cell r="D262" t="str">
            <v>NORMAL</v>
          </cell>
          <cell r="E262" t="str">
            <v>LC 109</v>
          </cell>
          <cell r="F262" t="str">
            <v>Privada</v>
          </cell>
          <cell r="G262" t="str">
            <v>Privado</v>
          </cell>
          <cell r="H262" t="str">
            <v>Não</v>
          </cell>
          <cell r="I262">
            <v>4.4000003437199832E+16</v>
          </cell>
          <cell r="J262">
            <v>36020</v>
          </cell>
          <cell r="K262">
            <v>1998</v>
          </cell>
          <cell r="L262" t="str">
            <v>agosto</v>
          </cell>
          <cell r="M262">
            <v>36035</v>
          </cell>
          <cell r="N262"/>
          <cell r="O262">
            <v>1</v>
          </cell>
          <cell r="P262">
            <v>7</v>
          </cell>
          <cell r="Q262" t="str">
            <v>AV DR CHUCRI ZAIDAN</v>
          </cell>
          <cell r="R262" t="str">
            <v>04.583-110</v>
          </cell>
          <cell r="S262" t="str">
            <v>SAO PAULO</v>
          </cell>
          <cell r="T262" t="str">
            <v>SP</v>
          </cell>
          <cell r="U262" t="str">
            <v>MSDPREV.COM.BR</v>
          </cell>
          <cell r="V262" t="str">
            <v>ERSP</v>
          </cell>
          <cell r="W262">
            <v>45464.25</v>
          </cell>
        </row>
        <row r="263">
          <cell r="A263" t="str">
            <v>MULTIBRA</v>
          </cell>
          <cell r="B263" t="str">
            <v>30.459.788/0001-60</v>
          </cell>
          <cell r="C263" t="str">
            <v>NORMAL - EM FUNCIONAMENTO</v>
          </cell>
          <cell r="D263" t="str">
            <v>NORMAL</v>
          </cell>
          <cell r="E263" t="str">
            <v>LC 109</v>
          </cell>
          <cell r="F263" t="str">
            <v>Privada</v>
          </cell>
          <cell r="G263" t="str">
            <v>Privado</v>
          </cell>
          <cell r="H263" t="str">
            <v>Não</v>
          </cell>
          <cell r="I263">
            <v>3022351979</v>
          </cell>
          <cell r="J263">
            <v>29208</v>
          </cell>
          <cell r="K263">
            <v>1979</v>
          </cell>
          <cell r="L263" t="str">
            <v>dezembro</v>
          </cell>
          <cell r="M263">
            <v>29217</v>
          </cell>
          <cell r="N263"/>
          <cell r="O263">
            <v>118</v>
          </cell>
          <cell r="P263">
            <v>167</v>
          </cell>
          <cell r="Q263" t="str">
            <v>AV BRIG FARIA LIMA, 3064, 2 ANDAR</v>
          </cell>
          <cell r="R263" t="str">
            <v>01.452-000</v>
          </cell>
          <cell r="S263" t="str">
            <v>SAO PAULO</v>
          </cell>
          <cell r="T263" t="str">
            <v>SP</v>
          </cell>
          <cell r="U263"/>
          <cell r="V263" t="str">
            <v>ERSP</v>
          </cell>
          <cell r="W263">
            <v>45464.25</v>
          </cell>
        </row>
        <row r="264">
          <cell r="A264" t="str">
            <v>MULTIBRA INSTITUIDOR</v>
          </cell>
          <cell r="B264" t="str">
            <v>60.901.436/0001-83</v>
          </cell>
          <cell r="C264" t="str">
            <v>NORMAL - EM FUNCIONAMENTO</v>
          </cell>
          <cell r="D264" t="str">
            <v>NORMAL</v>
          </cell>
          <cell r="E264" t="str">
            <v>LC 109</v>
          </cell>
          <cell r="F264" t="str">
            <v>Instituidor</v>
          </cell>
          <cell r="G264" t="str">
            <v>Instituidor</v>
          </cell>
          <cell r="H264" t="str">
            <v>Não</v>
          </cell>
          <cell r="I264">
            <v>3.000000150519884E+16</v>
          </cell>
          <cell r="J264">
            <v>32477</v>
          </cell>
          <cell r="K264">
            <v>1988</v>
          </cell>
          <cell r="L264" t="str">
            <v>novembro</v>
          </cell>
          <cell r="M264">
            <v>32661</v>
          </cell>
          <cell r="N264"/>
          <cell r="O264">
            <v>4</v>
          </cell>
          <cell r="P264">
            <v>1</v>
          </cell>
          <cell r="Q264" t="str">
            <v>AV BRIGADEIRO FARIA LIMA 3064 2. ANDAR</v>
          </cell>
          <cell r="R264" t="str">
            <v>01.451-000</v>
          </cell>
          <cell r="S264" t="str">
            <v>SAO PAULO</v>
          </cell>
          <cell r="T264" t="str">
            <v>SP</v>
          </cell>
          <cell r="U264"/>
          <cell r="V264" t="str">
            <v>ERSP</v>
          </cell>
          <cell r="W264">
            <v>45464.25</v>
          </cell>
        </row>
        <row r="265">
          <cell r="A265" t="str">
            <v>MULTICOOP</v>
          </cell>
          <cell r="B265" t="str">
            <v>17.480.374/0001-54</v>
          </cell>
          <cell r="C265" t="str">
            <v>NORMAL - EM FUNCIONAMENTO</v>
          </cell>
          <cell r="D265" t="str">
            <v>NORMAL</v>
          </cell>
          <cell r="E265" t="str">
            <v>LC 109</v>
          </cell>
          <cell r="F265" t="str">
            <v>Privada</v>
          </cell>
          <cell r="G265" t="str">
            <v>Privado</v>
          </cell>
          <cell r="H265" t="str">
            <v>Não</v>
          </cell>
          <cell r="I265">
            <v>4.4011000319201224E+16</v>
          </cell>
          <cell r="J265">
            <v>41158</v>
          </cell>
          <cell r="K265">
            <v>2012</v>
          </cell>
          <cell r="L265" t="str">
            <v>setembro</v>
          </cell>
          <cell r="M265">
            <v>41253</v>
          </cell>
          <cell r="N265"/>
          <cell r="O265">
            <v>5</v>
          </cell>
          <cell r="P265">
            <v>54</v>
          </cell>
          <cell r="Q265" t="str">
            <v>ALAMEDA MINISTRO ROCHA AZEVEDO</v>
          </cell>
          <cell r="R265" t="str">
            <v>01.410-901</v>
          </cell>
          <cell r="S265" t="str">
            <v>SAO PAULO</v>
          </cell>
          <cell r="T265" t="str">
            <v>SP</v>
          </cell>
          <cell r="U265" t="str">
            <v>WWW.PORTALPREV.COM.BR/UNIMED</v>
          </cell>
          <cell r="V265" t="str">
            <v>ERSP</v>
          </cell>
          <cell r="W265">
            <v>45464.25</v>
          </cell>
        </row>
        <row r="266">
          <cell r="A266" t="str">
            <v>MULTIPARANA</v>
          </cell>
          <cell r="B266" t="str">
            <v>02.863.820/0001-32</v>
          </cell>
          <cell r="C266" t="str">
            <v>ENCERRADA - POR CANCELAMENTO</v>
          </cell>
          <cell r="D266" t="str">
            <v>ENCERRADA</v>
          </cell>
          <cell r="E266" t="str">
            <v>LC 109</v>
          </cell>
          <cell r="F266" t="str">
            <v>Privada</v>
          </cell>
          <cell r="G266" t="str">
            <v>Privado</v>
          </cell>
          <cell r="H266" t="str">
            <v>Não</v>
          </cell>
          <cell r="I266">
            <v>440000048581998</v>
          </cell>
          <cell r="J266">
            <v>36096</v>
          </cell>
          <cell r="K266">
            <v>1998</v>
          </cell>
          <cell r="L266" t="str">
            <v>outubro</v>
          </cell>
          <cell r="M266">
            <v>36100</v>
          </cell>
          <cell r="N266">
            <v>37958</v>
          </cell>
          <cell r="O266">
            <v>0</v>
          </cell>
          <cell r="P266">
            <v>0</v>
          </cell>
          <cell r="Q266"/>
          <cell r="R266"/>
          <cell r="S266" t="str">
            <v>CURITIBA</v>
          </cell>
          <cell r="T266" t="str">
            <v>PR</v>
          </cell>
          <cell r="U266"/>
          <cell r="V266" t="str">
            <v>ERRS</v>
          </cell>
          <cell r="W266">
            <v>45464.25</v>
          </cell>
        </row>
        <row r="267">
          <cell r="A267" t="str">
            <v>MULTIPENSIONS</v>
          </cell>
          <cell r="B267" t="str">
            <v>02.866.728/0001-26</v>
          </cell>
          <cell r="C267" t="str">
            <v>NORMAL - EM FUNCIONAMENTO</v>
          </cell>
          <cell r="D267" t="str">
            <v>NORMAL</v>
          </cell>
          <cell r="E267" t="str">
            <v>LC 109</v>
          </cell>
          <cell r="F267" t="str">
            <v>Privada</v>
          </cell>
          <cell r="G267" t="str">
            <v>Privado</v>
          </cell>
          <cell r="H267" t="str">
            <v>Não</v>
          </cell>
          <cell r="I267">
            <v>4.4000003595198184E+16</v>
          </cell>
          <cell r="J267">
            <v>36024</v>
          </cell>
          <cell r="K267">
            <v>1998</v>
          </cell>
          <cell r="L267" t="str">
            <v>agosto</v>
          </cell>
          <cell r="M267">
            <v>36132</v>
          </cell>
          <cell r="N267"/>
          <cell r="O267">
            <v>26</v>
          </cell>
          <cell r="P267">
            <v>137</v>
          </cell>
          <cell r="Q267" t="str">
            <v>R DEPUTADO EMILIO CARLOS 970</v>
          </cell>
          <cell r="R267" t="str">
            <v>06.028-010</v>
          </cell>
          <cell r="S267" t="str">
            <v>OSASCO</v>
          </cell>
          <cell r="T267" t="str">
            <v>SP</v>
          </cell>
          <cell r="U267" t="str">
            <v>WWW.BRADESCOPREVIDENCIA.COM.BR/MULTIPENSIONS/</v>
          </cell>
          <cell r="V267" t="str">
            <v>ERSP</v>
          </cell>
          <cell r="W267">
            <v>45464.25</v>
          </cell>
        </row>
        <row r="268">
          <cell r="A268" t="str">
            <v>MULTIPLA</v>
          </cell>
          <cell r="B268" t="str">
            <v>71.734.842/0001-15</v>
          </cell>
          <cell r="C268" t="str">
            <v>NORMAL - EM FUNCIONAMENTO</v>
          </cell>
          <cell r="D268" t="str">
            <v>NORMAL</v>
          </cell>
          <cell r="E268" t="str">
            <v>LC 109</v>
          </cell>
          <cell r="F268" t="str">
            <v>Privada</v>
          </cell>
          <cell r="G268" t="str">
            <v>Privado</v>
          </cell>
          <cell r="H268" t="str">
            <v>Não</v>
          </cell>
          <cell r="I268">
            <v>240000001651993</v>
          </cell>
          <cell r="J268">
            <v>34283</v>
          </cell>
          <cell r="K268">
            <v>1993</v>
          </cell>
          <cell r="L268" t="str">
            <v>novembro</v>
          </cell>
          <cell r="M268">
            <v>34337</v>
          </cell>
          <cell r="N268"/>
          <cell r="O268">
            <v>4</v>
          </cell>
          <cell r="P268">
            <v>4</v>
          </cell>
          <cell r="Q268" t="str">
            <v>AVENIDA ENGENHEIRO ARMANDO ARRUDA 707, 14º ANDAR, LADO LARANJA</v>
          </cell>
          <cell r="R268" t="str">
            <v>04.308-001</v>
          </cell>
          <cell r="S268" t="str">
            <v>SAO PAULO</v>
          </cell>
          <cell r="T268" t="str">
            <v>SP</v>
          </cell>
          <cell r="U268" t="str">
            <v>MULTIPLAPREV.COM.BR</v>
          </cell>
          <cell r="V268" t="str">
            <v>ERSP</v>
          </cell>
          <cell r="W268">
            <v>45464.25</v>
          </cell>
        </row>
        <row r="269">
          <cell r="A269" t="str">
            <v>MULTIPREV</v>
          </cell>
          <cell r="B269" t="str">
            <v>67.846.188/0001-64</v>
          </cell>
          <cell r="C269" t="str">
            <v>NORMAL - EM FUNCIONAMENTO</v>
          </cell>
          <cell r="D269" t="str">
            <v>NORMAL</v>
          </cell>
          <cell r="E269" t="str">
            <v>LC 109</v>
          </cell>
          <cell r="F269" t="str">
            <v>Privada</v>
          </cell>
          <cell r="G269" t="str">
            <v>Privado</v>
          </cell>
          <cell r="H269" t="str">
            <v>Não</v>
          </cell>
          <cell r="I269">
            <v>240000001011992</v>
          </cell>
          <cell r="J269">
            <v>33730</v>
          </cell>
          <cell r="K269">
            <v>1992</v>
          </cell>
          <cell r="L269" t="str">
            <v>maio</v>
          </cell>
          <cell r="M269">
            <v>33756</v>
          </cell>
          <cell r="N269"/>
          <cell r="O269">
            <v>94</v>
          </cell>
          <cell r="P269">
            <v>156</v>
          </cell>
          <cell r="Q269" t="str">
            <v>RUA JOSE VERSOLATO, 111, TORRE B, 9º ANDAR, CONJUNTO 921, PARTE 1</v>
          </cell>
          <cell r="R269" t="str">
            <v>09.750-730</v>
          </cell>
          <cell r="S269" t="str">
            <v>SAO BERNARDO DO CAMPO</v>
          </cell>
          <cell r="T269" t="str">
            <v>SP</v>
          </cell>
          <cell r="U269" t="str">
            <v>HTTP://WWW2.METLIFE.COM.BR/PARAEMPRESAS/PREVIDENCIACOMPLEMENTAR/DEFAULT.ASPX</v>
          </cell>
          <cell r="V269" t="str">
            <v>ERSP</v>
          </cell>
          <cell r="W269">
            <v>45464.25</v>
          </cell>
        </row>
        <row r="270">
          <cell r="A270" t="str">
            <v>MÚTUOPREV</v>
          </cell>
          <cell r="B270" t="str">
            <v>12.905.021/0001-35</v>
          </cell>
          <cell r="C270" t="str">
            <v>NORMAL - EM FUNCIONAMENTO</v>
          </cell>
          <cell r="D270" t="str">
            <v>NORMAL</v>
          </cell>
          <cell r="E270" t="str">
            <v>LC 109</v>
          </cell>
          <cell r="F270" t="str">
            <v>Instituidor</v>
          </cell>
          <cell r="G270" t="str">
            <v>Instituidor</v>
          </cell>
          <cell r="H270" t="str">
            <v>Não</v>
          </cell>
          <cell r="I270">
            <v>4.401100023420108E+16</v>
          </cell>
          <cell r="J270">
            <v>40451</v>
          </cell>
          <cell r="K270">
            <v>2010</v>
          </cell>
          <cell r="L270" t="str">
            <v>setembro</v>
          </cell>
          <cell r="M270">
            <v>40634</v>
          </cell>
          <cell r="N270"/>
          <cell r="O270">
            <v>3</v>
          </cell>
          <cell r="P270">
            <v>5</v>
          </cell>
          <cell r="Q270" t="str">
            <v>RUA LIBERO BADARO</v>
          </cell>
          <cell r="R270" t="str">
            <v>01.009-000</v>
          </cell>
          <cell r="S270" t="str">
            <v>SAO PAULO</v>
          </cell>
          <cell r="T270" t="str">
            <v>SP</v>
          </cell>
          <cell r="U270" t="str">
            <v>WWW.MUTUOPREV.COM.BR</v>
          </cell>
          <cell r="V270" t="str">
            <v>ERSP</v>
          </cell>
          <cell r="W270">
            <v>45464.25</v>
          </cell>
        </row>
        <row r="271">
          <cell r="A271" t="str">
            <v>NALCOPREV</v>
          </cell>
          <cell r="B271" t="str">
            <v>96.538.012/0001-43</v>
          </cell>
          <cell r="C271" t="str">
            <v>ENCERRADA - POR INICIATIVA DA EFPC</v>
          </cell>
          <cell r="D271" t="str">
            <v>ENCERRADA</v>
          </cell>
          <cell r="E271" t="str">
            <v>LC 109</v>
          </cell>
          <cell r="F271" t="str">
            <v>Privada</v>
          </cell>
          <cell r="G271" t="str">
            <v>Privado</v>
          </cell>
          <cell r="H271" t="str">
            <v>Não</v>
          </cell>
          <cell r="I271">
            <v>440000040791993</v>
          </cell>
          <cell r="J271">
            <v>34316</v>
          </cell>
          <cell r="K271">
            <v>1993</v>
          </cell>
          <cell r="L271" t="str">
            <v>dezembro</v>
          </cell>
          <cell r="M271">
            <v>34589</v>
          </cell>
          <cell r="N271">
            <v>41450</v>
          </cell>
          <cell r="O271">
            <v>0</v>
          </cell>
          <cell r="P271">
            <v>0</v>
          </cell>
          <cell r="Q271" t="str">
            <v>AV NACOES UNIDAS 17891 6 ANDAR</v>
          </cell>
          <cell r="R271" t="str">
            <v>04.795-100</v>
          </cell>
          <cell r="S271" t="str">
            <v>SAO PAULO</v>
          </cell>
          <cell r="T271" t="str">
            <v>SP</v>
          </cell>
          <cell r="U271"/>
          <cell r="V271" t="str">
            <v>ERSP</v>
          </cell>
          <cell r="W271">
            <v>45464.25</v>
          </cell>
        </row>
        <row r="272">
          <cell r="A272" t="str">
            <v>NÉOS</v>
          </cell>
          <cell r="B272" t="str">
            <v>32.143.339/0001-33</v>
          </cell>
          <cell r="C272" t="str">
            <v>NORMAL - EM INCORPORAÇÃO / INCORPORADORA</v>
          </cell>
          <cell r="D272" t="str">
            <v>NORMAL</v>
          </cell>
          <cell r="E272" t="str">
            <v>LC 109</v>
          </cell>
          <cell r="F272" t="str">
            <v>Privada</v>
          </cell>
          <cell r="G272" t="str">
            <v>Privado</v>
          </cell>
          <cell r="H272" t="str">
            <v>Não</v>
          </cell>
          <cell r="I272">
            <v>4.4011004070201808E+16</v>
          </cell>
          <cell r="J272">
            <v>43313</v>
          </cell>
          <cell r="K272">
            <v>2018</v>
          </cell>
          <cell r="L272" t="str">
            <v>agosto</v>
          </cell>
          <cell r="M272">
            <v>43356</v>
          </cell>
          <cell r="N272"/>
          <cell r="O272">
            <v>7</v>
          </cell>
          <cell r="P272">
            <v>42</v>
          </cell>
          <cell r="Q272" t="str">
            <v>AV. TANCREDO NEVES, 450</v>
          </cell>
          <cell r="R272" t="str">
            <v>41.820-020</v>
          </cell>
          <cell r="S272" t="str">
            <v>SALVADOR</v>
          </cell>
          <cell r="T272" t="str">
            <v>BA</v>
          </cell>
          <cell r="U272"/>
          <cell r="V272" t="str">
            <v>ERMG</v>
          </cell>
          <cell r="W272">
            <v>45464.25</v>
          </cell>
        </row>
        <row r="273">
          <cell r="A273" t="str">
            <v>NOROESTE</v>
          </cell>
          <cell r="B273" t="str">
            <v>00.000.000/0000-00</v>
          </cell>
          <cell r="C273" t="str">
            <v>ENCERRADA - POR CANCELAMENTO</v>
          </cell>
          <cell r="D273" t="str">
            <v>ENCERRADA</v>
          </cell>
          <cell r="E273" t="str">
            <v>LC 109</v>
          </cell>
          <cell r="F273" t="str">
            <v>Privada</v>
          </cell>
          <cell r="G273" t="str">
            <v>Privado</v>
          </cell>
          <cell r="H273" t="str">
            <v>Não</v>
          </cell>
          <cell r="I273">
            <v>4.4000004725199584E+16</v>
          </cell>
          <cell r="J273">
            <v>35047</v>
          </cell>
          <cell r="K273">
            <v>1995</v>
          </cell>
          <cell r="L273" t="str">
            <v>dezembro</v>
          </cell>
          <cell r="M273">
            <v>35633</v>
          </cell>
          <cell r="N273">
            <v>35633</v>
          </cell>
          <cell r="O273">
            <v>0</v>
          </cell>
          <cell r="P273">
            <v>0</v>
          </cell>
          <cell r="Q273" t="str">
            <v>NAO INFORMADO</v>
          </cell>
          <cell r="R273" t="str">
            <v>01.231-452</v>
          </cell>
          <cell r="S273" t="str">
            <v>NÃO INFORMADO</v>
          </cell>
          <cell r="T273" t="str">
            <v>SP</v>
          </cell>
          <cell r="U273"/>
          <cell r="V273" t="str">
            <v>ERSP</v>
          </cell>
          <cell r="W273">
            <v>45464.25</v>
          </cell>
        </row>
        <row r="274">
          <cell r="A274" t="str">
            <v>NUCLEOS</v>
          </cell>
          <cell r="B274" t="str">
            <v>30.022.727/0001-30</v>
          </cell>
          <cell r="C274" t="str">
            <v>NORMAL - EM FUNCIONAMENTO</v>
          </cell>
          <cell r="D274" t="str">
            <v>NORMAL</v>
          </cell>
          <cell r="E274" t="str">
            <v>LC 108 / LC 109</v>
          </cell>
          <cell r="F274" t="str">
            <v>Pública Federal</v>
          </cell>
          <cell r="G274" t="str">
            <v>Público</v>
          </cell>
          <cell r="H274" t="str">
            <v>Não</v>
          </cell>
          <cell r="I274">
            <v>3013481978</v>
          </cell>
          <cell r="J274">
            <v>28977</v>
          </cell>
          <cell r="K274">
            <v>1979</v>
          </cell>
          <cell r="L274" t="str">
            <v>maio</v>
          </cell>
          <cell r="M274">
            <v>29099</v>
          </cell>
          <cell r="N274"/>
          <cell r="O274">
            <v>4</v>
          </cell>
          <cell r="P274">
            <v>4</v>
          </cell>
          <cell r="Q274" t="str">
            <v>AV. REPÚBLICA DO CHILE, 230 - 15º ANDAR</v>
          </cell>
          <cell r="R274" t="str">
            <v>20.031-919</v>
          </cell>
          <cell r="S274" t="str">
            <v>RIO DE JANEIRO</v>
          </cell>
          <cell r="T274" t="str">
            <v>RJ</v>
          </cell>
          <cell r="U274" t="str">
            <v>www.nucleos.com.br</v>
          </cell>
          <cell r="V274" t="str">
            <v>ERRJ</v>
          </cell>
          <cell r="W274">
            <v>45464.25</v>
          </cell>
        </row>
        <row r="275">
          <cell r="A275" t="str">
            <v>OABPREV-GO</v>
          </cell>
          <cell r="B275" t="str">
            <v>01.715.394/0001-27</v>
          </cell>
          <cell r="C275" t="str">
            <v>NORMAL - EM FUNCIONAMENTO</v>
          </cell>
          <cell r="D275" t="str">
            <v>NORMAL</v>
          </cell>
          <cell r="E275" t="str">
            <v>LC 109</v>
          </cell>
          <cell r="F275" t="str">
            <v>Instituidor</v>
          </cell>
          <cell r="G275" t="str">
            <v>Instituidor</v>
          </cell>
          <cell r="H275" t="str">
            <v>Não</v>
          </cell>
          <cell r="I275">
            <v>4.4000002649200552E+16</v>
          </cell>
          <cell r="J275">
            <v>38777</v>
          </cell>
          <cell r="K275">
            <v>2006</v>
          </cell>
          <cell r="L275" t="str">
            <v>março</v>
          </cell>
          <cell r="M275">
            <v>38841</v>
          </cell>
          <cell r="N275"/>
          <cell r="O275">
            <v>1</v>
          </cell>
          <cell r="P275">
            <v>4</v>
          </cell>
          <cell r="Q275" t="str">
            <v>AV OLINDA N 960 TORRE I SALAS 1406 A 1412</v>
          </cell>
          <cell r="R275" t="str">
            <v>74.884-120</v>
          </cell>
          <cell r="S275" t="str">
            <v>GOIANIA</v>
          </cell>
          <cell r="T275" t="str">
            <v>GO</v>
          </cell>
          <cell r="U275" t="str">
            <v>WWW.OABPREVGO.ORG.BR</v>
          </cell>
          <cell r="V275" t="str">
            <v>ERMG</v>
          </cell>
          <cell r="W275">
            <v>45464.25</v>
          </cell>
        </row>
        <row r="276">
          <cell r="A276" t="str">
            <v>OABPREV-MG</v>
          </cell>
          <cell r="B276" t="str">
            <v>03.313.643/0001-83</v>
          </cell>
          <cell r="C276" t="str">
            <v>NORMAL - EM FUNCIONAMENTO</v>
          </cell>
          <cell r="D276" t="str">
            <v>NORMAL</v>
          </cell>
          <cell r="E276" t="str">
            <v>LC 109</v>
          </cell>
          <cell r="F276" t="str">
            <v>Instituidor</v>
          </cell>
          <cell r="G276" t="str">
            <v>Instituidor</v>
          </cell>
          <cell r="H276" t="str">
            <v>Não</v>
          </cell>
          <cell r="I276">
            <v>4.400000164520048E+16</v>
          </cell>
          <cell r="J276">
            <v>38310</v>
          </cell>
          <cell r="K276">
            <v>2004</v>
          </cell>
          <cell r="L276" t="str">
            <v>novembro</v>
          </cell>
          <cell r="M276">
            <v>38565</v>
          </cell>
          <cell r="N276"/>
          <cell r="O276">
            <v>1</v>
          </cell>
          <cell r="P276">
            <v>22</v>
          </cell>
          <cell r="Q276" t="str">
            <v>RUA FERNANDES TOURINHO,</v>
          </cell>
          <cell r="R276" t="str">
            <v>30.112-000</v>
          </cell>
          <cell r="S276" t="str">
            <v>BELO HORIZONTE</v>
          </cell>
          <cell r="T276" t="str">
            <v>MG</v>
          </cell>
          <cell r="U276" t="str">
            <v>WWW.OABPREV.COM.BR</v>
          </cell>
          <cell r="V276" t="str">
            <v>ERMG</v>
          </cell>
          <cell r="W276">
            <v>45464.25</v>
          </cell>
        </row>
        <row r="277">
          <cell r="A277" t="str">
            <v>OABPREVNORDESTE</v>
          </cell>
          <cell r="B277" t="str">
            <v>09.011.460/0001-90</v>
          </cell>
          <cell r="C277" t="str">
            <v>NORMAL - EM FUNCIONAMENTO</v>
          </cell>
          <cell r="D277" t="str">
            <v>NORMAL</v>
          </cell>
          <cell r="E277" t="str">
            <v>LC 109</v>
          </cell>
          <cell r="F277" t="str">
            <v>Instituidor</v>
          </cell>
          <cell r="G277" t="str">
            <v>Instituidor</v>
          </cell>
          <cell r="H277" t="str">
            <v>Não</v>
          </cell>
          <cell r="I277">
            <v>4.4000001375200744E+16</v>
          </cell>
          <cell r="J277">
            <v>39248</v>
          </cell>
          <cell r="K277">
            <v>2007</v>
          </cell>
          <cell r="L277" t="str">
            <v>junho</v>
          </cell>
          <cell r="M277">
            <v>39815</v>
          </cell>
          <cell r="N277"/>
          <cell r="O277">
            <v>1</v>
          </cell>
          <cell r="P277">
            <v>3</v>
          </cell>
          <cell r="Q277" t="str">
            <v>RUA RODRIGUES DE AQUINO, N° 37, TÉRREO, CENTRO</v>
          </cell>
          <cell r="R277" t="str">
            <v>58.013-030</v>
          </cell>
          <cell r="S277" t="str">
            <v>JOAO PESSOA</v>
          </cell>
          <cell r="T277" t="str">
            <v>PB</v>
          </cell>
          <cell r="U277" t="str">
            <v>oabprevnordeste.org.br</v>
          </cell>
          <cell r="V277" t="str">
            <v>ERPE</v>
          </cell>
          <cell r="W277">
            <v>45464.25</v>
          </cell>
        </row>
        <row r="278">
          <cell r="A278" t="str">
            <v>OABPREV-PR</v>
          </cell>
          <cell r="B278" t="str">
            <v>00.889.819/0001-51</v>
          </cell>
          <cell r="C278" t="str">
            <v>NORMAL - EM FUNCIONAMENTO</v>
          </cell>
          <cell r="D278" t="str">
            <v>NORMAL</v>
          </cell>
          <cell r="E278" t="str">
            <v>LC 109</v>
          </cell>
          <cell r="F278" t="str">
            <v>Instituidor</v>
          </cell>
          <cell r="G278" t="str">
            <v>Instituidor</v>
          </cell>
          <cell r="H278" t="str">
            <v>Não</v>
          </cell>
          <cell r="I278">
            <v>4.4000001832200608E+16</v>
          </cell>
          <cell r="J278">
            <v>38971</v>
          </cell>
          <cell r="K278">
            <v>2006</v>
          </cell>
          <cell r="L278" t="str">
            <v>setembro</v>
          </cell>
          <cell r="M278">
            <v>39022</v>
          </cell>
          <cell r="N278"/>
          <cell r="O278">
            <v>1</v>
          </cell>
          <cell r="P278">
            <v>2</v>
          </cell>
          <cell r="Q278" t="str">
            <v>RUA CANDIDO LOPES</v>
          </cell>
          <cell r="R278" t="str">
            <v>80.020-060</v>
          </cell>
          <cell r="S278" t="str">
            <v>CURITIBA</v>
          </cell>
          <cell r="T278" t="str">
            <v>PR</v>
          </cell>
          <cell r="U278" t="str">
            <v>WWW.OABPREVPR.ORG.BR</v>
          </cell>
          <cell r="V278" t="str">
            <v>ERRS</v>
          </cell>
          <cell r="W278">
            <v>45464.25</v>
          </cell>
        </row>
        <row r="279">
          <cell r="A279" t="str">
            <v>OABPREV-RJ</v>
          </cell>
          <cell r="B279" t="str">
            <v>01.727.770/0001-01</v>
          </cell>
          <cell r="C279" t="str">
            <v>SOB INTERVENÇÃO - EM FUNCIONAMENTO</v>
          </cell>
          <cell r="D279" t="str">
            <v>SOB INTERVENÇÃO</v>
          </cell>
          <cell r="E279" t="str">
            <v>LC 109</v>
          </cell>
          <cell r="F279" t="str">
            <v>Instituidor</v>
          </cell>
          <cell r="G279" t="str">
            <v>Instituidor</v>
          </cell>
          <cell r="H279" t="str">
            <v>Não</v>
          </cell>
          <cell r="I279">
            <v>4.400000298220064E+16</v>
          </cell>
          <cell r="J279">
            <v>39009</v>
          </cell>
          <cell r="K279">
            <v>2006</v>
          </cell>
          <cell r="L279" t="str">
            <v>outubro</v>
          </cell>
          <cell r="M279">
            <v>39052</v>
          </cell>
          <cell r="N279"/>
          <cell r="O279">
            <v>1</v>
          </cell>
          <cell r="P279">
            <v>2</v>
          </cell>
          <cell r="Q279" t="str">
            <v>AV BEIRA MAR 200 - 7 ANDAR</v>
          </cell>
          <cell r="R279" t="str">
            <v>20.021-060</v>
          </cell>
          <cell r="S279" t="str">
            <v>RIO DE JANEIRO</v>
          </cell>
          <cell r="T279" t="str">
            <v>RJ</v>
          </cell>
          <cell r="U279" t="str">
            <v>www.oabprev-rj.com.br</v>
          </cell>
          <cell r="V279" t="str">
            <v>ERRJ</v>
          </cell>
          <cell r="W279">
            <v>45464.25</v>
          </cell>
        </row>
        <row r="280">
          <cell r="A280" t="str">
            <v>OABPREV-RS</v>
          </cell>
          <cell r="B280" t="str">
            <v>01.182.491/0001-00</v>
          </cell>
          <cell r="C280" t="str">
            <v>NORMAL - EM FUNCIONAMENTO</v>
          </cell>
          <cell r="D280" t="str">
            <v>NORMAL</v>
          </cell>
          <cell r="E280" t="str">
            <v>LC 109</v>
          </cell>
          <cell r="F280" t="str">
            <v>Instituidor</v>
          </cell>
          <cell r="G280" t="str">
            <v>Instituidor</v>
          </cell>
          <cell r="H280" t="str">
            <v>Não</v>
          </cell>
          <cell r="I280">
            <v>4.4000003155200592E+16</v>
          </cell>
          <cell r="J280">
            <v>38793</v>
          </cell>
          <cell r="K280">
            <v>2006</v>
          </cell>
          <cell r="L280" t="str">
            <v>março</v>
          </cell>
          <cell r="M280">
            <v>38869</v>
          </cell>
          <cell r="N280"/>
          <cell r="O280">
            <v>1</v>
          </cell>
          <cell r="P280">
            <v>2</v>
          </cell>
          <cell r="Q280" t="str">
            <v>RUA WASHINGTON LUIZ,1110/ 3º ANDAR</v>
          </cell>
          <cell r="R280" t="str">
            <v>90.010-460</v>
          </cell>
          <cell r="S280" t="str">
            <v>PORTO ALEGRE</v>
          </cell>
          <cell r="T280" t="str">
            <v>RS</v>
          </cell>
          <cell r="U280" t="str">
            <v>WWW.OABPREV-RS.ORG.BR</v>
          </cell>
          <cell r="V280" t="str">
            <v>ERRS</v>
          </cell>
          <cell r="W280">
            <v>45464.25</v>
          </cell>
        </row>
        <row r="281">
          <cell r="A281" t="str">
            <v>OABPREV-SC</v>
          </cell>
          <cell r="B281" t="str">
            <v>86.897.105/0001-00</v>
          </cell>
          <cell r="C281" t="str">
            <v>NORMAL - EM FUNCIONAMENTO</v>
          </cell>
          <cell r="D281" t="str">
            <v>NORMAL</v>
          </cell>
          <cell r="E281" t="str">
            <v>LC 109</v>
          </cell>
          <cell r="F281" t="str">
            <v>Instituidor</v>
          </cell>
          <cell r="G281" t="str">
            <v>Instituidor</v>
          </cell>
          <cell r="H281" t="str">
            <v>Não</v>
          </cell>
          <cell r="I281">
            <v>4.4000001884200424E+16</v>
          </cell>
          <cell r="J281">
            <v>38268</v>
          </cell>
          <cell r="K281">
            <v>2004</v>
          </cell>
          <cell r="L281" t="str">
            <v>outubro</v>
          </cell>
          <cell r="M281">
            <v>38473</v>
          </cell>
          <cell r="N281"/>
          <cell r="O281">
            <v>1</v>
          </cell>
          <cell r="P281">
            <v>3</v>
          </cell>
          <cell r="Q281" t="str">
            <v>AV HERCÍLIO LUZ</v>
          </cell>
          <cell r="R281" t="str">
            <v>88.020-000</v>
          </cell>
          <cell r="S281" t="str">
            <v>FLORIANOPOLIS</v>
          </cell>
          <cell r="T281" t="str">
            <v>SC</v>
          </cell>
          <cell r="U281" t="str">
            <v>WWW.OABPREV-SC.ORG.BR</v>
          </cell>
          <cell r="V281" t="str">
            <v>ERRS</v>
          </cell>
          <cell r="W281">
            <v>45464.25</v>
          </cell>
        </row>
        <row r="282">
          <cell r="A282" t="str">
            <v>OABPREV-SP</v>
          </cell>
          <cell r="B282" t="str">
            <v>07.887.827/0001-08</v>
          </cell>
          <cell r="C282" t="str">
            <v>NORMAL - EM FUNCIONAMENTO</v>
          </cell>
          <cell r="D282" t="str">
            <v>NORMAL</v>
          </cell>
          <cell r="E282" t="str">
            <v>LC 109</v>
          </cell>
          <cell r="F282" t="str">
            <v>Instituidor</v>
          </cell>
          <cell r="G282" t="str">
            <v>Instituidor</v>
          </cell>
          <cell r="H282" t="str">
            <v>Não</v>
          </cell>
          <cell r="I282">
            <v>4.4000001811200512E+16</v>
          </cell>
          <cell r="J282">
            <v>38635</v>
          </cell>
          <cell r="K282">
            <v>2005</v>
          </cell>
          <cell r="L282" t="str">
            <v>outubro</v>
          </cell>
          <cell r="M282">
            <v>38813</v>
          </cell>
          <cell r="N282"/>
          <cell r="O282">
            <v>1</v>
          </cell>
          <cell r="P282">
            <v>18</v>
          </cell>
          <cell r="Q282" t="str">
            <v>RUA DA GLÓRIA</v>
          </cell>
          <cell r="R282" t="str">
            <v>01.510-000</v>
          </cell>
          <cell r="S282" t="str">
            <v>SAO PAULO</v>
          </cell>
          <cell r="T282" t="str">
            <v>SP</v>
          </cell>
          <cell r="U282" t="str">
            <v>WWW.OABPREV-SP.ORG.BR</v>
          </cell>
          <cell r="V282" t="str">
            <v>ERSP</v>
          </cell>
          <cell r="W282">
            <v>45464.25</v>
          </cell>
        </row>
        <row r="283">
          <cell r="A283" t="str">
            <v>OESPREV</v>
          </cell>
          <cell r="B283" t="str">
            <v>00.768.874/0001-93</v>
          </cell>
          <cell r="C283" t="str">
            <v>ENCERRADA - POR INICIATIVA DA EFPC</v>
          </cell>
          <cell r="D283" t="str">
            <v>ENCERRADA</v>
          </cell>
          <cell r="E283" t="str">
            <v>LC 109</v>
          </cell>
          <cell r="F283" t="str">
            <v>Privada</v>
          </cell>
          <cell r="G283" t="str">
            <v>Privado</v>
          </cell>
          <cell r="H283" t="str">
            <v>Não</v>
          </cell>
          <cell r="I283">
            <v>4.4000001823199592E+16</v>
          </cell>
          <cell r="J283">
            <v>34878</v>
          </cell>
          <cell r="K283">
            <v>1995</v>
          </cell>
          <cell r="L283" t="str">
            <v>junho</v>
          </cell>
          <cell r="M283">
            <v>34943</v>
          </cell>
          <cell r="N283">
            <v>40696</v>
          </cell>
          <cell r="O283">
            <v>0</v>
          </cell>
          <cell r="P283">
            <v>0</v>
          </cell>
          <cell r="Q283" t="str">
            <v>AV ENG CAETANO ALVARES                  55    2 ANDA</v>
          </cell>
          <cell r="R283" t="str">
            <v>02.598-900</v>
          </cell>
          <cell r="S283" t="str">
            <v>SAO PAULO</v>
          </cell>
          <cell r="T283" t="str">
            <v>SP</v>
          </cell>
          <cell r="U283"/>
          <cell r="V283" t="str">
            <v>ERSP</v>
          </cell>
          <cell r="W283">
            <v>45464.25</v>
          </cell>
        </row>
        <row r="284">
          <cell r="A284" t="str">
            <v>ORIUS</v>
          </cell>
          <cell r="B284" t="str">
            <v>51.953.677/0001-85</v>
          </cell>
          <cell r="C284" t="str">
            <v>NORMAL - EM FUNCIONAMENTO</v>
          </cell>
          <cell r="D284" t="str">
            <v>NORMAL</v>
          </cell>
          <cell r="E284" t="str">
            <v>LC 109</v>
          </cell>
          <cell r="F284" t="str">
            <v>Privada</v>
          </cell>
          <cell r="G284" t="str">
            <v>Privado</v>
          </cell>
          <cell r="H284" t="str">
            <v>Não</v>
          </cell>
          <cell r="I284">
            <v>302788197990</v>
          </cell>
          <cell r="J284">
            <v>29411</v>
          </cell>
          <cell r="K284">
            <v>1980</v>
          </cell>
          <cell r="L284" t="str">
            <v>julho</v>
          </cell>
          <cell r="M284">
            <v>29434</v>
          </cell>
          <cell r="N284"/>
          <cell r="O284">
            <v>1</v>
          </cell>
          <cell r="P284">
            <v>1</v>
          </cell>
          <cell r="Q284" t="str">
            <v>ROD  PRESIDENTE DUTRA                   KM 135,1</v>
          </cell>
          <cell r="R284" t="str">
            <v>12.201-970</v>
          </cell>
          <cell r="S284" t="str">
            <v>SAO JOSE DOS CAMPOS</v>
          </cell>
          <cell r="T284" t="str">
            <v>SP</v>
          </cell>
          <cell r="U284"/>
          <cell r="V284" t="str">
            <v>ERSP</v>
          </cell>
          <cell r="W284">
            <v>45464.25</v>
          </cell>
        </row>
        <row r="285">
          <cell r="A285" t="str">
            <v>P&amp;G PREV</v>
          </cell>
          <cell r="B285" t="str">
            <v>01.680.352/0001-06</v>
          </cell>
          <cell r="C285" t="str">
            <v>NORMAL - EM FUNCIONAMENTO</v>
          </cell>
          <cell r="D285" t="str">
            <v>NORMAL</v>
          </cell>
          <cell r="E285" t="str">
            <v>LC 109</v>
          </cell>
          <cell r="F285" t="str">
            <v>Privada</v>
          </cell>
          <cell r="G285" t="str">
            <v>Privado</v>
          </cell>
          <cell r="H285" t="str">
            <v>Não</v>
          </cell>
          <cell r="I285">
            <v>4.4000010409199648E+16</v>
          </cell>
          <cell r="J285">
            <v>35419</v>
          </cell>
          <cell r="K285">
            <v>1996</v>
          </cell>
          <cell r="L285" t="str">
            <v>dezembro</v>
          </cell>
          <cell r="M285">
            <v>35520</v>
          </cell>
          <cell r="N285"/>
          <cell r="O285">
            <v>2</v>
          </cell>
          <cell r="P285">
            <v>2</v>
          </cell>
          <cell r="Q285" t="str">
            <v>AV. DOUTOR CHUCRI ZAIDAN, 246-96 -27 ANDAR - SALA A</v>
          </cell>
          <cell r="R285" t="str">
            <v>04.583-110</v>
          </cell>
          <cell r="S285" t="str">
            <v>SAO PAULO</v>
          </cell>
          <cell r="T285" t="str">
            <v>SP</v>
          </cell>
          <cell r="U285" t="str">
            <v>WWW.PORTALPREV.COM.BR/PGPREV</v>
          </cell>
          <cell r="V285" t="str">
            <v>ERSP</v>
          </cell>
          <cell r="W285">
            <v>45464.25</v>
          </cell>
        </row>
        <row r="286">
          <cell r="A286" t="str">
            <v>PARSE</v>
          </cell>
          <cell r="B286" t="str">
            <v>76.535.186/0001-45</v>
          </cell>
          <cell r="C286" t="str">
            <v>ENCERRADA - POR LIQUIDAÇÃO</v>
          </cell>
          <cell r="D286" t="str">
            <v>ENCERRADA</v>
          </cell>
          <cell r="E286" t="str">
            <v>LC 108 / LC 109</v>
          </cell>
          <cell r="F286" t="str">
            <v>Pública Estadual</v>
          </cell>
          <cell r="G286" t="str">
            <v>Público</v>
          </cell>
          <cell r="H286" t="str">
            <v>Não</v>
          </cell>
          <cell r="I286">
            <v>294621982</v>
          </cell>
          <cell r="J286">
            <v>30160</v>
          </cell>
          <cell r="K286">
            <v>1982</v>
          </cell>
          <cell r="L286" t="str">
            <v>julho</v>
          </cell>
          <cell r="M286">
            <v>30160</v>
          </cell>
          <cell r="N286">
            <v>43682</v>
          </cell>
          <cell r="O286">
            <v>0</v>
          </cell>
          <cell r="P286">
            <v>0</v>
          </cell>
          <cell r="Q286" t="str">
            <v>AV. SETE DE SETEMBRO, 4476 -11 ANDAR CJ. 1101/1103</v>
          </cell>
          <cell r="R286" t="str">
            <v>80.250-210</v>
          </cell>
          <cell r="S286" t="str">
            <v>CURITIBA</v>
          </cell>
          <cell r="T286" t="str">
            <v>PR</v>
          </cell>
          <cell r="U286"/>
          <cell r="V286" t="str">
            <v>ERRS</v>
          </cell>
          <cell r="W286">
            <v>45464.25</v>
          </cell>
        </row>
        <row r="287">
          <cell r="A287" t="str">
            <v>PEIXOTO</v>
          </cell>
          <cell r="B287" t="str">
            <v>00.701.758/0001-57</v>
          </cell>
          <cell r="C287" t="str">
            <v>ENCERRADA - POR INICIATIVA DA EFPC</v>
          </cell>
          <cell r="D287" t="str">
            <v>ENCERRADA</v>
          </cell>
          <cell r="E287" t="str">
            <v>LC 109</v>
          </cell>
          <cell r="F287" t="str">
            <v>Privada</v>
          </cell>
          <cell r="G287" t="str">
            <v>Privado</v>
          </cell>
          <cell r="H287" t="str">
            <v>Não</v>
          </cell>
          <cell r="I287">
            <v>4.400000244919956E+16</v>
          </cell>
          <cell r="J287">
            <v>34738</v>
          </cell>
          <cell r="K287">
            <v>1995</v>
          </cell>
          <cell r="L287" t="str">
            <v>fevereiro</v>
          </cell>
          <cell r="M287">
            <v>34739</v>
          </cell>
          <cell r="N287">
            <v>43482</v>
          </cell>
          <cell r="O287">
            <v>0</v>
          </cell>
          <cell r="P287">
            <v>0</v>
          </cell>
          <cell r="Q287" t="str">
            <v>AV BRASIL 3141 PARTE</v>
          </cell>
          <cell r="R287" t="str">
            <v>20.930-040</v>
          </cell>
          <cell r="S287" t="str">
            <v>RIO DE JANEIRO</v>
          </cell>
          <cell r="T287" t="str">
            <v>RJ</v>
          </cell>
          <cell r="U287"/>
          <cell r="V287" t="str">
            <v>ERRJ</v>
          </cell>
          <cell r="W287">
            <v>45464.25</v>
          </cell>
        </row>
        <row r="288">
          <cell r="A288" t="str">
            <v>PENA BRANCA</v>
          </cell>
          <cell r="B288" t="str">
            <v>91.376.509/0001-99</v>
          </cell>
          <cell r="C288" t="str">
            <v>ENCERRADA - POR CANCELAMENTO</v>
          </cell>
          <cell r="D288" t="str">
            <v>ENCERRADA</v>
          </cell>
          <cell r="E288" t="str">
            <v>LC 109</v>
          </cell>
          <cell r="F288" t="str">
            <v>Privada</v>
          </cell>
          <cell r="G288" t="str">
            <v>Privado</v>
          </cell>
          <cell r="H288" t="str">
            <v>Não</v>
          </cell>
          <cell r="I288">
            <v>300000046621986</v>
          </cell>
          <cell r="J288">
            <v>31714</v>
          </cell>
          <cell r="K288">
            <v>1986</v>
          </cell>
          <cell r="L288" t="str">
            <v>outubro</v>
          </cell>
          <cell r="M288">
            <v>31779</v>
          </cell>
          <cell r="N288">
            <v>36858</v>
          </cell>
          <cell r="O288">
            <v>0</v>
          </cell>
          <cell r="P288">
            <v>0</v>
          </cell>
          <cell r="Q288"/>
          <cell r="R288"/>
          <cell r="S288" t="str">
            <v>SAO PAULO</v>
          </cell>
          <cell r="T288" t="str">
            <v>SP</v>
          </cell>
          <cell r="U288"/>
          <cell r="V288" t="str">
            <v>ERSP</v>
          </cell>
          <cell r="W288">
            <v>45464.25</v>
          </cell>
        </row>
        <row r="289">
          <cell r="A289" t="str">
            <v>PETROS</v>
          </cell>
          <cell r="B289" t="str">
            <v>34.053.942/0001-50</v>
          </cell>
          <cell r="C289" t="str">
            <v>NORMAL - EM FUNCIONAMENTO</v>
          </cell>
          <cell r="D289" t="str">
            <v>NORMAL</v>
          </cell>
          <cell r="E289" t="str">
            <v>LC 108 / LC 109</v>
          </cell>
          <cell r="F289" t="str">
            <v>Pública Federal</v>
          </cell>
          <cell r="G289" t="str">
            <v>Público</v>
          </cell>
          <cell r="H289" t="str">
            <v>Não</v>
          </cell>
          <cell r="I289">
            <v>3018521979</v>
          </cell>
          <cell r="J289">
            <v>29125</v>
          </cell>
          <cell r="K289">
            <v>1979</v>
          </cell>
          <cell r="L289" t="str">
            <v>setembro</v>
          </cell>
          <cell r="M289">
            <v>29125</v>
          </cell>
          <cell r="N289"/>
          <cell r="O289">
            <v>37</v>
          </cell>
          <cell r="P289">
            <v>55</v>
          </cell>
          <cell r="Q289" t="str">
            <v>RUA ACRE</v>
          </cell>
          <cell r="R289" t="str">
            <v>20.081-000</v>
          </cell>
          <cell r="S289" t="str">
            <v>RIO DE JANEIRO</v>
          </cell>
          <cell r="T289" t="str">
            <v>RJ</v>
          </cell>
          <cell r="U289" t="str">
            <v>WWW.PETROS.COM.BR</v>
          </cell>
          <cell r="V289" t="str">
            <v>ERRJ</v>
          </cell>
          <cell r="W289">
            <v>45464.25</v>
          </cell>
        </row>
        <row r="290">
          <cell r="A290" t="str">
            <v>PFIZER PREV</v>
          </cell>
          <cell r="B290" t="str">
            <v>03.361.090/0001-34</v>
          </cell>
          <cell r="C290" t="str">
            <v>NORMAL - EM FUNCIONAMENTO</v>
          </cell>
          <cell r="D290" t="str">
            <v>NORMAL</v>
          </cell>
          <cell r="E290" t="str">
            <v>LC 109</v>
          </cell>
          <cell r="F290" t="str">
            <v>Privada</v>
          </cell>
          <cell r="G290" t="str">
            <v>Privado</v>
          </cell>
          <cell r="H290" t="str">
            <v>Não</v>
          </cell>
          <cell r="I290">
            <v>4.4000002945199936E+16</v>
          </cell>
          <cell r="J290">
            <v>36371</v>
          </cell>
          <cell r="K290">
            <v>1999</v>
          </cell>
          <cell r="L290" t="str">
            <v>julho</v>
          </cell>
          <cell r="M290">
            <v>36373</v>
          </cell>
          <cell r="N290"/>
          <cell r="O290">
            <v>1</v>
          </cell>
          <cell r="P290">
            <v>3</v>
          </cell>
          <cell r="Q290" t="str">
            <v>RUA ALEXANDRE DUMAS</v>
          </cell>
          <cell r="R290" t="str">
            <v>04.717-904</v>
          </cell>
          <cell r="S290" t="str">
            <v>SAO PAULO</v>
          </cell>
          <cell r="T290" t="str">
            <v>SP</v>
          </cell>
          <cell r="U290" t="str">
            <v>WWW.PFIZERPREV.COM.BR</v>
          </cell>
          <cell r="V290" t="str">
            <v>ERSP</v>
          </cell>
          <cell r="W290">
            <v>45464.25</v>
          </cell>
        </row>
        <row r="291">
          <cell r="A291" t="str">
            <v>PHILIP MORRIS</v>
          </cell>
          <cell r="B291" t="str">
            <v>02.935.801/0001-74</v>
          </cell>
          <cell r="C291" t="str">
            <v>ENCERRADA - POR INCORPORAÇÃO</v>
          </cell>
          <cell r="D291" t="str">
            <v>ENCERRADA</v>
          </cell>
          <cell r="E291" t="str">
            <v>LC 109</v>
          </cell>
          <cell r="F291" t="str">
            <v>Privada</v>
          </cell>
          <cell r="G291" t="str">
            <v>Privado</v>
          </cell>
          <cell r="H291" t="str">
            <v>Não</v>
          </cell>
          <cell r="I291">
            <v>4.40000049951998E+16</v>
          </cell>
          <cell r="J291">
            <v>36096</v>
          </cell>
          <cell r="K291">
            <v>1998</v>
          </cell>
          <cell r="L291" t="str">
            <v>outubro</v>
          </cell>
          <cell r="M291">
            <v>36162</v>
          </cell>
          <cell r="N291">
            <v>42011</v>
          </cell>
          <cell r="O291">
            <v>0</v>
          </cell>
          <cell r="P291">
            <v>0</v>
          </cell>
          <cell r="Q291" t="str">
            <v>AV. PRESIDENTE KENNEDY 2511 2 ANDAR</v>
          </cell>
          <cell r="R291" t="str">
            <v>80.610-010</v>
          </cell>
          <cell r="S291" t="str">
            <v>CURITIBA</v>
          </cell>
          <cell r="T291" t="str">
            <v>PR</v>
          </cell>
          <cell r="U291"/>
          <cell r="V291" t="str">
            <v>ERRS</v>
          </cell>
          <cell r="W291">
            <v>45464.25</v>
          </cell>
        </row>
        <row r="292">
          <cell r="A292" t="str">
            <v>PINUSPREV</v>
          </cell>
          <cell r="B292" t="str">
            <v>58.724.808/0001-00</v>
          </cell>
          <cell r="C292" t="str">
            <v>ENCERRADA - POR CANCELAMENTO</v>
          </cell>
          <cell r="D292" t="str">
            <v>ENCERRADA</v>
          </cell>
          <cell r="E292" t="str">
            <v>LC 109</v>
          </cell>
          <cell r="F292" t="str">
            <v>Privada</v>
          </cell>
          <cell r="G292" t="str">
            <v>Privado</v>
          </cell>
          <cell r="H292" t="str">
            <v>Não</v>
          </cell>
          <cell r="I292">
            <v>55861986</v>
          </cell>
          <cell r="J292">
            <v>32064</v>
          </cell>
          <cell r="K292">
            <v>1987</v>
          </cell>
          <cell r="L292" t="str">
            <v>outubro</v>
          </cell>
          <cell r="M292">
            <v>32203</v>
          </cell>
          <cell r="N292">
            <v>38314</v>
          </cell>
          <cell r="O292">
            <v>0</v>
          </cell>
          <cell r="P292">
            <v>0</v>
          </cell>
          <cell r="Q292"/>
          <cell r="R292"/>
          <cell r="S292" t="str">
            <v>SAO PAULO</v>
          </cell>
          <cell r="T292" t="str">
            <v>SP</v>
          </cell>
          <cell r="U292"/>
          <cell r="V292" t="str">
            <v>ERSP</v>
          </cell>
          <cell r="W292">
            <v>45464.25</v>
          </cell>
        </row>
        <row r="293">
          <cell r="A293" t="str">
            <v>PLANEJAR</v>
          </cell>
          <cell r="B293" t="str">
            <v>05.209.844/0001-60</v>
          </cell>
          <cell r="C293" t="str">
            <v>NORMAL - EM FUNCIONAMENTO</v>
          </cell>
          <cell r="D293" t="str">
            <v>NORMAL</v>
          </cell>
          <cell r="E293" t="str">
            <v>LC 109</v>
          </cell>
          <cell r="F293" t="str">
            <v>Privada</v>
          </cell>
          <cell r="G293" t="str">
            <v>Privado</v>
          </cell>
          <cell r="H293" t="str">
            <v>Não</v>
          </cell>
          <cell r="I293">
            <v>4.400000172120028E+16</v>
          </cell>
          <cell r="J293">
            <v>37438</v>
          </cell>
          <cell r="K293">
            <v>2002</v>
          </cell>
          <cell r="L293" t="str">
            <v>julho</v>
          </cell>
          <cell r="M293">
            <v>37505</v>
          </cell>
          <cell r="N293"/>
          <cell r="O293">
            <v>1</v>
          </cell>
          <cell r="P293">
            <v>2</v>
          </cell>
          <cell r="Q293" t="str">
            <v>AVENIDA DAS NAÇÕES UNIDAS - CONJUNTO PARQUE DA CIDADE - EDIF. SUCUPIRA</v>
          </cell>
          <cell r="R293" t="str">
            <v>04.794-000</v>
          </cell>
          <cell r="S293" t="str">
            <v>SAO PAULO</v>
          </cell>
          <cell r="T293" t="str">
            <v>SP</v>
          </cell>
          <cell r="U293" t="str">
            <v>WWW.PORTALPREV.COM.BR/PLANEJAR/PLANEJAR</v>
          </cell>
          <cell r="V293" t="str">
            <v>ERSP</v>
          </cell>
          <cell r="W293">
            <v>45464.25</v>
          </cell>
        </row>
        <row r="294">
          <cell r="A294" t="str">
            <v>PLPREV</v>
          </cell>
          <cell r="B294" t="str">
            <v>61.586.384/0001-60</v>
          </cell>
          <cell r="C294" t="str">
            <v>ENCERRADA - POR INICIATIVA DA EFPC</v>
          </cell>
          <cell r="D294" t="str">
            <v>ENCERRADA</v>
          </cell>
          <cell r="E294" t="str">
            <v>LC 109</v>
          </cell>
          <cell r="F294" t="str">
            <v>Privada</v>
          </cell>
          <cell r="G294" t="str">
            <v>Privado</v>
          </cell>
          <cell r="H294" t="str">
            <v>Não</v>
          </cell>
          <cell r="I294">
            <v>22498817</v>
          </cell>
          <cell r="J294">
            <v>32710</v>
          </cell>
          <cell r="K294">
            <v>1989</v>
          </cell>
          <cell r="L294" t="str">
            <v>julho</v>
          </cell>
          <cell r="M294">
            <v>32894</v>
          </cell>
          <cell r="N294">
            <v>40710</v>
          </cell>
          <cell r="O294">
            <v>0</v>
          </cell>
          <cell r="P294">
            <v>0</v>
          </cell>
          <cell r="Q294" t="str">
            <v>AVENIDA TENENTE MARQUES, 1112</v>
          </cell>
          <cell r="R294" t="str">
            <v>07.770-000</v>
          </cell>
          <cell r="S294" t="str">
            <v>CAJAMAR</v>
          </cell>
          <cell r="T294" t="str">
            <v>SP</v>
          </cell>
          <cell r="U294"/>
          <cell r="V294" t="str">
            <v>ERSP</v>
          </cell>
          <cell r="W294">
            <v>45464.25</v>
          </cell>
        </row>
        <row r="295">
          <cell r="A295" t="str">
            <v>POAPREV</v>
          </cell>
          <cell r="B295" t="str">
            <v>00.000.000/0000-00</v>
          </cell>
          <cell r="C295" t="str">
            <v>AUTORIZADA - AGUARDANDO INÍCIO DE FUNCIONAMENTO</v>
          </cell>
          <cell r="D295" t="str">
            <v>AUTORIZADA</v>
          </cell>
          <cell r="E295" t="str">
            <v>LC 108 / LC 109</v>
          </cell>
          <cell r="F295" t="str">
            <v>Pública Estadual</v>
          </cell>
          <cell r="G295" t="str">
            <v>Público</v>
          </cell>
          <cell r="H295" t="str">
            <v>Não</v>
          </cell>
          <cell r="I295">
            <v>4.4011005634201912E+16</v>
          </cell>
          <cell r="J295">
            <v>44188</v>
          </cell>
          <cell r="K295">
            <v>2020</v>
          </cell>
          <cell r="L295" t="str">
            <v>dezembro</v>
          </cell>
          <cell r="M295"/>
          <cell r="N295"/>
          <cell r="O295">
            <v>0</v>
          </cell>
          <cell r="P295">
            <v>0</v>
          </cell>
          <cell r="Q295" t="str">
            <v>PRAÇA MONTEVIDEO</v>
          </cell>
          <cell r="R295" t="str">
            <v>90.010-170</v>
          </cell>
          <cell r="S295" t="str">
            <v>NÃO INFORMADO</v>
          </cell>
          <cell r="T295" t="str">
            <v>RS</v>
          </cell>
          <cell r="U295"/>
          <cell r="V295" t="str">
            <v>ERRS</v>
          </cell>
          <cell r="W295">
            <v>45464.25</v>
          </cell>
        </row>
        <row r="296">
          <cell r="A296" t="str">
            <v>PORTOPREV</v>
          </cell>
          <cell r="B296" t="str">
            <v>00.107.852/0001-82</v>
          </cell>
          <cell r="C296" t="str">
            <v>NORMAL - EM FUNCIONAMENTO</v>
          </cell>
          <cell r="D296" t="str">
            <v>NORMAL</v>
          </cell>
          <cell r="E296" t="str">
            <v>LC 109</v>
          </cell>
          <cell r="F296" t="str">
            <v>Privada</v>
          </cell>
          <cell r="G296" t="str">
            <v>Privado</v>
          </cell>
          <cell r="H296" t="str">
            <v>Não</v>
          </cell>
          <cell r="I296">
            <v>440000023191993</v>
          </cell>
          <cell r="J296">
            <v>34242</v>
          </cell>
          <cell r="K296">
            <v>1993</v>
          </cell>
          <cell r="L296" t="str">
            <v>setembro</v>
          </cell>
          <cell r="M296">
            <v>34608</v>
          </cell>
          <cell r="N296"/>
          <cell r="O296">
            <v>2</v>
          </cell>
          <cell r="P296">
            <v>24</v>
          </cell>
          <cell r="Q296" t="str">
            <v>AL RIBEIRO DA SILVA, 275</v>
          </cell>
          <cell r="R296" t="str">
            <v>01.217-011</v>
          </cell>
          <cell r="S296" t="str">
            <v>SAO PAULO</v>
          </cell>
          <cell r="T296" t="str">
            <v>SP</v>
          </cell>
          <cell r="U296" t="str">
            <v>WWW.PORTOPREV.ORG.BR</v>
          </cell>
          <cell r="V296" t="str">
            <v>ERSP</v>
          </cell>
          <cell r="W296">
            <v>45464.25</v>
          </cell>
        </row>
        <row r="297">
          <cell r="A297" t="str">
            <v>PORTUS</v>
          </cell>
          <cell r="B297" t="str">
            <v>29.994.266/0001-89</v>
          </cell>
          <cell r="C297" t="str">
            <v>SOB INTERVENÇÃO - EM FUNCIONAMENTO</v>
          </cell>
          <cell r="D297" t="str">
            <v>SOB INTERVENÇÃO</v>
          </cell>
          <cell r="E297" t="str">
            <v>LC 108 / LC 109</v>
          </cell>
          <cell r="F297" t="str">
            <v>Pública Federal</v>
          </cell>
          <cell r="G297" t="str">
            <v>Público</v>
          </cell>
          <cell r="H297" t="str">
            <v>Não</v>
          </cell>
          <cell r="I297">
            <v>14771978</v>
          </cell>
          <cell r="J297">
            <v>28844</v>
          </cell>
          <cell r="K297">
            <v>1978</v>
          </cell>
          <cell r="L297" t="str">
            <v>dezembro</v>
          </cell>
          <cell r="M297">
            <v>28946</v>
          </cell>
          <cell r="N297"/>
          <cell r="O297">
            <v>6</v>
          </cell>
          <cell r="P297">
            <v>13</v>
          </cell>
          <cell r="Q297" t="str">
            <v>R SAO BENTO</v>
          </cell>
          <cell r="R297" t="str">
            <v>20.090-010</v>
          </cell>
          <cell r="S297" t="str">
            <v>RIO DE JANEIRO</v>
          </cell>
          <cell r="T297" t="str">
            <v>RJ</v>
          </cell>
          <cell r="U297" t="str">
            <v>WWW.PORTUSINSTITUTO.COM.BR</v>
          </cell>
          <cell r="V297" t="str">
            <v>ERRJ</v>
          </cell>
          <cell r="W297">
            <v>45464.25</v>
          </cell>
        </row>
        <row r="298">
          <cell r="A298" t="str">
            <v>POSTALIS</v>
          </cell>
          <cell r="B298" t="str">
            <v>00.627.638/0001-57</v>
          </cell>
          <cell r="C298" t="str">
            <v>NORMAL - EM FUNCIONAMENTO</v>
          </cell>
          <cell r="D298" t="str">
            <v>NORMAL</v>
          </cell>
          <cell r="E298" t="str">
            <v>LC 108 / LC 109</v>
          </cell>
          <cell r="F298" t="str">
            <v>Pública Federal</v>
          </cell>
          <cell r="G298" t="str">
            <v>Público</v>
          </cell>
          <cell r="H298" t="str">
            <v>Não</v>
          </cell>
          <cell r="I298">
            <v>180471980</v>
          </cell>
          <cell r="J298">
            <v>29612</v>
          </cell>
          <cell r="K298">
            <v>1981</v>
          </cell>
          <cell r="L298" t="str">
            <v>janeiro</v>
          </cell>
          <cell r="M298">
            <v>31837</v>
          </cell>
          <cell r="N298"/>
          <cell r="O298">
            <v>2</v>
          </cell>
          <cell r="P298">
            <v>2</v>
          </cell>
          <cell r="Q298" t="str">
            <v>SCN, QUADRA 05, BLOCO A, TORRE SUL, SALA 401</v>
          </cell>
          <cell r="R298" t="str">
            <v>70.715-900</v>
          </cell>
          <cell r="S298" t="str">
            <v>BRASILIA</v>
          </cell>
          <cell r="T298" t="str">
            <v>DF</v>
          </cell>
          <cell r="U298" t="str">
            <v>WWW.POSTALIS.COM.BR</v>
          </cell>
          <cell r="V298" t="str">
            <v>ERDF</v>
          </cell>
          <cell r="W298">
            <v>45464.25</v>
          </cell>
        </row>
        <row r="299">
          <cell r="A299" t="str">
            <v>POTIPREV</v>
          </cell>
          <cell r="B299" t="str">
            <v>12.640.827/0001-49</v>
          </cell>
          <cell r="C299" t="str">
            <v>ENCERRADA - POR CANCELAMENTO</v>
          </cell>
          <cell r="D299" t="str">
            <v>ENCERRADA</v>
          </cell>
          <cell r="E299" t="str">
            <v>LC 108 / LC 109</v>
          </cell>
          <cell r="F299" t="str">
            <v>Pública Estadual</v>
          </cell>
          <cell r="G299" t="str">
            <v>Público</v>
          </cell>
          <cell r="H299" t="str">
            <v>Não</v>
          </cell>
          <cell r="I299">
            <v>55791986</v>
          </cell>
          <cell r="J299">
            <v>31861</v>
          </cell>
          <cell r="K299">
            <v>1987</v>
          </cell>
          <cell r="L299" t="str">
            <v>março</v>
          </cell>
          <cell r="M299">
            <v>31863</v>
          </cell>
          <cell r="N299">
            <v>38789</v>
          </cell>
          <cell r="O299">
            <v>0</v>
          </cell>
          <cell r="P299">
            <v>0</v>
          </cell>
          <cell r="Q299"/>
          <cell r="R299"/>
          <cell r="S299" t="str">
            <v>NATAL</v>
          </cell>
          <cell r="T299" t="str">
            <v>RN</v>
          </cell>
          <cell r="U299"/>
          <cell r="V299" t="str">
            <v>ERPE</v>
          </cell>
          <cell r="W299">
            <v>45464.25</v>
          </cell>
        </row>
        <row r="300">
          <cell r="A300" t="str">
            <v>POUPREV</v>
          </cell>
          <cell r="B300" t="str">
            <v>02.982.157/0001-95</v>
          </cell>
          <cell r="C300" t="str">
            <v>NORMAL - EM FUNCIONAMENTO</v>
          </cell>
          <cell r="D300" t="str">
            <v>NORMAL</v>
          </cell>
          <cell r="E300" t="str">
            <v>LC 109</v>
          </cell>
          <cell r="F300" t="str">
            <v>Privada</v>
          </cell>
          <cell r="G300" t="str">
            <v>Privado</v>
          </cell>
          <cell r="H300" t="str">
            <v>Não</v>
          </cell>
          <cell r="I300">
            <v>4.400000643619988E+16</v>
          </cell>
          <cell r="J300">
            <v>36152</v>
          </cell>
          <cell r="K300">
            <v>1998</v>
          </cell>
          <cell r="L300" t="str">
            <v>dezembro</v>
          </cell>
          <cell r="M300">
            <v>36641</v>
          </cell>
          <cell r="N300"/>
          <cell r="O300">
            <v>1</v>
          </cell>
          <cell r="P300">
            <v>2</v>
          </cell>
          <cell r="Q300" t="str">
            <v>AV. DUQUE DE CAXIAS S/N SETOR MILITAR URBANO SMU SALA T21</v>
          </cell>
          <cell r="R300" t="str">
            <v>70.630-902</v>
          </cell>
          <cell r="S300" t="str">
            <v>BRASILIA</v>
          </cell>
          <cell r="T300" t="str">
            <v>DF</v>
          </cell>
          <cell r="U300" t="str">
            <v>WWW.POUPREV.COM.BR</v>
          </cell>
          <cell r="V300" t="str">
            <v>ERDF</v>
          </cell>
          <cell r="W300">
            <v>45464.25</v>
          </cell>
        </row>
        <row r="301">
          <cell r="A301" t="str">
            <v>PREBEG</v>
          </cell>
          <cell r="B301" t="str">
            <v>01.555.754/0001-70</v>
          </cell>
          <cell r="C301" t="str">
            <v>ENCERRADA - POR INCORPORAÇÃO</v>
          </cell>
          <cell r="D301" t="str">
            <v>ENCERRADA</v>
          </cell>
          <cell r="E301" t="str">
            <v>LC 109</v>
          </cell>
          <cell r="F301" t="str">
            <v>Privada</v>
          </cell>
          <cell r="G301" t="str">
            <v>Privado</v>
          </cell>
          <cell r="H301" t="str">
            <v>Não</v>
          </cell>
          <cell r="I301">
            <v>3017721979</v>
          </cell>
          <cell r="J301">
            <v>31043</v>
          </cell>
          <cell r="K301">
            <v>1984</v>
          </cell>
          <cell r="L301" t="str">
            <v>dezembro</v>
          </cell>
          <cell r="M301">
            <v>31043</v>
          </cell>
          <cell r="N301">
            <v>41571</v>
          </cell>
          <cell r="O301">
            <v>0</v>
          </cell>
          <cell r="P301">
            <v>0</v>
          </cell>
          <cell r="Q301" t="str">
            <v>AV. REPÚBLICA DO LÍBANO, QD. D-1 LT. 06/08,Nº 1.551, SALA-602</v>
          </cell>
          <cell r="R301" t="str">
            <v>74.125-125</v>
          </cell>
          <cell r="S301" t="str">
            <v>GOIANIA</v>
          </cell>
          <cell r="T301" t="str">
            <v>GO</v>
          </cell>
          <cell r="U301" t="str">
            <v>HTTP://WWW.PREBEG.ORG.BR/</v>
          </cell>
          <cell r="V301" t="str">
            <v>ERMG</v>
          </cell>
          <cell r="W301">
            <v>45464.25</v>
          </cell>
        </row>
        <row r="302">
          <cell r="A302" t="str">
            <v>PRECE</v>
          </cell>
          <cell r="B302" t="str">
            <v>30.030.696/0001-60</v>
          </cell>
          <cell r="C302" t="str">
            <v>NORMAL - EM FUNCIONAMENTO</v>
          </cell>
          <cell r="D302" t="str">
            <v>NORMAL</v>
          </cell>
          <cell r="E302" t="str">
            <v>LC 108 / LC 109</v>
          </cell>
          <cell r="F302" t="str">
            <v>Pública Estadual</v>
          </cell>
          <cell r="G302" t="str">
            <v>Público</v>
          </cell>
          <cell r="H302" t="str">
            <v>Não</v>
          </cell>
          <cell r="I302">
            <v>329351982</v>
          </cell>
          <cell r="J302">
            <v>30334</v>
          </cell>
          <cell r="K302">
            <v>1983</v>
          </cell>
          <cell r="L302" t="str">
            <v>janeiro</v>
          </cell>
          <cell r="M302">
            <v>30342</v>
          </cell>
          <cell r="N302"/>
          <cell r="O302">
            <v>5</v>
          </cell>
          <cell r="P302">
            <v>3</v>
          </cell>
          <cell r="Q302" t="str">
            <v>RUA PREFEITO OLÍMPIO DE MELO Nº 1676</v>
          </cell>
          <cell r="R302" t="str">
            <v>20.930-005</v>
          </cell>
          <cell r="S302" t="str">
            <v>RIO DE JANEIRO</v>
          </cell>
          <cell r="T302" t="str">
            <v>RJ</v>
          </cell>
          <cell r="U302" t="str">
            <v>WWW.PRECE.COM.BR</v>
          </cell>
          <cell r="V302" t="str">
            <v>ERRJ</v>
          </cell>
          <cell r="W302">
            <v>45464.25</v>
          </cell>
        </row>
        <row r="303">
          <cell r="A303" t="str">
            <v>PREV PEPSICO</v>
          </cell>
          <cell r="B303" t="str">
            <v>00.098.693/0001-05</v>
          </cell>
          <cell r="C303" t="str">
            <v>NORMAL - EM FUNCIONAMENTO</v>
          </cell>
          <cell r="D303" t="str">
            <v>NORMAL</v>
          </cell>
          <cell r="E303" t="str">
            <v>LC 109</v>
          </cell>
          <cell r="F303" t="str">
            <v>Privada</v>
          </cell>
          <cell r="G303" t="str">
            <v>Privado</v>
          </cell>
          <cell r="H303" t="str">
            <v>Não</v>
          </cell>
          <cell r="I303">
            <v>440000018611992</v>
          </cell>
          <cell r="J303">
            <v>34242</v>
          </cell>
          <cell r="K303">
            <v>1993</v>
          </cell>
          <cell r="L303" t="str">
            <v>setembro</v>
          </cell>
          <cell r="M303">
            <v>34515</v>
          </cell>
          <cell r="N303"/>
          <cell r="O303">
            <v>1</v>
          </cell>
          <cell r="P303">
            <v>5</v>
          </cell>
          <cell r="Q303" t="str">
            <v>AV. PRES. JUSCELINO KUBITSCHEK</v>
          </cell>
          <cell r="R303" t="str">
            <v>04.543-000</v>
          </cell>
          <cell r="S303" t="str">
            <v>SAO PAULO</v>
          </cell>
          <cell r="T303" t="str">
            <v>SP</v>
          </cell>
          <cell r="U303" t="str">
            <v>WWW.PREVPEPSICO.COM.BR</v>
          </cell>
          <cell r="V303" t="str">
            <v>ERSP</v>
          </cell>
          <cell r="W303">
            <v>45464.25</v>
          </cell>
        </row>
        <row r="304">
          <cell r="A304" t="str">
            <v>PREVBEP</v>
          </cell>
          <cell r="B304" t="str">
            <v>07.697.683/0001-27</v>
          </cell>
          <cell r="C304" t="str">
            <v>NORMAL - EM FUNCIONAMENTO</v>
          </cell>
          <cell r="D304" t="str">
            <v>NORMAL</v>
          </cell>
          <cell r="E304" t="str">
            <v>LC 108 / LC 109</v>
          </cell>
          <cell r="F304" t="str">
            <v>Pública Federal</v>
          </cell>
          <cell r="G304" t="str">
            <v>Público</v>
          </cell>
          <cell r="H304" t="str">
            <v>Não</v>
          </cell>
          <cell r="I304">
            <v>3000000257385</v>
          </cell>
          <cell r="J304">
            <v>31331</v>
          </cell>
          <cell r="K304">
            <v>1985</v>
          </cell>
          <cell r="L304" t="str">
            <v>outubro</v>
          </cell>
          <cell r="M304">
            <v>31352</v>
          </cell>
          <cell r="N304"/>
          <cell r="O304">
            <v>1</v>
          </cell>
          <cell r="P304">
            <v>3</v>
          </cell>
          <cell r="Q304" t="str">
            <v>RUA SENADOR TEODORO PACHECO, 1179, 2º ANDAR, ED. DOM AVELAR, SALAS 205 E 206</v>
          </cell>
          <cell r="R304" t="str">
            <v>64.001-060</v>
          </cell>
          <cell r="S304" t="str">
            <v>TERESINA</v>
          </cell>
          <cell r="T304" t="str">
            <v>PI</v>
          </cell>
          <cell r="U304" t="str">
            <v>WWW.PREVBEP.COM</v>
          </cell>
          <cell r="V304" t="str">
            <v>ERPE</v>
          </cell>
          <cell r="W304">
            <v>45464.25</v>
          </cell>
        </row>
        <row r="305">
          <cell r="A305" t="str">
            <v>PREVCAPCO</v>
          </cell>
          <cell r="B305" t="str">
            <v>00.461.729/0001-65</v>
          </cell>
          <cell r="C305" t="str">
            <v>ENCERRADA - POR CANCELAMENTO</v>
          </cell>
          <cell r="D305" t="str">
            <v>ENCERRADA</v>
          </cell>
          <cell r="E305" t="str">
            <v>LC 109</v>
          </cell>
          <cell r="F305" t="str">
            <v>Privada</v>
          </cell>
          <cell r="G305" t="str">
            <v>Privado</v>
          </cell>
          <cell r="H305" t="str">
            <v>Não</v>
          </cell>
          <cell r="I305">
            <v>440000025581994</v>
          </cell>
          <cell r="J305">
            <v>34670</v>
          </cell>
          <cell r="K305">
            <v>1994</v>
          </cell>
          <cell r="L305" t="str">
            <v>dezembro</v>
          </cell>
          <cell r="M305">
            <v>34759</v>
          </cell>
          <cell r="N305">
            <v>37568</v>
          </cell>
          <cell r="O305">
            <v>0</v>
          </cell>
          <cell r="P305">
            <v>0</v>
          </cell>
          <cell r="Q305"/>
          <cell r="R305"/>
          <cell r="S305" t="str">
            <v>VALINHOS</v>
          </cell>
          <cell r="T305" t="str">
            <v>SP</v>
          </cell>
          <cell r="U305"/>
          <cell r="V305" t="str">
            <v>ERSP</v>
          </cell>
          <cell r="W305">
            <v>45464.25</v>
          </cell>
        </row>
        <row r="306">
          <cell r="A306" t="str">
            <v>PREVCHEVRON</v>
          </cell>
          <cell r="B306" t="str">
            <v>65.719.213/0001-13</v>
          </cell>
          <cell r="C306" t="str">
            <v>ENCERRADA - POR INCORPORAÇÃO</v>
          </cell>
          <cell r="D306" t="str">
            <v>ENCERRADA</v>
          </cell>
          <cell r="E306" t="str">
            <v>LC 109</v>
          </cell>
          <cell r="F306" t="str">
            <v>Privada</v>
          </cell>
          <cell r="G306" t="str">
            <v>Privado</v>
          </cell>
          <cell r="H306" t="str">
            <v>Não</v>
          </cell>
          <cell r="I306">
            <v>3.0000000066199092E+16</v>
          </cell>
          <cell r="J306">
            <v>33291</v>
          </cell>
          <cell r="K306">
            <v>1991</v>
          </cell>
          <cell r="L306" t="str">
            <v>fevereiro</v>
          </cell>
          <cell r="M306">
            <v>33438</v>
          </cell>
          <cell r="N306">
            <v>45170</v>
          </cell>
          <cell r="O306">
            <v>0</v>
          </cell>
          <cell r="P306">
            <v>0</v>
          </cell>
          <cell r="Q306" t="str">
            <v>AV AIRTON SENNA DA SILVA 2500</v>
          </cell>
          <cell r="R306" t="str">
            <v>09.380-440</v>
          </cell>
          <cell r="S306" t="str">
            <v>MAUA</v>
          </cell>
          <cell r="T306" t="str">
            <v>SP</v>
          </cell>
          <cell r="U306" t="str">
            <v>WWW.PORTALPREV.COM.BR/PREVCHEVRON</v>
          </cell>
          <cell r="V306" t="str">
            <v>ERSP</v>
          </cell>
          <cell r="W306">
            <v>45464.25</v>
          </cell>
        </row>
        <row r="307">
          <cell r="A307" t="str">
            <v>PREVCOM-BRC</v>
          </cell>
          <cell r="B307" t="str">
            <v>26.850.496/0001-86</v>
          </cell>
          <cell r="C307" t="str">
            <v>NORMAL - EM FUNCIONAMENTO</v>
          </cell>
          <cell r="D307" t="str">
            <v>NORMAL</v>
          </cell>
          <cell r="E307" t="str">
            <v>LC 108 / LC 109</v>
          </cell>
          <cell r="F307" t="str">
            <v>Pública Estadual</v>
          </cell>
          <cell r="G307" t="str">
            <v>Público</v>
          </cell>
          <cell r="H307" t="str">
            <v>Não</v>
          </cell>
          <cell r="I307">
            <v>4.4011002753201752E+16</v>
          </cell>
          <cell r="J307">
            <v>42825</v>
          </cell>
          <cell r="K307">
            <v>2017</v>
          </cell>
          <cell r="L307" t="str">
            <v>março</v>
          </cell>
          <cell r="M307">
            <v>42830</v>
          </cell>
          <cell r="N307"/>
          <cell r="O307">
            <v>1</v>
          </cell>
          <cell r="P307">
            <v>7</v>
          </cell>
          <cell r="Q307" t="str">
            <v>AVENIDA PRIMEIRA RADIAL</v>
          </cell>
          <cell r="R307" t="str">
            <v>74.820-300</v>
          </cell>
          <cell r="S307" t="str">
            <v>GOIANIA</v>
          </cell>
          <cell r="T307" t="str">
            <v>GO</v>
          </cell>
          <cell r="U307" t="str">
            <v>HTTP://WWW.PREVCOM-BRC.COM.BR/</v>
          </cell>
          <cell r="V307" t="str">
            <v>ERMG</v>
          </cell>
          <cell r="W307">
            <v>45464.25</v>
          </cell>
        </row>
        <row r="308">
          <cell r="A308" t="str">
            <v>PREVCOM-MG</v>
          </cell>
          <cell r="B308" t="str">
            <v>21.275.737/0001-97</v>
          </cell>
          <cell r="C308" t="str">
            <v>NORMAL - EM FUNCIONAMENTO</v>
          </cell>
          <cell r="D308" t="str">
            <v>NORMAL</v>
          </cell>
          <cell r="E308" t="str">
            <v>LC 108 / LC 109</v>
          </cell>
          <cell r="F308" t="str">
            <v>Pública Estadual</v>
          </cell>
          <cell r="G308" t="str">
            <v>Público</v>
          </cell>
          <cell r="H308" t="str">
            <v>Não</v>
          </cell>
          <cell r="I308">
            <v>4.4011000209201424E+16</v>
          </cell>
          <cell r="J308">
            <v>41758</v>
          </cell>
          <cell r="K308">
            <v>2014</v>
          </cell>
          <cell r="L308" t="str">
            <v>abril</v>
          </cell>
          <cell r="M308">
            <v>41901</v>
          </cell>
          <cell r="N308"/>
          <cell r="O308">
            <v>2</v>
          </cell>
          <cell r="P308">
            <v>13</v>
          </cell>
          <cell r="Q308" t="str">
            <v>RUA RIO GRANDE DO NORTE, 867 SALA 601</v>
          </cell>
          <cell r="R308" t="str">
            <v>30.130-135</v>
          </cell>
          <cell r="S308" t="str">
            <v>BELO HORIZONTE</v>
          </cell>
          <cell r="T308" t="str">
            <v>MG</v>
          </cell>
          <cell r="U308" t="str">
            <v>WWW.PREVCOMMG.COM.BR</v>
          </cell>
          <cell r="V308" t="str">
            <v>ERMG</v>
          </cell>
          <cell r="W308">
            <v>45464.25</v>
          </cell>
        </row>
        <row r="309">
          <cell r="A309" t="str">
            <v>PREVCOOP</v>
          </cell>
          <cell r="B309" t="str">
            <v>05.508.737/0001-33</v>
          </cell>
          <cell r="C309" t="str">
            <v>ENCERRADA - POR INICIATIVA DA EFPC</v>
          </cell>
          <cell r="D309" t="str">
            <v>ENCERRADA</v>
          </cell>
          <cell r="E309" t="str">
            <v>LC 109</v>
          </cell>
          <cell r="F309" t="str">
            <v>Instituidor</v>
          </cell>
          <cell r="G309" t="str">
            <v>Instituidor</v>
          </cell>
          <cell r="H309" t="str">
            <v>Não</v>
          </cell>
          <cell r="I309">
            <v>4.4000000736200312E+16</v>
          </cell>
          <cell r="J309">
            <v>37803</v>
          </cell>
          <cell r="K309">
            <v>2003</v>
          </cell>
          <cell r="L309" t="str">
            <v>julho</v>
          </cell>
          <cell r="M309">
            <v>37982</v>
          </cell>
          <cell r="N309">
            <v>40301</v>
          </cell>
          <cell r="O309">
            <v>0</v>
          </cell>
          <cell r="P309">
            <v>0</v>
          </cell>
          <cell r="Q309"/>
          <cell r="R309"/>
          <cell r="S309" t="str">
            <v>BELO HORIZONTE</v>
          </cell>
          <cell r="T309" t="str">
            <v>MG</v>
          </cell>
          <cell r="U309"/>
          <cell r="V309" t="str">
            <v>ERMG</v>
          </cell>
          <cell r="W309">
            <v>45464.25</v>
          </cell>
        </row>
        <row r="310">
          <cell r="A310" t="str">
            <v>PREVCUMMINS</v>
          </cell>
          <cell r="B310" t="str">
            <v>54.788.948/0001-82</v>
          </cell>
          <cell r="C310" t="str">
            <v>NORMAL - EM FUNCIONAMENTO</v>
          </cell>
          <cell r="D310" t="str">
            <v>NORMAL</v>
          </cell>
          <cell r="E310" t="str">
            <v>LC 109</v>
          </cell>
          <cell r="F310" t="str">
            <v>Privada</v>
          </cell>
          <cell r="G310" t="str">
            <v>Privado</v>
          </cell>
          <cell r="H310" t="str">
            <v>Não</v>
          </cell>
          <cell r="I310">
            <v>300000035751985</v>
          </cell>
          <cell r="J310">
            <v>31765</v>
          </cell>
          <cell r="K310">
            <v>1986</v>
          </cell>
          <cell r="L310" t="str">
            <v>dezembro</v>
          </cell>
          <cell r="M310">
            <v>31876</v>
          </cell>
          <cell r="N310"/>
          <cell r="O310">
            <v>1</v>
          </cell>
          <cell r="P310">
            <v>3</v>
          </cell>
          <cell r="Q310" t="str">
            <v>RUA  JATI 310</v>
          </cell>
          <cell r="R310" t="str">
            <v>07.180-900</v>
          </cell>
          <cell r="S310" t="str">
            <v>GUARULHOS</v>
          </cell>
          <cell r="T310" t="str">
            <v>SP</v>
          </cell>
          <cell r="U310" t="str">
            <v>WWW.PREVCUMMINS.COM.BR</v>
          </cell>
          <cell r="V310" t="str">
            <v>ERSP</v>
          </cell>
          <cell r="W310">
            <v>45464.25</v>
          </cell>
        </row>
        <row r="311">
          <cell r="A311" t="str">
            <v>PREVDATA</v>
          </cell>
          <cell r="B311" t="str">
            <v>30.258.057/0001-56</v>
          </cell>
          <cell r="C311" t="str">
            <v>NORMAL - EM FUNCIONAMENTO</v>
          </cell>
          <cell r="D311" t="str">
            <v>NORMAL</v>
          </cell>
          <cell r="E311" t="str">
            <v>LC 108 / LC 109</v>
          </cell>
          <cell r="F311" t="str">
            <v>Pública Federal</v>
          </cell>
          <cell r="G311" t="str">
            <v>Público</v>
          </cell>
          <cell r="H311" t="str">
            <v>Não</v>
          </cell>
          <cell r="I311">
            <v>3012631978</v>
          </cell>
          <cell r="J311">
            <v>28844</v>
          </cell>
          <cell r="K311">
            <v>1978</v>
          </cell>
          <cell r="L311" t="str">
            <v>dezembro</v>
          </cell>
          <cell r="M311">
            <v>28773</v>
          </cell>
          <cell r="N311"/>
          <cell r="O311">
            <v>2</v>
          </cell>
          <cell r="P311">
            <v>2</v>
          </cell>
          <cell r="Q311" t="str">
            <v>AV RIO BRANCO 108 13 ANDAR</v>
          </cell>
          <cell r="R311" t="str">
            <v>20.040-001</v>
          </cell>
          <cell r="S311" t="str">
            <v>RIO DE JANEIRO</v>
          </cell>
          <cell r="T311" t="str">
            <v>RJ</v>
          </cell>
          <cell r="U311" t="str">
            <v>WWW.PREVDATA.ORG.BR</v>
          </cell>
          <cell r="V311" t="str">
            <v>ERRJ</v>
          </cell>
          <cell r="W311">
            <v>45464.25</v>
          </cell>
        </row>
        <row r="312">
          <cell r="A312" t="str">
            <v>PREVDEUTSCHE</v>
          </cell>
          <cell r="B312" t="str">
            <v>69.094.670/0001-10</v>
          </cell>
          <cell r="C312" t="str">
            <v>ENCERRADA - POR INICIATIVA DA EFPC</v>
          </cell>
          <cell r="D312" t="str">
            <v>ENCERRADA</v>
          </cell>
          <cell r="E312" t="str">
            <v>LC 109</v>
          </cell>
          <cell r="F312" t="str">
            <v>Privada</v>
          </cell>
          <cell r="G312" t="str">
            <v>Privado</v>
          </cell>
          <cell r="H312" t="str">
            <v>Não</v>
          </cell>
          <cell r="I312">
            <v>440000011541994</v>
          </cell>
          <cell r="J312">
            <v>34164</v>
          </cell>
          <cell r="K312">
            <v>1993</v>
          </cell>
          <cell r="L312" t="str">
            <v>julho</v>
          </cell>
          <cell r="M312">
            <v>34213</v>
          </cell>
          <cell r="N312">
            <v>39875</v>
          </cell>
          <cell r="O312">
            <v>0</v>
          </cell>
          <cell r="P312">
            <v>0</v>
          </cell>
          <cell r="Q312"/>
          <cell r="R312"/>
          <cell r="S312" t="str">
            <v>SAO PAULO</v>
          </cell>
          <cell r="T312" t="str">
            <v>SP</v>
          </cell>
          <cell r="U312"/>
          <cell r="V312" t="str">
            <v>ERSP</v>
          </cell>
          <cell r="W312">
            <v>45464.25</v>
          </cell>
        </row>
        <row r="313">
          <cell r="A313" t="str">
            <v>PREVDOW</v>
          </cell>
          <cell r="B313" t="str">
            <v>62.282.017/0001-36</v>
          </cell>
          <cell r="C313" t="str">
            <v>NORMAL - EM FUNCIONAMENTO</v>
          </cell>
          <cell r="D313" t="str">
            <v>NORMAL</v>
          </cell>
          <cell r="E313" t="str">
            <v>LC 109</v>
          </cell>
          <cell r="F313" t="str">
            <v>Privada</v>
          </cell>
          <cell r="G313" t="str">
            <v>Privado</v>
          </cell>
          <cell r="H313" t="str">
            <v>Não</v>
          </cell>
          <cell r="I313">
            <v>2104198915</v>
          </cell>
          <cell r="J313">
            <v>32782</v>
          </cell>
          <cell r="K313">
            <v>1989</v>
          </cell>
          <cell r="L313" t="str">
            <v>outubro</v>
          </cell>
          <cell r="M313">
            <v>33086</v>
          </cell>
          <cell r="N313"/>
          <cell r="O313">
            <v>1</v>
          </cell>
          <cell r="P313">
            <v>8</v>
          </cell>
          <cell r="Q313" t="str">
            <v>AVENIDA DAS NAÇÕES UNIDAS</v>
          </cell>
          <cell r="R313" t="str">
            <v>04.795-000</v>
          </cell>
          <cell r="S313" t="str">
            <v>SAO PAULO</v>
          </cell>
          <cell r="T313" t="str">
            <v>SP</v>
          </cell>
          <cell r="U313" t="str">
            <v>WWW.PREVDOW.COM.BR</v>
          </cell>
          <cell r="V313" t="str">
            <v>ERSP</v>
          </cell>
          <cell r="W313">
            <v>45464.25</v>
          </cell>
        </row>
        <row r="314">
          <cell r="A314" t="str">
            <v>PREVEME</v>
          </cell>
          <cell r="B314" t="str">
            <v>51.919.447/0001-08</v>
          </cell>
          <cell r="C314" t="str">
            <v>NORMAL - EM FUNCIONAMENTO</v>
          </cell>
          <cell r="D314" t="str">
            <v>NORMAL</v>
          </cell>
          <cell r="E314" t="str">
            <v>LC 109</v>
          </cell>
          <cell r="F314" t="str">
            <v>Privada</v>
          </cell>
          <cell r="G314" t="str">
            <v>Privado</v>
          </cell>
          <cell r="H314" t="str">
            <v>Não</v>
          </cell>
          <cell r="I314">
            <v>329791982</v>
          </cell>
          <cell r="J314">
            <v>30014</v>
          </cell>
          <cell r="K314">
            <v>1982</v>
          </cell>
          <cell r="L314" t="str">
            <v>março</v>
          </cell>
          <cell r="M314">
            <v>30316</v>
          </cell>
          <cell r="N314"/>
          <cell r="O314">
            <v>1</v>
          </cell>
          <cell r="P314">
            <v>3</v>
          </cell>
          <cell r="Q314" t="str">
            <v>ROD ANHANGUERA 110 KM EDIFICIO 23</v>
          </cell>
          <cell r="R314" t="str">
            <v>13.176-102</v>
          </cell>
          <cell r="S314" t="str">
            <v>SUMARE</v>
          </cell>
          <cell r="T314" t="str">
            <v>SP</v>
          </cell>
          <cell r="U314" t="str">
            <v>WWW.PREVEME.COM.BR</v>
          </cell>
          <cell r="V314" t="str">
            <v>ERSP</v>
          </cell>
          <cell r="W314">
            <v>45464.25</v>
          </cell>
        </row>
        <row r="315">
          <cell r="A315" t="str">
            <v>PREVEME II</v>
          </cell>
          <cell r="B315" t="str">
            <v>11.048.745/0001-47</v>
          </cell>
          <cell r="C315" t="str">
            <v>NORMAL - EM FUNCIONAMENTO</v>
          </cell>
          <cell r="D315" t="str">
            <v>NORMAL</v>
          </cell>
          <cell r="E315" t="str">
            <v>LC 109</v>
          </cell>
          <cell r="F315" t="str">
            <v>Privada</v>
          </cell>
          <cell r="G315" t="str">
            <v>Privado</v>
          </cell>
          <cell r="H315" t="str">
            <v>Não</v>
          </cell>
          <cell r="I315">
            <v>4.4000001091200912E+16</v>
          </cell>
          <cell r="J315">
            <v>39966</v>
          </cell>
          <cell r="K315">
            <v>2009</v>
          </cell>
          <cell r="L315" t="str">
            <v>junho</v>
          </cell>
          <cell r="M315">
            <v>40192</v>
          </cell>
          <cell r="N315"/>
          <cell r="O315">
            <v>1</v>
          </cell>
          <cell r="P315">
            <v>5</v>
          </cell>
          <cell r="Q315" t="str">
            <v>RODOVIA ANHANGUERA, KM 110, EDIFÍCIO  24, SALA 02</v>
          </cell>
          <cell r="R315" t="str">
            <v>13.181-900</v>
          </cell>
          <cell r="S315" t="str">
            <v>SUMARE</v>
          </cell>
          <cell r="T315" t="str">
            <v>SP</v>
          </cell>
          <cell r="U315" t="str">
            <v>WWW.PREVEME.COM.BR</v>
          </cell>
          <cell r="V315" t="str">
            <v>ERSP</v>
          </cell>
          <cell r="W315">
            <v>45464.25</v>
          </cell>
        </row>
        <row r="316">
          <cell r="A316" t="str">
            <v>PREVER HAAS</v>
          </cell>
          <cell r="B316" t="str">
            <v>57.387.623/0001-86</v>
          </cell>
          <cell r="C316" t="str">
            <v>ENCERRADA - POR INICIATIVA DA EFPC</v>
          </cell>
          <cell r="D316" t="str">
            <v>ENCERRADA</v>
          </cell>
          <cell r="E316" t="str">
            <v>LC 109</v>
          </cell>
          <cell r="F316" t="str">
            <v>Privada</v>
          </cell>
          <cell r="G316" t="str">
            <v>Privado</v>
          </cell>
          <cell r="H316" t="str">
            <v>Não</v>
          </cell>
          <cell r="I316">
            <v>300000055881986</v>
          </cell>
          <cell r="J316">
            <v>32253</v>
          </cell>
          <cell r="K316">
            <v>1988</v>
          </cell>
          <cell r="L316" t="str">
            <v>abril</v>
          </cell>
          <cell r="M316">
            <v>32367</v>
          </cell>
          <cell r="N316">
            <v>41782</v>
          </cell>
          <cell r="O316">
            <v>0</v>
          </cell>
          <cell r="P316">
            <v>0</v>
          </cell>
          <cell r="Q316" t="str">
            <v>AV. DAS NAÇÕES UNIDAS, 14.171 - DIAMOND TOWER - 5º ANDAR</v>
          </cell>
          <cell r="R316" t="str">
            <v>04.794-000</v>
          </cell>
          <cell r="S316" t="str">
            <v>SAO PAULO</v>
          </cell>
          <cell r="T316" t="str">
            <v>SP</v>
          </cell>
          <cell r="U316"/>
          <cell r="V316" t="str">
            <v>ERSP</v>
          </cell>
          <cell r="W316">
            <v>45464.25</v>
          </cell>
        </row>
        <row r="317">
          <cell r="A317" t="str">
            <v>PREVEREADY</v>
          </cell>
          <cell r="B317" t="str">
            <v>69.275.055/0001-00</v>
          </cell>
          <cell r="C317" t="str">
            <v>ENCERRADA - POR CANCELAMENTO</v>
          </cell>
          <cell r="D317" t="str">
            <v>ENCERRADA</v>
          </cell>
          <cell r="E317" t="str">
            <v>LC 109</v>
          </cell>
          <cell r="F317" t="str">
            <v>Privada</v>
          </cell>
          <cell r="G317" t="str">
            <v>Privado</v>
          </cell>
          <cell r="H317" t="str">
            <v>Não</v>
          </cell>
          <cell r="I317">
            <v>240000000581992</v>
          </cell>
          <cell r="J317">
            <v>33868</v>
          </cell>
          <cell r="K317">
            <v>1992</v>
          </cell>
          <cell r="L317" t="str">
            <v>setembro</v>
          </cell>
          <cell r="M317">
            <v>33970</v>
          </cell>
          <cell r="N317">
            <v>35388</v>
          </cell>
          <cell r="O317">
            <v>0</v>
          </cell>
          <cell r="P317">
            <v>0</v>
          </cell>
          <cell r="Q317"/>
          <cell r="R317"/>
          <cell r="S317" t="str">
            <v>SAO PAULO</v>
          </cell>
          <cell r="T317" t="str">
            <v>SP</v>
          </cell>
          <cell r="U317"/>
          <cell r="V317" t="str">
            <v>ERSP</v>
          </cell>
          <cell r="W317">
            <v>45464.25</v>
          </cell>
        </row>
        <row r="318">
          <cell r="A318" t="str">
            <v>PREVES</v>
          </cell>
          <cell r="B318" t="str">
            <v>19.473.043/0001-12</v>
          </cell>
          <cell r="C318" t="str">
            <v>NORMAL - EM FUNCIONAMENTO</v>
          </cell>
          <cell r="D318" t="str">
            <v>NORMAL</v>
          </cell>
          <cell r="E318" t="str">
            <v>LC 108 / LC 109</v>
          </cell>
          <cell r="F318" t="str">
            <v>Pública Municipal</v>
          </cell>
          <cell r="G318" t="str">
            <v>Público</v>
          </cell>
          <cell r="H318" t="str">
            <v>Não</v>
          </cell>
          <cell r="I318">
            <v>4.4011000625201344E+16</v>
          </cell>
          <cell r="J318">
            <v>41562</v>
          </cell>
          <cell r="K318">
            <v>2013</v>
          </cell>
          <cell r="L318" t="str">
            <v>outubro</v>
          </cell>
          <cell r="M318">
            <v>41627</v>
          </cell>
          <cell r="N318"/>
          <cell r="O318">
            <v>3</v>
          </cell>
          <cell r="P318">
            <v>22</v>
          </cell>
          <cell r="Q318" t="str">
            <v>RUA MARÍLIA DE REZENDE SCARTON COUTINHO</v>
          </cell>
          <cell r="R318" t="str">
            <v>29.050-410</v>
          </cell>
          <cell r="S318" t="str">
            <v>VITORIA</v>
          </cell>
          <cell r="T318" t="str">
            <v>ES</v>
          </cell>
          <cell r="U318" t="str">
            <v>WWW.PREVES.ES.GOV.BR</v>
          </cell>
          <cell r="V318" t="str">
            <v>ERMG</v>
          </cell>
          <cell r="W318">
            <v>45464.25</v>
          </cell>
        </row>
        <row r="319">
          <cell r="A319" t="str">
            <v>PREVESTIRENO</v>
          </cell>
          <cell r="B319" t="str">
            <v>61.079.232/0001-71</v>
          </cell>
          <cell r="C319" t="str">
            <v>ENCERRADA - POR CANCELAMENTO</v>
          </cell>
          <cell r="D319" t="str">
            <v>ENCERRADA</v>
          </cell>
          <cell r="E319" t="str">
            <v>LC 109</v>
          </cell>
          <cell r="F319" t="str">
            <v>Privada</v>
          </cell>
          <cell r="G319" t="str">
            <v>Privado</v>
          </cell>
          <cell r="H319" t="str">
            <v>Não</v>
          </cell>
          <cell r="I319">
            <v>3.0000000065199028E+16</v>
          </cell>
          <cell r="J319">
            <v>33207</v>
          </cell>
          <cell r="K319">
            <v>1990</v>
          </cell>
          <cell r="L319" t="str">
            <v>novembro</v>
          </cell>
          <cell r="M319"/>
          <cell r="N319">
            <v>35633</v>
          </cell>
          <cell r="O319">
            <v>0</v>
          </cell>
          <cell r="P319">
            <v>0</v>
          </cell>
          <cell r="Q319"/>
          <cell r="R319"/>
          <cell r="S319" t="str">
            <v>SAO PAULO</v>
          </cell>
          <cell r="T319" t="str">
            <v>SP</v>
          </cell>
          <cell r="U319"/>
          <cell r="V319" t="str">
            <v>ERSP</v>
          </cell>
          <cell r="W319">
            <v>45464.25</v>
          </cell>
        </row>
        <row r="320">
          <cell r="A320" t="str">
            <v>PREVHAB</v>
          </cell>
          <cell r="B320" t="str">
            <v>42.174.631/0001-77</v>
          </cell>
          <cell r="C320" t="str">
            <v>NORMAL - EM FUNCIONAMENTO</v>
          </cell>
          <cell r="D320" t="str">
            <v>NORMAL</v>
          </cell>
          <cell r="E320" t="str">
            <v>LC 109</v>
          </cell>
          <cell r="F320" t="str">
            <v>Privada</v>
          </cell>
          <cell r="G320" t="str">
            <v>Privado</v>
          </cell>
          <cell r="H320" t="str">
            <v>Não</v>
          </cell>
          <cell r="I320">
            <v>3017691979</v>
          </cell>
          <cell r="J320">
            <v>26704</v>
          </cell>
          <cell r="K320">
            <v>1973</v>
          </cell>
          <cell r="L320" t="str">
            <v>fevereiro</v>
          </cell>
          <cell r="M320">
            <v>26704</v>
          </cell>
          <cell r="N320"/>
          <cell r="O320">
            <v>1</v>
          </cell>
          <cell r="P320">
            <v>0</v>
          </cell>
          <cell r="Q320" t="str">
            <v>RUA DA GLÓRIA, 306 - 10º E 11º ANDARES</v>
          </cell>
          <cell r="R320" t="str">
            <v>20.241-180</v>
          </cell>
          <cell r="S320" t="str">
            <v>RIO DE JANEIRO</v>
          </cell>
          <cell r="T320" t="str">
            <v>RJ</v>
          </cell>
          <cell r="U320" t="str">
            <v>WWW.PREVHAB.COM.BR</v>
          </cell>
          <cell r="V320" t="str">
            <v>ERRJ</v>
          </cell>
          <cell r="W320">
            <v>45464.25</v>
          </cell>
        </row>
        <row r="321">
          <cell r="A321" t="str">
            <v>PREVHENKEL</v>
          </cell>
          <cell r="B321" t="str">
            <v>58.069.485/0001-50</v>
          </cell>
          <cell r="C321" t="str">
            <v>ENCERRADA - POR CANCELAMENTO</v>
          </cell>
          <cell r="D321" t="str">
            <v>ENCERRADA</v>
          </cell>
          <cell r="E321" t="str">
            <v>LC 109</v>
          </cell>
          <cell r="F321" t="str">
            <v>Privada</v>
          </cell>
          <cell r="G321" t="str">
            <v>Privado</v>
          </cell>
          <cell r="H321" t="str">
            <v>Não</v>
          </cell>
          <cell r="I321">
            <v>31441985</v>
          </cell>
          <cell r="J321">
            <v>32126</v>
          </cell>
          <cell r="K321">
            <v>1987</v>
          </cell>
          <cell r="L321" t="str">
            <v>dezembro</v>
          </cell>
          <cell r="M321">
            <v>32126</v>
          </cell>
          <cell r="N321">
            <v>38195</v>
          </cell>
          <cell r="O321">
            <v>0</v>
          </cell>
          <cell r="P321">
            <v>0</v>
          </cell>
          <cell r="Q321"/>
          <cell r="R321"/>
          <cell r="S321" t="str">
            <v>SAO PAULO</v>
          </cell>
          <cell r="T321" t="str">
            <v>SP</v>
          </cell>
          <cell r="U321"/>
          <cell r="V321" t="str">
            <v>ERSP</v>
          </cell>
          <cell r="W321">
            <v>45464.25</v>
          </cell>
        </row>
        <row r="322">
          <cell r="A322" t="str">
            <v>PREVI - FIERN</v>
          </cell>
          <cell r="B322" t="str">
            <v>00.506.457/0001-72</v>
          </cell>
          <cell r="C322" t="str">
            <v>SEM ATIVIDADES - COM PENDÊNCIAS PARA CANCELAMENTO</v>
          </cell>
          <cell r="D322" t="str">
            <v>SEM ATIVIDADES</v>
          </cell>
          <cell r="E322" t="str">
            <v>LC 109</v>
          </cell>
          <cell r="F322" t="str">
            <v>Privada</v>
          </cell>
          <cell r="G322" t="str">
            <v>Privado</v>
          </cell>
          <cell r="H322" t="str">
            <v>Não</v>
          </cell>
          <cell r="I322">
            <v>4.4000004146199408E+16</v>
          </cell>
          <cell r="J322">
            <v>34733</v>
          </cell>
          <cell r="K322">
            <v>1995</v>
          </cell>
          <cell r="L322" t="str">
            <v>fevereiro</v>
          </cell>
          <cell r="M322">
            <v>34733</v>
          </cell>
          <cell r="N322"/>
          <cell r="O322">
            <v>1</v>
          </cell>
          <cell r="P322">
            <v>4</v>
          </cell>
          <cell r="Q322" t="str">
            <v>AV SENADOR SALGADO FILHO 2860</v>
          </cell>
          <cell r="R322" t="str">
            <v>59.056-000</v>
          </cell>
          <cell r="S322" t="str">
            <v>NATAL</v>
          </cell>
          <cell r="T322" t="str">
            <v>RN</v>
          </cell>
          <cell r="U322" t="str">
            <v>WWW.FIERN.ORG.BR</v>
          </cell>
          <cell r="V322" t="str">
            <v>ERPE</v>
          </cell>
          <cell r="W322">
            <v>45464.25</v>
          </cell>
        </row>
        <row r="323">
          <cell r="A323" t="str">
            <v>PREVI CIBA</v>
          </cell>
          <cell r="B323" t="str">
            <v>06.916.465/0001-73</v>
          </cell>
          <cell r="C323" t="str">
            <v>ENCERRADA - POR INICIATIVA DA EFPC</v>
          </cell>
          <cell r="D323" t="str">
            <v>ENCERRADA</v>
          </cell>
          <cell r="E323" t="str">
            <v>LC 109</v>
          </cell>
          <cell r="F323" t="str">
            <v>Privada</v>
          </cell>
          <cell r="G323" t="str">
            <v>Privado</v>
          </cell>
          <cell r="H323" t="str">
            <v>Não</v>
          </cell>
          <cell r="I323">
            <v>4.400000026220048E+16</v>
          </cell>
          <cell r="J323">
            <v>38160</v>
          </cell>
          <cell r="K323">
            <v>2004</v>
          </cell>
          <cell r="L323" t="str">
            <v>junho</v>
          </cell>
          <cell r="M323">
            <v>38474</v>
          </cell>
          <cell r="N323">
            <v>41596</v>
          </cell>
          <cell r="O323">
            <v>0</v>
          </cell>
          <cell r="P323">
            <v>0</v>
          </cell>
          <cell r="Q323" t="str">
            <v>AV. ÂNGELO DEMARCHI, 123, PRÉDIO ¿ C 110 ¿ 1ª ANDAR (REMETENTE ¿ PRESIDÊNCIA DA BASF)</v>
          </cell>
          <cell r="R323" t="str">
            <v>09.844-900</v>
          </cell>
          <cell r="S323" t="str">
            <v>SAO PAULO</v>
          </cell>
          <cell r="T323" t="str">
            <v>SP</v>
          </cell>
          <cell r="U323"/>
          <cell r="V323" t="str">
            <v>ERSP</v>
          </cell>
          <cell r="W323">
            <v>45464.25</v>
          </cell>
        </row>
        <row r="324">
          <cell r="A324" t="str">
            <v>PREVI GILLETTE</v>
          </cell>
          <cell r="B324" t="str">
            <v>32.243.685/0001-93</v>
          </cell>
          <cell r="C324" t="str">
            <v>ENCERRADA - POR INCORPORAÇÃO</v>
          </cell>
          <cell r="D324" t="str">
            <v>ENCERRADA</v>
          </cell>
          <cell r="E324" t="str">
            <v>LC 109</v>
          </cell>
          <cell r="F324" t="str">
            <v>Privada</v>
          </cell>
          <cell r="G324" t="str">
            <v>Privado</v>
          </cell>
          <cell r="H324" t="str">
            <v>Não</v>
          </cell>
          <cell r="I324">
            <v>300000069131987</v>
          </cell>
          <cell r="J324">
            <v>32510</v>
          </cell>
          <cell r="K324">
            <v>1989</v>
          </cell>
          <cell r="L324" t="str">
            <v>janeiro</v>
          </cell>
          <cell r="M324">
            <v>32510</v>
          </cell>
          <cell r="N324">
            <v>41183</v>
          </cell>
          <cell r="O324">
            <v>0</v>
          </cell>
          <cell r="P324">
            <v>0</v>
          </cell>
          <cell r="Q324" t="str">
            <v>PRAIA DO BOTAFOGO,300 1º ANDAR PARTE</v>
          </cell>
          <cell r="R324" t="str">
            <v>22.259-800</v>
          </cell>
          <cell r="S324" t="str">
            <v>RIO DE JANEIRO</v>
          </cell>
          <cell r="T324" t="str">
            <v>RJ</v>
          </cell>
          <cell r="U324"/>
          <cell r="V324" t="str">
            <v>ERRJ</v>
          </cell>
          <cell r="W324">
            <v>45464.25</v>
          </cell>
        </row>
        <row r="325">
          <cell r="A325" t="str">
            <v>PREVI INCEPA</v>
          </cell>
          <cell r="B325" t="str">
            <v>40.446.114/0001-84</v>
          </cell>
          <cell r="C325" t="str">
            <v>ENCERRADA - POR INICIATIVA DA EFPC</v>
          </cell>
          <cell r="D325" t="str">
            <v>ENCERRADA</v>
          </cell>
          <cell r="E325" t="str">
            <v>LC 109</v>
          </cell>
          <cell r="F325" t="str">
            <v>Privada</v>
          </cell>
          <cell r="G325" t="str">
            <v>Privado</v>
          </cell>
          <cell r="H325" t="str">
            <v>Não</v>
          </cell>
          <cell r="I325">
            <v>44392</v>
          </cell>
          <cell r="J325">
            <v>33716</v>
          </cell>
          <cell r="K325">
            <v>1992</v>
          </cell>
          <cell r="L325" t="str">
            <v>abril</v>
          </cell>
          <cell r="M325">
            <v>33716</v>
          </cell>
          <cell r="N325">
            <v>42250</v>
          </cell>
          <cell r="O325">
            <v>0</v>
          </cell>
          <cell r="P325">
            <v>0</v>
          </cell>
          <cell r="Q325" t="str">
            <v>AV PADRE NATAL PIGATO 974</v>
          </cell>
          <cell r="R325" t="str">
            <v>83.607-240</v>
          </cell>
          <cell r="S325" t="str">
            <v>CAMPO LARGO</v>
          </cell>
          <cell r="T325" t="str">
            <v>PR</v>
          </cell>
          <cell r="U325"/>
          <cell r="V325" t="str">
            <v>ERRS</v>
          </cell>
          <cell r="W325">
            <v>45464.25</v>
          </cell>
        </row>
        <row r="326">
          <cell r="A326" t="str">
            <v>PREVI NOVARTIS</v>
          </cell>
          <cell r="B326" t="str">
            <v>59.091.736/0001-65</v>
          </cell>
          <cell r="C326" t="str">
            <v>NORMAL - EM FUNCIONAMENTO</v>
          </cell>
          <cell r="D326" t="str">
            <v>NORMAL</v>
          </cell>
          <cell r="E326" t="str">
            <v>LC 109</v>
          </cell>
          <cell r="F326" t="str">
            <v>Privada</v>
          </cell>
          <cell r="G326" t="str">
            <v>Privado</v>
          </cell>
          <cell r="H326" t="str">
            <v>Não</v>
          </cell>
          <cell r="I326">
            <v>300000064921987</v>
          </cell>
          <cell r="J326">
            <v>32266</v>
          </cell>
          <cell r="K326">
            <v>1988</v>
          </cell>
          <cell r="L326" t="str">
            <v>maio</v>
          </cell>
          <cell r="M326">
            <v>32325</v>
          </cell>
          <cell r="N326"/>
          <cell r="O326">
            <v>2</v>
          </cell>
          <cell r="P326">
            <v>3</v>
          </cell>
          <cell r="Q326" t="str">
            <v>AV PROF.VICENTE RAO , 90 PREDIO 121 SALA 3415</v>
          </cell>
          <cell r="R326" t="str">
            <v>04.636-000</v>
          </cell>
          <cell r="S326" t="str">
            <v>SAO PAULO</v>
          </cell>
          <cell r="T326" t="str">
            <v>SP</v>
          </cell>
          <cell r="U326" t="str">
            <v>WWW.PREVINOVARTIS.COM.BR</v>
          </cell>
          <cell r="V326" t="str">
            <v>ERSP</v>
          </cell>
          <cell r="W326">
            <v>45464.25</v>
          </cell>
        </row>
        <row r="327">
          <cell r="A327" t="str">
            <v>PREVI/BB</v>
          </cell>
          <cell r="B327" t="str">
            <v>33.754.482/0001-24</v>
          </cell>
          <cell r="C327" t="str">
            <v>NORMAL - EM FUNCIONAMENTO</v>
          </cell>
          <cell r="D327" t="str">
            <v>NORMAL</v>
          </cell>
          <cell r="E327" t="str">
            <v>LC 108 / LC 109</v>
          </cell>
          <cell r="F327" t="str">
            <v>Pública Federal</v>
          </cell>
          <cell r="G327" t="str">
            <v>Público</v>
          </cell>
          <cell r="H327" t="str">
            <v>Não</v>
          </cell>
          <cell r="I327">
            <v>30175379</v>
          </cell>
          <cell r="J327">
            <v>29284</v>
          </cell>
          <cell r="K327">
            <v>1980</v>
          </cell>
          <cell r="L327" t="str">
            <v>março</v>
          </cell>
          <cell r="M327">
            <v>29284</v>
          </cell>
          <cell r="N327"/>
          <cell r="O327">
            <v>4</v>
          </cell>
          <cell r="P327">
            <v>3</v>
          </cell>
          <cell r="Q327" t="str">
            <v>PRAIA DE BOTAFOGO 501, 3º E 4º ANDARES</v>
          </cell>
          <cell r="R327" t="str">
            <v>22.250-040</v>
          </cell>
          <cell r="S327" t="str">
            <v>RIO DE JANEIRO</v>
          </cell>
          <cell r="T327" t="str">
            <v>RJ</v>
          </cell>
          <cell r="U327" t="str">
            <v>www.previ.com.br</v>
          </cell>
          <cell r="V327" t="str">
            <v>ERRJ</v>
          </cell>
          <cell r="W327">
            <v>45464.25</v>
          </cell>
        </row>
        <row r="328">
          <cell r="A328" t="str">
            <v>PREVI/CIBA</v>
          </cell>
          <cell r="B328" t="str">
            <v>06.916.465/0001-73</v>
          </cell>
          <cell r="C328" t="str">
            <v>ENCERRADA - POR CANCELAMENTO</v>
          </cell>
          <cell r="D328" t="str">
            <v>ENCERRADA</v>
          </cell>
          <cell r="E328" t="str">
            <v>LC 109</v>
          </cell>
          <cell r="F328" t="str">
            <v>Privada</v>
          </cell>
          <cell r="G328" t="str">
            <v>Privado</v>
          </cell>
          <cell r="H328" t="str">
            <v>Não</v>
          </cell>
          <cell r="I328">
            <v>4.400000235119996E+16</v>
          </cell>
          <cell r="J328">
            <v>32253</v>
          </cell>
          <cell r="K328">
            <v>1988</v>
          </cell>
          <cell r="L328" t="str">
            <v>abril</v>
          </cell>
          <cell r="M328">
            <v>32325</v>
          </cell>
          <cell r="N328">
            <v>36846</v>
          </cell>
          <cell r="O328">
            <v>0</v>
          </cell>
          <cell r="P328">
            <v>0</v>
          </cell>
          <cell r="Q328" t="str">
            <v>AV. ÂNGELO DEMARCHI, 123, PRÉDIO ¿ C 110 ¿ 1ª ANDAR (REMETENTE ¿ PRESIDÊNCIA DA BASF)</v>
          </cell>
          <cell r="R328" t="str">
            <v>09.844-900</v>
          </cell>
          <cell r="S328" t="str">
            <v>SAO PAULO</v>
          </cell>
          <cell r="T328" t="str">
            <v>SP</v>
          </cell>
          <cell r="U328"/>
          <cell r="V328" t="str">
            <v>ERSP</v>
          </cell>
          <cell r="W328">
            <v>45464.25</v>
          </cell>
        </row>
        <row r="329">
          <cell r="A329" t="str">
            <v>PREVIARMCO</v>
          </cell>
          <cell r="B329" t="str">
            <v>49.920.341/0001-74</v>
          </cell>
          <cell r="C329" t="str">
            <v>ENCERRADA - POR INICIATIVA DA EFPC</v>
          </cell>
          <cell r="D329" t="str">
            <v>ENCERRADA</v>
          </cell>
          <cell r="E329" t="str">
            <v>LC 109</v>
          </cell>
          <cell r="F329" t="str">
            <v>Privada</v>
          </cell>
          <cell r="G329" t="str">
            <v>Privado</v>
          </cell>
          <cell r="H329" t="str">
            <v>Não</v>
          </cell>
          <cell r="I329">
            <v>242691981</v>
          </cell>
          <cell r="J329">
            <v>30025</v>
          </cell>
          <cell r="K329">
            <v>1982</v>
          </cell>
          <cell r="L329" t="str">
            <v>março</v>
          </cell>
          <cell r="M329">
            <v>30025</v>
          </cell>
          <cell r="N329">
            <v>42146</v>
          </cell>
          <cell r="O329">
            <v>0</v>
          </cell>
          <cell r="P329">
            <v>0</v>
          </cell>
          <cell r="Q329" t="str">
            <v>AV DR FRANCISCO MESQUITA 1575</v>
          </cell>
          <cell r="R329" t="str">
            <v>03.153-002</v>
          </cell>
          <cell r="S329" t="str">
            <v>SAO PAULO</v>
          </cell>
          <cell r="T329" t="str">
            <v>SP</v>
          </cell>
          <cell r="U329"/>
          <cell r="V329" t="str">
            <v>ERSP</v>
          </cell>
          <cell r="W329">
            <v>45464.25</v>
          </cell>
        </row>
        <row r="330">
          <cell r="A330" t="str">
            <v>PREVIBAN</v>
          </cell>
          <cell r="B330" t="str">
            <v>08.606.865/0001-08</v>
          </cell>
          <cell r="C330" t="str">
            <v>ENCERRADA - POR INICIATIVA DA EFPC</v>
          </cell>
          <cell r="D330" t="str">
            <v>ENCERRADA</v>
          </cell>
          <cell r="E330" t="str">
            <v>LC 109</v>
          </cell>
          <cell r="F330" t="str">
            <v>Privada</v>
          </cell>
          <cell r="G330" t="str">
            <v>Privado</v>
          </cell>
          <cell r="H330" t="str">
            <v>Não</v>
          </cell>
          <cell r="I330">
            <v>300000011861984</v>
          </cell>
          <cell r="J330">
            <v>30957</v>
          </cell>
          <cell r="K330">
            <v>1984</v>
          </cell>
          <cell r="L330" t="str">
            <v>outubro</v>
          </cell>
          <cell r="M330">
            <v>30956</v>
          </cell>
          <cell r="N330">
            <v>41256</v>
          </cell>
          <cell r="O330">
            <v>0</v>
          </cell>
          <cell r="P330">
            <v>0</v>
          </cell>
          <cell r="Q330" t="str">
            <v>AV EPITACIO PESSOA 1250 SALA 213</v>
          </cell>
          <cell r="R330" t="str">
            <v>58.040-000</v>
          </cell>
          <cell r="S330" t="str">
            <v>JOAO PESSOA</v>
          </cell>
          <cell r="T330" t="str">
            <v>PB</v>
          </cell>
          <cell r="U330"/>
          <cell r="V330" t="str">
            <v>ERPE</v>
          </cell>
          <cell r="W330">
            <v>45464.25</v>
          </cell>
        </row>
        <row r="331">
          <cell r="A331" t="str">
            <v>PREVI-BANERJ</v>
          </cell>
          <cell r="B331" t="str">
            <v>34.054.320/0001-46</v>
          </cell>
          <cell r="C331" t="str">
            <v>LIQUIDAÇÃO - EM LIQUIDAÇÃO</v>
          </cell>
          <cell r="D331" t="str">
            <v>LIQUIDAÇÃO</v>
          </cell>
          <cell r="E331" t="str">
            <v>LC 108 / LC 109</v>
          </cell>
          <cell r="F331" t="str">
            <v>Pública Estadual</v>
          </cell>
          <cell r="G331" t="str">
            <v>Público</v>
          </cell>
          <cell r="H331" t="str">
            <v>Não</v>
          </cell>
          <cell r="I331">
            <v>301810</v>
          </cell>
          <cell r="J331">
            <v>29742</v>
          </cell>
          <cell r="K331">
            <v>1981</v>
          </cell>
          <cell r="L331" t="str">
            <v>junho</v>
          </cell>
          <cell r="M331">
            <v>29742</v>
          </cell>
          <cell r="N331"/>
          <cell r="O331">
            <v>1</v>
          </cell>
          <cell r="P331">
            <v>1</v>
          </cell>
          <cell r="Q331" t="str">
            <v>AVENIDA TREZE DE MAIO, Nº 47 - 6º ANDAR - SALA 606</v>
          </cell>
          <cell r="R331" t="str">
            <v>20.031-921</v>
          </cell>
          <cell r="S331" t="str">
            <v>RIO DE JANEIRO</v>
          </cell>
          <cell r="T331" t="str">
            <v>RJ</v>
          </cell>
          <cell r="U331" t="str">
            <v>www.previbanerj.com.br</v>
          </cell>
          <cell r="V331" t="str">
            <v>ERRJ</v>
          </cell>
          <cell r="W331">
            <v>45464.25</v>
          </cell>
        </row>
        <row r="332">
          <cell r="A332" t="str">
            <v>PREVIBAYER</v>
          </cell>
          <cell r="B332" t="str">
            <v>52.041.084/0001-05</v>
          </cell>
          <cell r="C332" t="str">
            <v>NORMAL - EM FUNCIONAMENTO</v>
          </cell>
          <cell r="D332" t="str">
            <v>NORMAL</v>
          </cell>
          <cell r="E332" t="str">
            <v>LC 109</v>
          </cell>
          <cell r="F332" t="str">
            <v>Privada</v>
          </cell>
          <cell r="G332" t="str">
            <v>Privado</v>
          </cell>
          <cell r="H332" t="str">
            <v>Não</v>
          </cell>
          <cell r="I332">
            <v>329921982</v>
          </cell>
          <cell r="J332">
            <v>30315</v>
          </cell>
          <cell r="K332">
            <v>1982</v>
          </cell>
          <cell r="L332" t="str">
            <v>dezembro</v>
          </cell>
          <cell r="M332">
            <v>30680</v>
          </cell>
          <cell r="N332"/>
          <cell r="O332">
            <v>4</v>
          </cell>
          <cell r="P332">
            <v>7</v>
          </cell>
          <cell r="Q332" t="str">
            <v>R DOMINGOS JORGE 1000 SALA 900</v>
          </cell>
          <cell r="R332" t="str">
            <v>04.779-900</v>
          </cell>
          <cell r="S332" t="str">
            <v>SAO PAULO</v>
          </cell>
          <cell r="T332" t="str">
            <v>SP</v>
          </cell>
          <cell r="U332" t="str">
            <v>WWW.PREVIBAYER.COM.BR</v>
          </cell>
          <cell r="V332" t="str">
            <v>ERSP</v>
          </cell>
          <cell r="W332">
            <v>45464.25</v>
          </cell>
        </row>
        <row r="333">
          <cell r="A333" t="str">
            <v>PREVIBENTONIT</v>
          </cell>
          <cell r="B333" t="str">
            <v>08.811.119/0002-37</v>
          </cell>
          <cell r="C333" t="str">
            <v>ENCERRADA - POR CANCELAMENTO</v>
          </cell>
          <cell r="D333" t="str">
            <v>ENCERRADA</v>
          </cell>
          <cell r="E333" t="str">
            <v>LC 109</v>
          </cell>
          <cell r="F333" t="str">
            <v>Privada</v>
          </cell>
          <cell r="G333" t="str">
            <v>Privado</v>
          </cell>
          <cell r="H333" t="str">
            <v>Não</v>
          </cell>
          <cell r="I333">
            <v>440000034341993</v>
          </cell>
          <cell r="J333">
            <v>34243</v>
          </cell>
          <cell r="K333">
            <v>1993</v>
          </cell>
          <cell r="L333" t="str">
            <v>outubro</v>
          </cell>
          <cell r="M333"/>
          <cell r="N333">
            <v>35633</v>
          </cell>
          <cell r="O333">
            <v>0</v>
          </cell>
          <cell r="P333">
            <v>0</v>
          </cell>
          <cell r="Q333"/>
          <cell r="R333"/>
          <cell r="S333" t="str">
            <v>INDAIATUBA</v>
          </cell>
          <cell r="T333" t="str">
            <v>SP</v>
          </cell>
          <cell r="U333"/>
          <cell r="V333" t="str">
            <v>ERSP</v>
          </cell>
          <cell r="W333">
            <v>45464.25</v>
          </cell>
        </row>
        <row r="334">
          <cell r="A334" t="str">
            <v>PREVIBOSCH</v>
          </cell>
          <cell r="B334" t="str">
            <v>54.155.007/0001-01</v>
          </cell>
          <cell r="C334" t="str">
            <v>NORMAL - EM FUNCIONAMENTO</v>
          </cell>
          <cell r="D334" t="str">
            <v>NORMAL</v>
          </cell>
          <cell r="E334" t="str">
            <v>LC 109</v>
          </cell>
          <cell r="F334" t="str">
            <v>Privada</v>
          </cell>
          <cell r="G334" t="str">
            <v>Privado</v>
          </cell>
          <cell r="H334" t="str">
            <v>Não</v>
          </cell>
          <cell r="I334">
            <v>300000035771985</v>
          </cell>
          <cell r="J334">
            <v>31768</v>
          </cell>
          <cell r="K334">
            <v>1986</v>
          </cell>
          <cell r="L334" t="str">
            <v>dezembro</v>
          </cell>
          <cell r="M334">
            <v>31413</v>
          </cell>
          <cell r="N334"/>
          <cell r="O334">
            <v>1</v>
          </cell>
          <cell r="P334">
            <v>9</v>
          </cell>
          <cell r="Q334" t="str">
            <v>VIA ANHANGEURA, KM 98</v>
          </cell>
          <cell r="R334" t="str">
            <v>13.065-900</v>
          </cell>
          <cell r="S334" t="str">
            <v>CAMPINAS</v>
          </cell>
          <cell r="T334" t="str">
            <v>SP</v>
          </cell>
          <cell r="U334" t="str">
            <v>WWW.BOSCH.COM.BR</v>
          </cell>
          <cell r="V334" t="str">
            <v>ERSP</v>
          </cell>
          <cell r="W334">
            <v>45464.25</v>
          </cell>
        </row>
        <row r="335">
          <cell r="A335" t="str">
            <v>PREVICAR</v>
          </cell>
          <cell r="B335" t="str">
            <v>73.902.926/0001-46</v>
          </cell>
          <cell r="C335" t="str">
            <v>ENCERRADA - POR INICIATIVA DA EFPC</v>
          </cell>
          <cell r="D335" t="str">
            <v>ENCERRADA</v>
          </cell>
          <cell r="E335" t="str">
            <v>LC 109</v>
          </cell>
          <cell r="F335" t="str">
            <v>Privada</v>
          </cell>
          <cell r="G335" t="str">
            <v>Privado</v>
          </cell>
          <cell r="H335" t="str">
            <v>Não</v>
          </cell>
          <cell r="I335">
            <v>440000028741993</v>
          </cell>
          <cell r="J335">
            <v>34335</v>
          </cell>
          <cell r="K335">
            <v>1994</v>
          </cell>
          <cell r="L335" t="str">
            <v>janeiro</v>
          </cell>
          <cell r="M335">
            <v>34335</v>
          </cell>
          <cell r="N335">
            <v>40710</v>
          </cell>
          <cell r="O335">
            <v>0</v>
          </cell>
          <cell r="P335">
            <v>0</v>
          </cell>
          <cell r="Q335" t="str">
            <v>AV AMELIA LATORRE 01 SALA 11</v>
          </cell>
          <cell r="R335" t="str">
            <v>13.211-000</v>
          </cell>
          <cell r="S335" t="str">
            <v>JUNDIAI</v>
          </cell>
          <cell r="T335" t="str">
            <v>SP</v>
          </cell>
          <cell r="U335"/>
          <cell r="V335" t="str">
            <v>ERSP</v>
          </cell>
          <cell r="W335">
            <v>45464.25</v>
          </cell>
        </row>
        <row r="336">
          <cell r="A336" t="str">
            <v>PREVICAT</v>
          </cell>
          <cell r="B336" t="str">
            <v>59.586.230/0001-27</v>
          </cell>
          <cell r="C336" t="str">
            <v>NORMAL - EM FUNCIONAMENTO</v>
          </cell>
          <cell r="D336" t="str">
            <v>NORMAL</v>
          </cell>
          <cell r="E336" t="str">
            <v>LC 109</v>
          </cell>
          <cell r="F336" t="str">
            <v>Privada</v>
          </cell>
          <cell r="G336" t="str">
            <v>Privado</v>
          </cell>
          <cell r="H336" t="str">
            <v>Não</v>
          </cell>
          <cell r="I336">
            <v>300000055901986</v>
          </cell>
          <cell r="J336">
            <v>32286</v>
          </cell>
          <cell r="K336">
            <v>1988</v>
          </cell>
          <cell r="L336" t="str">
            <v>maio</v>
          </cell>
          <cell r="M336">
            <v>32437</v>
          </cell>
          <cell r="N336"/>
          <cell r="O336">
            <v>2</v>
          </cell>
          <cell r="P336">
            <v>4</v>
          </cell>
          <cell r="Q336" t="str">
            <v>RODOVIA LUIZ DE QUEIROZ, KM-157 S/N - PRÉDIO A - SALA A</v>
          </cell>
          <cell r="R336" t="str">
            <v>13.420-900</v>
          </cell>
          <cell r="S336" t="str">
            <v>PIRACICABA</v>
          </cell>
          <cell r="T336" t="str">
            <v>SP</v>
          </cell>
          <cell r="U336"/>
          <cell r="V336" t="str">
            <v>ERSP</v>
          </cell>
          <cell r="W336">
            <v>45464.25</v>
          </cell>
        </row>
        <row r="337">
          <cell r="A337" t="str">
            <v>PREVICEL</v>
          </cell>
          <cell r="B337" t="str">
            <v>01.614.904/0001-70</v>
          </cell>
          <cell r="C337" t="str">
            <v>NORMAL - EM FUNCIONAMENTO</v>
          </cell>
          <cell r="D337" t="str">
            <v>NORMAL</v>
          </cell>
          <cell r="E337" t="str">
            <v>LC 108 / LC 109</v>
          </cell>
          <cell r="F337" t="str">
            <v>Pública Estadual</v>
          </cell>
          <cell r="G337" t="str">
            <v>Público</v>
          </cell>
          <cell r="H337" t="str">
            <v>Não</v>
          </cell>
          <cell r="I337">
            <v>4.4000009784199616E+16</v>
          </cell>
          <cell r="J337">
            <v>35395</v>
          </cell>
          <cell r="K337">
            <v>1996</v>
          </cell>
          <cell r="L337" t="str">
            <v>novembro</v>
          </cell>
          <cell r="M337">
            <v>35425</v>
          </cell>
          <cell r="N337"/>
          <cell r="O337">
            <v>1</v>
          </cell>
          <cell r="P337">
            <v>3</v>
          </cell>
          <cell r="Q337" t="str">
            <v>RUA MATEUS LEME 1561 - TERREO</v>
          </cell>
          <cell r="R337" t="str">
            <v>80.520-174</v>
          </cell>
          <cell r="S337" t="str">
            <v>CURITIBA</v>
          </cell>
          <cell r="T337" t="str">
            <v>PR</v>
          </cell>
          <cell r="U337" t="str">
            <v>HTTP://WWW.PREVICEL.ORG.BR</v>
          </cell>
          <cell r="V337" t="str">
            <v>ERRS</v>
          </cell>
          <cell r="W337">
            <v>45464.25</v>
          </cell>
        </row>
        <row r="338">
          <cell r="A338" t="str">
            <v>PREVI-CLARIANT</v>
          </cell>
          <cell r="B338" t="str">
            <v>01.422.204/0001-83</v>
          </cell>
          <cell r="C338" t="str">
            <v>ENCERRADA - POR CANCELAMENTO</v>
          </cell>
          <cell r="D338" t="str">
            <v>ENCERRADA</v>
          </cell>
          <cell r="E338" t="str">
            <v>LC 109</v>
          </cell>
          <cell r="F338" t="str">
            <v>Privada</v>
          </cell>
          <cell r="G338" t="str">
            <v>Privado</v>
          </cell>
          <cell r="H338" t="str">
            <v>Não</v>
          </cell>
          <cell r="I338">
            <v>300000018551984</v>
          </cell>
          <cell r="J338">
            <v>35279</v>
          </cell>
          <cell r="K338">
            <v>1996</v>
          </cell>
          <cell r="L338" t="str">
            <v>agosto</v>
          </cell>
          <cell r="M338"/>
          <cell r="N338">
            <v>36112</v>
          </cell>
          <cell r="O338">
            <v>0</v>
          </cell>
          <cell r="P338">
            <v>0</v>
          </cell>
          <cell r="Q338"/>
          <cell r="R338"/>
          <cell r="S338" t="str">
            <v>SAO PAULO</v>
          </cell>
          <cell r="T338" t="str">
            <v>SP</v>
          </cell>
          <cell r="U338"/>
          <cell r="V338" t="str">
            <v>ERSP</v>
          </cell>
          <cell r="W338">
            <v>45464.25</v>
          </cell>
        </row>
        <row r="339">
          <cell r="A339" t="str">
            <v>PREVICOKE</v>
          </cell>
          <cell r="B339" t="str">
            <v>32.210.759/0001-95</v>
          </cell>
          <cell r="C339" t="str">
            <v>NORMAL - EM FUNCIONAMENTO</v>
          </cell>
          <cell r="D339" t="str">
            <v>NORMAL</v>
          </cell>
          <cell r="E339" t="str">
            <v>LC 109</v>
          </cell>
          <cell r="F339" t="str">
            <v>Privada</v>
          </cell>
          <cell r="G339" t="str">
            <v>Privado</v>
          </cell>
          <cell r="H339" t="str">
            <v>Não</v>
          </cell>
          <cell r="I339">
            <v>300000072921987</v>
          </cell>
          <cell r="J339">
            <v>32421</v>
          </cell>
          <cell r="K339">
            <v>1988</v>
          </cell>
          <cell r="L339" t="str">
            <v>outubro</v>
          </cell>
          <cell r="M339">
            <v>32505</v>
          </cell>
          <cell r="N339"/>
          <cell r="O339">
            <v>3</v>
          </cell>
          <cell r="P339">
            <v>4</v>
          </cell>
          <cell r="Q339" t="str">
            <v>PRAIA DE BOTAFOGO 374 - 10º ANDAR</v>
          </cell>
          <cell r="R339" t="str">
            <v>22.250-040</v>
          </cell>
          <cell r="S339" t="str">
            <v>RIO DE JANEIRO</v>
          </cell>
          <cell r="T339" t="str">
            <v>RJ</v>
          </cell>
          <cell r="U339" t="str">
            <v>WWW.PREVICOKE.COM</v>
          </cell>
          <cell r="V339" t="str">
            <v>ERRJ</v>
          </cell>
          <cell r="W339">
            <v>45464.25</v>
          </cell>
        </row>
        <row r="340">
          <cell r="A340" t="str">
            <v>PREVIDA</v>
          </cell>
          <cell r="B340" t="str">
            <v>59.283.051/0001-10</v>
          </cell>
          <cell r="C340" t="str">
            <v>ENCERRADA - POR INICIATIVA DA EFPC</v>
          </cell>
          <cell r="D340" t="str">
            <v>ENCERRADA</v>
          </cell>
          <cell r="E340" t="str">
            <v>LC 109</v>
          </cell>
          <cell r="F340" t="str">
            <v>Privada</v>
          </cell>
          <cell r="G340" t="str">
            <v>Privado</v>
          </cell>
          <cell r="H340" t="str">
            <v>Não</v>
          </cell>
          <cell r="I340">
            <v>300000065171987</v>
          </cell>
          <cell r="J340">
            <v>32315</v>
          </cell>
          <cell r="K340">
            <v>1988</v>
          </cell>
          <cell r="L340" t="str">
            <v>junho</v>
          </cell>
          <cell r="M340">
            <v>32364</v>
          </cell>
          <cell r="N340">
            <v>41639</v>
          </cell>
          <cell r="O340">
            <v>0</v>
          </cell>
          <cell r="P340">
            <v>0</v>
          </cell>
          <cell r="Q340" t="str">
            <v>AV PAULISTA 1274 3   ANDAR</v>
          </cell>
          <cell r="R340" t="str">
            <v>01.310-925</v>
          </cell>
          <cell r="S340" t="str">
            <v>SAO PAULO</v>
          </cell>
          <cell r="T340" t="str">
            <v>SP</v>
          </cell>
          <cell r="U340"/>
          <cell r="V340" t="str">
            <v>ERSP</v>
          </cell>
          <cell r="W340">
            <v>45464.25</v>
          </cell>
        </row>
        <row r="341">
          <cell r="A341" t="str">
            <v>PREVIDÊNCIA USIMINAS</v>
          </cell>
          <cell r="B341" t="str">
            <v>16.619.488/0001-70</v>
          </cell>
          <cell r="C341" t="str">
            <v>NORMAL - EM FUNCIONAMENTO</v>
          </cell>
          <cell r="D341" t="str">
            <v>NORMAL</v>
          </cell>
          <cell r="E341" t="str">
            <v>LC 109</v>
          </cell>
          <cell r="F341" t="str">
            <v>Privada</v>
          </cell>
          <cell r="G341" t="str">
            <v>Privado</v>
          </cell>
          <cell r="H341" t="str">
            <v>Não</v>
          </cell>
          <cell r="I341">
            <v>3018531979</v>
          </cell>
          <cell r="J341">
            <v>29129</v>
          </cell>
          <cell r="K341">
            <v>1979</v>
          </cell>
          <cell r="L341" t="str">
            <v>outubro</v>
          </cell>
          <cell r="M341">
            <v>26539</v>
          </cell>
          <cell r="N341"/>
          <cell r="O341">
            <v>4</v>
          </cell>
          <cell r="P341">
            <v>13</v>
          </cell>
          <cell r="Q341" t="str">
            <v>AV. CONTORNO</v>
          </cell>
          <cell r="R341" t="str">
            <v>30.110-044</v>
          </cell>
          <cell r="S341" t="str">
            <v>BELO HORIZONTE</v>
          </cell>
          <cell r="T341" t="str">
            <v>MG</v>
          </cell>
          <cell r="U341" t="str">
            <v>WWW.PREVIDENCIAUSIMINAS.COM</v>
          </cell>
          <cell r="V341" t="str">
            <v>ERMG</v>
          </cell>
          <cell r="W341">
            <v>45464.25</v>
          </cell>
        </row>
        <row r="342">
          <cell r="A342" t="str">
            <v>PREVIDEXXONMOBIL</v>
          </cell>
          <cell r="B342" t="str">
            <v>10.535.934/0001-81</v>
          </cell>
          <cell r="C342" t="str">
            <v>NORMAL - EM FUNCIONAMENTO</v>
          </cell>
          <cell r="D342" t="str">
            <v>NORMAL</v>
          </cell>
          <cell r="E342" t="str">
            <v>LC 109</v>
          </cell>
          <cell r="F342" t="str">
            <v>Privada</v>
          </cell>
          <cell r="G342" t="str">
            <v>Privado</v>
          </cell>
          <cell r="H342" t="str">
            <v>Não</v>
          </cell>
          <cell r="I342">
            <v>4.4000002274200872E+16</v>
          </cell>
          <cell r="J342">
            <v>39734</v>
          </cell>
          <cell r="K342">
            <v>2008</v>
          </cell>
          <cell r="L342" t="str">
            <v>outubro</v>
          </cell>
          <cell r="M342">
            <v>40057</v>
          </cell>
          <cell r="N342"/>
          <cell r="O342">
            <v>2</v>
          </cell>
          <cell r="P342">
            <v>3</v>
          </cell>
          <cell r="Q342" t="str">
            <v>COMENDADOR ARAUJO Nº 499, 4º ANDAR, CONJ. 401 A 408</v>
          </cell>
          <cell r="R342" t="str">
            <v>80.420-000</v>
          </cell>
          <cell r="S342" t="str">
            <v>CURITIBA</v>
          </cell>
          <cell r="T342" t="str">
            <v>PR</v>
          </cell>
          <cell r="U342" t="str">
            <v>HTTPS://WWW.PORTAL-HRO.COM.BR/PORTAL/SITE/EXXONMOBIL/HOME.ASPX</v>
          </cell>
          <cell r="V342" t="str">
            <v>ERRS</v>
          </cell>
          <cell r="W342">
            <v>45464.25</v>
          </cell>
        </row>
        <row r="343">
          <cell r="A343" t="str">
            <v>PREVI-ERICSSON</v>
          </cell>
          <cell r="B343" t="str">
            <v>67.142.521/0001-54</v>
          </cell>
          <cell r="C343" t="str">
            <v>NORMAL - EM FUNCIONAMENTO</v>
          </cell>
          <cell r="D343" t="str">
            <v>NORMAL</v>
          </cell>
          <cell r="E343" t="str">
            <v>LC 109</v>
          </cell>
          <cell r="F343" t="str">
            <v>Privada</v>
          </cell>
          <cell r="G343" t="str">
            <v>Privado</v>
          </cell>
          <cell r="H343" t="str">
            <v>Não</v>
          </cell>
          <cell r="I343">
            <v>240000034031991</v>
          </cell>
          <cell r="J343">
            <v>33569</v>
          </cell>
          <cell r="K343">
            <v>1991</v>
          </cell>
          <cell r="L343" t="str">
            <v>novembro</v>
          </cell>
          <cell r="M343">
            <v>33695</v>
          </cell>
          <cell r="N343"/>
          <cell r="O343">
            <v>3</v>
          </cell>
          <cell r="P343">
            <v>5</v>
          </cell>
          <cell r="Q343" t="str">
            <v>AV. NICOLAS BOER</v>
          </cell>
          <cell r="R343" t="str">
            <v>01.140-060</v>
          </cell>
          <cell r="S343" t="str">
            <v>SAO PAULO</v>
          </cell>
          <cell r="T343" t="str">
            <v>SP</v>
          </cell>
          <cell r="U343" t="str">
            <v>WWW.PREVIERICSSON.COM.BR</v>
          </cell>
          <cell r="V343" t="str">
            <v>ERSP</v>
          </cell>
          <cell r="W343">
            <v>45464.25</v>
          </cell>
        </row>
        <row r="344">
          <cell r="A344" t="str">
            <v>PREVIFF</v>
          </cell>
          <cell r="B344" t="str">
            <v>32.316.994/0001-46</v>
          </cell>
          <cell r="C344" t="str">
            <v>ENCERRADA - POR INICIATIVA DA EFPC</v>
          </cell>
          <cell r="D344" t="str">
            <v>ENCERRADA</v>
          </cell>
          <cell r="E344" t="str">
            <v>LC 109</v>
          </cell>
          <cell r="F344" t="str">
            <v>Privada</v>
          </cell>
          <cell r="G344" t="str">
            <v>Privado</v>
          </cell>
          <cell r="H344" t="str">
            <v>Não</v>
          </cell>
          <cell r="I344">
            <v>3000000200689</v>
          </cell>
          <cell r="J344">
            <v>32946</v>
          </cell>
          <cell r="K344">
            <v>1990</v>
          </cell>
          <cell r="L344" t="str">
            <v>março</v>
          </cell>
          <cell r="M344">
            <v>33117</v>
          </cell>
          <cell r="N344">
            <v>40746</v>
          </cell>
          <cell r="O344">
            <v>0</v>
          </cell>
          <cell r="P344">
            <v>0</v>
          </cell>
          <cell r="Q344" t="str">
            <v>AV BRASIL 22351</v>
          </cell>
          <cell r="R344" t="str">
            <v>21.670-000</v>
          </cell>
          <cell r="S344" t="str">
            <v>RIO DE JANEIRO</v>
          </cell>
          <cell r="T344" t="str">
            <v>RJ</v>
          </cell>
          <cell r="U344"/>
          <cell r="V344" t="str">
            <v>ERRJ</v>
          </cell>
          <cell r="W344">
            <v>45464.25</v>
          </cell>
        </row>
        <row r="345">
          <cell r="A345" t="str">
            <v>PREVIG</v>
          </cell>
          <cell r="B345" t="str">
            <v>05.341.008/0001-35</v>
          </cell>
          <cell r="C345" t="str">
            <v>NORMAL - EM FUNCIONAMENTO</v>
          </cell>
          <cell r="D345" t="str">
            <v>NORMAL</v>
          </cell>
          <cell r="E345" t="str">
            <v>LC 109</v>
          </cell>
          <cell r="F345" t="str">
            <v>Privada</v>
          </cell>
          <cell r="G345" t="str">
            <v>Privado</v>
          </cell>
          <cell r="H345" t="str">
            <v>Não</v>
          </cell>
          <cell r="I345">
            <v>4.400000035520024E+16</v>
          </cell>
          <cell r="J345">
            <v>37515</v>
          </cell>
          <cell r="K345">
            <v>2002</v>
          </cell>
          <cell r="L345" t="str">
            <v>setembro</v>
          </cell>
          <cell r="M345">
            <v>37561</v>
          </cell>
          <cell r="N345"/>
          <cell r="O345">
            <v>2</v>
          </cell>
          <cell r="P345">
            <v>9</v>
          </cell>
          <cell r="Q345" t="str">
            <v>RUA EMILIO BLUM</v>
          </cell>
          <cell r="R345" t="str">
            <v>88.020-010</v>
          </cell>
          <cell r="S345" t="str">
            <v>FLORIANOPOLIS</v>
          </cell>
          <cell r="T345" t="str">
            <v>SC</v>
          </cell>
          <cell r="U345" t="str">
            <v>WWW.PREVIG.ORG.BR</v>
          </cell>
          <cell r="V345" t="str">
            <v>ERRS</v>
          </cell>
          <cell r="W345">
            <v>45464.25</v>
          </cell>
        </row>
        <row r="346">
          <cell r="A346" t="str">
            <v>PREVI-GM</v>
          </cell>
          <cell r="B346" t="str">
            <v>53.710.968/0001-78</v>
          </cell>
          <cell r="C346" t="str">
            <v>NORMAL - EM FUNCIONAMENTO</v>
          </cell>
          <cell r="D346" t="str">
            <v>NORMAL</v>
          </cell>
          <cell r="E346" t="str">
            <v>LC 109</v>
          </cell>
          <cell r="F346" t="str">
            <v>Privada</v>
          </cell>
          <cell r="G346" t="str">
            <v>Privado</v>
          </cell>
          <cell r="H346" t="str">
            <v>Não</v>
          </cell>
          <cell r="I346">
            <v>300000000175485</v>
          </cell>
          <cell r="J346">
            <v>31184</v>
          </cell>
          <cell r="K346">
            <v>1985</v>
          </cell>
          <cell r="L346" t="str">
            <v>maio</v>
          </cell>
          <cell r="M346">
            <v>31413</v>
          </cell>
          <cell r="N346"/>
          <cell r="O346">
            <v>1</v>
          </cell>
          <cell r="P346">
            <v>1</v>
          </cell>
          <cell r="Q346" t="str">
            <v>AV GOIAS</v>
          </cell>
          <cell r="R346" t="str">
            <v>09.550-900</v>
          </cell>
          <cell r="S346" t="str">
            <v>SAO CAETANO DO SUL</v>
          </cell>
          <cell r="T346" t="str">
            <v>SP</v>
          </cell>
          <cell r="U346" t="str">
            <v>HTTPS://PREVIGM.PARTICIPANTE.COM.BR</v>
          </cell>
          <cell r="V346" t="str">
            <v>ERSP</v>
          </cell>
          <cell r="W346">
            <v>45464.25</v>
          </cell>
        </row>
        <row r="347">
          <cell r="A347" t="str">
            <v>PREVIHONDA</v>
          </cell>
          <cell r="B347" t="str">
            <v>02.753.313/0001-46</v>
          </cell>
          <cell r="C347" t="str">
            <v>NORMAL - EM FUNCIONAMENTO</v>
          </cell>
          <cell r="D347" t="str">
            <v>NORMAL</v>
          </cell>
          <cell r="E347" t="str">
            <v>LC 109</v>
          </cell>
          <cell r="F347" t="str">
            <v>Privada</v>
          </cell>
          <cell r="G347" t="str">
            <v>Privado</v>
          </cell>
          <cell r="H347" t="str">
            <v>Não</v>
          </cell>
          <cell r="I347">
            <v>4400000038548837</v>
          </cell>
          <cell r="J347">
            <v>36035</v>
          </cell>
          <cell r="K347">
            <v>1998</v>
          </cell>
          <cell r="L347" t="str">
            <v>agosto</v>
          </cell>
          <cell r="M347">
            <v>36055</v>
          </cell>
          <cell r="N347"/>
          <cell r="O347">
            <v>2</v>
          </cell>
          <cell r="P347">
            <v>9</v>
          </cell>
          <cell r="Q347" t="str">
            <v>ESTRADA MUNICIPAL VALÊNCIO CALEGARI</v>
          </cell>
          <cell r="R347" t="str">
            <v>13.181-903</v>
          </cell>
          <cell r="S347" t="str">
            <v>SUMARE</v>
          </cell>
          <cell r="T347" t="str">
            <v>SP</v>
          </cell>
          <cell r="U347" t="str">
            <v>HTTPS://PREVIHONDA.COM.BR/</v>
          </cell>
          <cell r="V347" t="str">
            <v>ERSP</v>
          </cell>
          <cell r="W347">
            <v>45464.25</v>
          </cell>
        </row>
        <row r="348">
          <cell r="A348" t="str">
            <v>PREVIK</v>
          </cell>
          <cell r="B348" t="str">
            <v>32.409.227/0001-81</v>
          </cell>
          <cell r="C348" t="str">
            <v>NORMAL - EM FUNCIONAMENTO</v>
          </cell>
          <cell r="D348" t="str">
            <v>NORMAL</v>
          </cell>
          <cell r="E348" t="str">
            <v>LC 109</v>
          </cell>
          <cell r="F348" t="str">
            <v>Instituidor</v>
          </cell>
          <cell r="G348" t="str">
            <v>Instituidor</v>
          </cell>
          <cell r="H348" t="str">
            <v>Não</v>
          </cell>
          <cell r="I348">
            <v>4.4011005992201848E+16</v>
          </cell>
          <cell r="J348">
            <v>43447</v>
          </cell>
          <cell r="K348">
            <v>2018</v>
          </cell>
          <cell r="L348" t="str">
            <v>dezembro</v>
          </cell>
          <cell r="M348">
            <v>43626</v>
          </cell>
          <cell r="N348"/>
          <cell r="O348">
            <v>1</v>
          </cell>
          <cell r="P348">
            <v>1</v>
          </cell>
          <cell r="Q348" t="str">
            <v>AVENIDA DESEMBARGADOR VITOR LIMA</v>
          </cell>
          <cell r="R348" t="str">
            <v>88.040-400</v>
          </cell>
          <cell r="S348" t="str">
            <v>FLORIANOPOLIS</v>
          </cell>
          <cell r="T348" t="str">
            <v>SC</v>
          </cell>
          <cell r="U348" t="str">
            <v>WWW.PREVIK.COM.BR</v>
          </cell>
          <cell r="V348" t="str">
            <v>ERRS</v>
          </cell>
          <cell r="W348">
            <v>45464.25</v>
          </cell>
        </row>
        <row r="349">
          <cell r="A349" t="str">
            <v>PREVIKODAK</v>
          </cell>
          <cell r="B349" t="str">
            <v>59.484.378/0001-50</v>
          </cell>
          <cell r="C349" t="str">
            <v>ENCERRADA - POR INICIATIVA DA EFPC</v>
          </cell>
          <cell r="D349" t="str">
            <v>ENCERRADA</v>
          </cell>
          <cell r="E349" t="str">
            <v>LC 109</v>
          </cell>
          <cell r="F349" t="str">
            <v>Privada</v>
          </cell>
          <cell r="G349" t="str">
            <v>Privado</v>
          </cell>
          <cell r="H349" t="str">
            <v>Não</v>
          </cell>
          <cell r="I349">
            <v>300000071211987</v>
          </cell>
          <cell r="J349">
            <v>32352</v>
          </cell>
          <cell r="K349">
            <v>1988</v>
          </cell>
          <cell r="L349" t="str">
            <v>julho</v>
          </cell>
          <cell r="M349">
            <v>32513</v>
          </cell>
          <cell r="N349">
            <v>42401</v>
          </cell>
          <cell r="O349">
            <v>0</v>
          </cell>
          <cell r="P349">
            <v>0</v>
          </cell>
          <cell r="Q349" t="str">
            <v>ROD PRESIDENTE DUTRA - KM 154,7</v>
          </cell>
          <cell r="R349" t="str">
            <v>12.240-420</v>
          </cell>
          <cell r="S349" t="str">
            <v>SAO JOSE DOS CAMPOS</v>
          </cell>
          <cell r="T349" t="str">
            <v>SP</v>
          </cell>
          <cell r="U349" t="str">
            <v>WWW.PREVIKODAK.COM.BR</v>
          </cell>
          <cell r="V349" t="str">
            <v>ERSP</v>
          </cell>
          <cell r="W349">
            <v>45464.25</v>
          </cell>
        </row>
        <row r="350">
          <cell r="A350" t="str">
            <v>PREVILAVORO</v>
          </cell>
          <cell r="B350" t="str">
            <v>00.372.082/0001-03</v>
          </cell>
          <cell r="C350" t="str">
            <v>ENCERRADA - POR INICIATIVA DA EFPC</v>
          </cell>
          <cell r="D350" t="str">
            <v>ENCERRADA</v>
          </cell>
          <cell r="E350" t="str">
            <v>LC 109</v>
          </cell>
          <cell r="F350" t="str">
            <v>Privada</v>
          </cell>
          <cell r="G350" t="str">
            <v>Privado</v>
          </cell>
          <cell r="H350" t="str">
            <v>Não</v>
          </cell>
          <cell r="I350">
            <v>440000036461994</v>
          </cell>
          <cell r="J350">
            <v>34648</v>
          </cell>
          <cell r="K350">
            <v>1994</v>
          </cell>
          <cell r="L350" t="str">
            <v>novembro</v>
          </cell>
          <cell r="M350">
            <v>34842</v>
          </cell>
          <cell r="N350">
            <v>39636</v>
          </cell>
          <cell r="O350">
            <v>0</v>
          </cell>
          <cell r="P350">
            <v>0</v>
          </cell>
          <cell r="Q350"/>
          <cell r="R350"/>
          <cell r="S350" t="str">
            <v>SAO PAULO</v>
          </cell>
          <cell r="T350" t="str">
            <v>SP</v>
          </cell>
          <cell r="U350"/>
          <cell r="V350" t="str">
            <v>ERSP</v>
          </cell>
          <cell r="W350">
            <v>45464.25</v>
          </cell>
        </row>
        <row r="351">
          <cell r="A351" t="str">
            <v>PREVILEAF</v>
          </cell>
          <cell r="B351" t="str">
            <v>01.496.619/0001-00</v>
          </cell>
          <cell r="C351" t="str">
            <v>ENCERRADA - POR INICIATIVA DA EFPC</v>
          </cell>
          <cell r="D351" t="str">
            <v>ENCERRADA</v>
          </cell>
          <cell r="E351" t="str">
            <v>LC 109</v>
          </cell>
          <cell r="F351" t="str">
            <v>Privada</v>
          </cell>
          <cell r="G351" t="str">
            <v>Privado</v>
          </cell>
          <cell r="H351" t="str">
            <v>Não</v>
          </cell>
          <cell r="I351">
            <v>4.4000005350199656E+16</v>
          </cell>
          <cell r="J351">
            <v>35249</v>
          </cell>
          <cell r="K351">
            <v>1996</v>
          </cell>
          <cell r="L351" t="str">
            <v>julho</v>
          </cell>
          <cell r="M351">
            <v>35373</v>
          </cell>
          <cell r="N351">
            <v>42522</v>
          </cell>
          <cell r="O351">
            <v>0</v>
          </cell>
          <cell r="P351">
            <v>0</v>
          </cell>
          <cell r="Q351" t="str">
            <v>ROD BR 471 S/N KM 129,800</v>
          </cell>
          <cell r="R351" t="str">
            <v>96.835-642</v>
          </cell>
          <cell r="S351" t="str">
            <v>SANTA CRUZ DO SUL</v>
          </cell>
          <cell r="T351" t="str">
            <v>RS</v>
          </cell>
          <cell r="U351"/>
          <cell r="V351" t="str">
            <v>ERRS</v>
          </cell>
          <cell r="W351">
            <v>45464.25</v>
          </cell>
        </row>
        <row r="352">
          <cell r="A352" t="str">
            <v>PREVILIQUID</v>
          </cell>
          <cell r="B352" t="str">
            <v>68.734.821/0001-95</v>
          </cell>
          <cell r="C352" t="str">
            <v>ENCERRADA - POR CANCELAMENTO</v>
          </cell>
          <cell r="D352" t="str">
            <v>ENCERRADA</v>
          </cell>
          <cell r="E352" t="str">
            <v>LC 109</v>
          </cell>
          <cell r="F352" t="str">
            <v>Privada</v>
          </cell>
          <cell r="G352" t="str">
            <v>Privado</v>
          </cell>
          <cell r="H352" t="str">
            <v>Não</v>
          </cell>
          <cell r="I352">
            <v>24000059461991</v>
          </cell>
          <cell r="J352">
            <v>33801</v>
          </cell>
          <cell r="K352">
            <v>1992</v>
          </cell>
          <cell r="L352" t="str">
            <v>julho</v>
          </cell>
          <cell r="M352">
            <v>33983</v>
          </cell>
          <cell r="N352">
            <v>35453</v>
          </cell>
          <cell r="O352">
            <v>0</v>
          </cell>
          <cell r="P352">
            <v>0</v>
          </cell>
          <cell r="Q352"/>
          <cell r="R352"/>
          <cell r="S352" t="str">
            <v>RIO DE JANEIRO</v>
          </cell>
          <cell r="T352" t="str">
            <v>RJ</v>
          </cell>
          <cell r="U352"/>
          <cell r="V352" t="str">
            <v>ERRJ</v>
          </cell>
          <cell r="W352">
            <v>45464.25</v>
          </cell>
        </row>
        <row r="353">
          <cell r="A353" t="str">
            <v>PREVILLARES</v>
          </cell>
          <cell r="B353" t="str">
            <v>61.580.874/0001-50</v>
          </cell>
          <cell r="C353" t="str">
            <v>ENCERRADA - POR INICIATIVA DA EFPC</v>
          </cell>
          <cell r="D353" t="str">
            <v>ENCERRADA</v>
          </cell>
          <cell r="E353" t="str">
            <v>LC 109</v>
          </cell>
          <cell r="F353" t="str">
            <v>Privada</v>
          </cell>
          <cell r="G353" t="str">
            <v>Privado</v>
          </cell>
          <cell r="H353" t="str">
            <v>Não</v>
          </cell>
          <cell r="I353">
            <v>300000006481989</v>
          </cell>
          <cell r="J353">
            <v>32783</v>
          </cell>
          <cell r="K353">
            <v>1989</v>
          </cell>
          <cell r="L353" t="str">
            <v>outubro</v>
          </cell>
          <cell r="M353">
            <v>32905</v>
          </cell>
          <cell r="N353">
            <v>39798</v>
          </cell>
          <cell r="O353">
            <v>0</v>
          </cell>
          <cell r="P353">
            <v>0</v>
          </cell>
          <cell r="Q353"/>
          <cell r="R353"/>
          <cell r="S353" t="str">
            <v>SAO PAULO</v>
          </cell>
          <cell r="T353" t="str">
            <v>SP</v>
          </cell>
          <cell r="U353"/>
          <cell r="V353" t="str">
            <v>ERSP</v>
          </cell>
          <cell r="W353">
            <v>45464.25</v>
          </cell>
        </row>
        <row r="354">
          <cell r="A354" t="str">
            <v>PREVILLOYDS</v>
          </cell>
          <cell r="B354" t="str">
            <v>62.265.723/0001-70</v>
          </cell>
          <cell r="C354" t="str">
            <v>ENCERRADA - POR INICIATIVA DA EFPC</v>
          </cell>
          <cell r="D354" t="str">
            <v>ENCERRADA</v>
          </cell>
          <cell r="E354" t="str">
            <v>LC 109</v>
          </cell>
          <cell r="F354" t="str">
            <v>Privada</v>
          </cell>
          <cell r="G354" t="str">
            <v>Privado</v>
          </cell>
          <cell r="H354" t="str">
            <v>Não</v>
          </cell>
          <cell r="I354">
            <v>2105891988</v>
          </cell>
          <cell r="J354">
            <v>32898</v>
          </cell>
          <cell r="K354">
            <v>1990</v>
          </cell>
          <cell r="L354" t="str">
            <v>janeiro</v>
          </cell>
          <cell r="M354">
            <v>33025</v>
          </cell>
          <cell r="N354">
            <v>43521</v>
          </cell>
          <cell r="O354">
            <v>0</v>
          </cell>
          <cell r="P354">
            <v>0</v>
          </cell>
          <cell r="Q354" t="str">
            <v>AV. BRIGADEIRO FARIA LIMA, 3.064 - 2º ANDAR</v>
          </cell>
          <cell r="R354" t="str">
            <v>01.451-000</v>
          </cell>
          <cell r="S354" t="str">
            <v>SAO PAULO</v>
          </cell>
          <cell r="T354" t="str">
            <v>SP</v>
          </cell>
          <cell r="U354"/>
          <cell r="V354" t="str">
            <v>ERSP</v>
          </cell>
          <cell r="W354">
            <v>45464.25</v>
          </cell>
        </row>
        <row r="355">
          <cell r="A355" t="str">
            <v>PREVIM</v>
          </cell>
          <cell r="B355" t="str">
            <v>31.153.117/0001-39</v>
          </cell>
          <cell r="C355" t="str">
            <v>NORMAL - EM FUNCIONAMENTO</v>
          </cell>
          <cell r="D355" t="str">
            <v>NORMAL</v>
          </cell>
          <cell r="E355" t="str">
            <v>LC 109</v>
          </cell>
          <cell r="F355" t="str">
            <v>Privada</v>
          </cell>
          <cell r="G355" t="str">
            <v>Privado</v>
          </cell>
          <cell r="H355" t="str">
            <v>Não</v>
          </cell>
          <cell r="I355">
            <v>3000000558786</v>
          </cell>
          <cell r="J355">
            <v>32331</v>
          </cell>
          <cell r="K355">
            <v>1988</v>
          </cell>
          <cell r="L355" t="str">
            <v>julho</v>
          </cell>
          <cell r="M355">
            <v>32515</v>
          </cell>
          <cell r="N355"/>
          <cell r="O355">
            <v>2</v>
          </cell>
          <cell r="P355">
            <v>3</v>
          </cell>
          <cell r="Q355" t="str">
            <v>AV DAS AMERICAS 700 BL.4/S 101-332 PARTE</v>
          </cell>
          <cell r="R355" t="str">
            <v>22.640-100</v>
          </cell>
          <cell r="S355" t="str">
            <v>RIO DE JANEIRO</v>
          </cell>
          <cell r="T355" t="str">
            <v>RJ</v>
          </cell>
          <cell r="U355" t="str">
            <v>WWW.PREVIM.COM.BR</v>
          </cell>
          <cell r="V355" t="str">
            <v>ERRJ</v>
          </cell>
          <cell r="W355">
            <v>45464.25</v>
          </cell>
        </row>
        <row r="356">
          <cell r="A356" t="str">
            <v>PREVIMA</v>
          </cell>
          <cell r="B356" t="str">
            <v>00.748.470/0001-38</v>
          </cell>
          <cell r="C356" t="str">
            <v>ENCERRADA - POR INICIATIVA DA EFPC</v>
          </cell>
          <cell r="D356" t="str">
            <v>ENCERRADA</v>
          </cell>
          <cell r="E356" t="str">
            <v>LC 109</v>
          </cell>
          <cell r="F356" t="str">
            <v>Privada</v>
          </cell>
          <cell r="G356" t="str">
            <v>Privado</v>
          </cell>
          <cell r="H356" t="str">
            <v>Não</v>
          </cell>
          <cell r="I356">
            <v>4400000031995</v>
          </cell>
          <cell r="J356">
            <v>34751</v>
          </cell>
          <cell r="K356">
            <v>1995</v>
          </cell>
          <cell r="L356" t="str">
            <v>fevereiro</v>
          </cell>
          <cell r="M356">
            <v>34941</v>
          </cell>
          <cell r="N356">
            <v>42450</v>
          </cell>
          <cell r="O356">
            <v>0</v>
          </cell>
          <cell r="P356">
            <v>0</v>
          </cell>
          <cell r="Q356" t="str">
            <v>REPUBLICA DO CHILE, 230/13 ANDAR - PARTE</v>
          </cell>
          <cell r="R356" t="str">
            <v>20.031-919</v>
          </cell>
          <cell r="S356" t="str">
            <v>RIO DE JANEIRO</v>
          </cell>
          <cell r="T356" t="str">
            <v>RJ</v>
          </cell>
          <cell r="U356" t="str">
            <v>WWW.PREVIMA.COM.BR</v>
          </cell>
          <cell r="V356" t="str">
            <v>ERRJ</v>
          </cell>
          <cell r="W356">
            <v>45464.25</v>
          </cell>
        </row>
        <row r="357">
          <cell r="A357" t="str">
            <v>PREVIMAT</v>
          </cell>
          <cell r="B357" t="str">
            <v>70.499.561/0001-62</v>
          </cell>
          <cell r="C357" t="str">
            <v>ENCERRADA - POR CANCELAMENTO</v>
          </cell>
          <cell r="D357" t="str">
            <v>ENCERRADA</v>
          </cell>
          <cell r="E357" t="str">
            <v>LC 109</v>
          </cell>
          <cell r="F357" t="str">
            <v>Privada</v>
          </cell>
          <cell r="G357" t="str">
            <v>Privado</v>
          </cell>
          <cell r="H357" t="str">
            <v>Não</v>
          </cell>
          <cell r="I357">
            <v>340000004471993</v>
          </cell>
          <cell r="J357">
            <v>34170</v>
          </cell>
          <cell r="K357">
            <v>1993</v>
          </cell>
          <cell r="L357" t="str">
            <v>julho</v>
          </cell>
          <cell r="M357">
            <v>34354</v>
          </cell>
          <cell r="N357">
            <v>37958</v>
          </cell>
          <cell r="O357">
            <v>0</v>
          </cell>
          <cell r="P357">
            <v>0</v>
          </cell>
          <cell r="Q357"/>
          <cell r="R357"/>
          <cell r="S357" t="str">
            <v>CUIABA</v>
          </cell>
          <cell r="T357" t="str">
            <v>MT</v>
          </cell>
          <cell r="U357"/>
          <cell r="V357" t="str">
            <v>ERMG</v>
          </cell>
          <cell r="W357">
            <v>45464.25</v>
          </cell>
        </row>
        <row r="358">
          <cell r="A358" t="str">
            <v>PREVINA</v>
          </cell>
          <cell r="B358" t="str">
            <v>45.659.839/0001-74</v>
          </cell>
          <cell r="C358" t="str">
            <v>AUTORIZADA - AGUARDANDO INÍCIO DE FUNCIONAMENTO</v>
          </cell>
          <cell r="D358" t="str">
            <v>AUTORIZADA</v>
          </cell>
          <cell r="E358" t="str">
            <v>LC 109</v>
          </cell>
          <cell r="F358" t="str">
            <v>Instituidor</v>
          </cell>
          <cell r="G358" t="str">
            <v>Instituidor</v>
          </cell>
          <cell r="H358" t="str">
            <v>Não</v>
          </cell>
          <cell r="I358">
            <v>4.4011006227202064E+16</v>
          </cell>
          <cell r="J358">
            <v>44316</v>
          </cell>
          <cell r="K358">
            <v>2021</v>
          </cell>
          <cell r="L358" t="str">
            <v>abril</v>
          </cell>
          <cell r="M358"/>
          <cell r="N358"/>
          <cell r="O358">
            <v>0</v>
          </cell>
          <cell r="P358">
            <v>0</v>
          </cell>
          <cell r="Q358" t="str">
            <v>RUA TAGUÁ</v>
          </cell>
          <cell r="R358" t="str">
            <v>01.508-010</v>
          </cell>
          <cell r="S358" t="str">
            <v>SAO PAULO</v>
          </cell>
          <cell r="T358" t="str">
            <v>SP</v>
          </cell>
          <cell r="U358"/>
          <cell r="V358" t="str">
            <v>ERSP</v>
          </cell>
          <cell r="W358">
            <v>45464.25</v>
          </cell>
        </row>
        <row r="359">
          <cell r="A359" t="str">
            <v>PREVINDUS</v>
          </cell>
          <cell r="B359" t="str">
            <v>00.576.685/0001-19</v>
          </cell>
          <cell r="C359" t="str">
            <v>NORMAL - EM FUNCIONAMENTO</v>
          </cell>
          <cell r="D359" t="str">
            <v>NORMAL</v>
          </cell>
          <cell r="E359" t="str">
            <v>LC 109</v>
          </cell>
          <cell r="F359" t="str">
            <v>Privada</v>
          </cell>
          <cell r="G359" t="str">
            <v>Privado</v>
          </cell>
          <cell r="H359" t="str">
            <v>Não</v>
          </cell>
          <cell r="I359">
            <v>4.4000003384199408E+16</v>
          </cell>
          <cell r="J359">
            <v>34667</v>
          </cell>
          <cell r="K359">
            <v>1994</v>
          </cell>
          <cell r="L359" t="str">
            <v>novembro</v>
          </cell>
          <cell r="M359">
            <v>34694</v>
          </cell>
          <cell r="N359"/>
          <cell r="O359">
            <v>9</v>
          </cell>
          <cell r="P359">
            <v>10</v>
          </cell>
          <cell r="Q359" t="str">
            <v>RUA  SANTA LUZIA                        735   8 ANDAR</v>
          </cell>
          <cell r="R359" t="str">
            <v>20.030-041</v>
          </cell>
          <cell r="S359" t="str">
            <v>RIO DE JANEIRO</v>
          </cell>
          <cell r="T359" t="str">
            <v>RJ</v>
          </cell>
          <cell r="U359" t="str">
            <v>www.previndus.com.br</v>
          </cell>
          <cell r="V359" t="str">
            <v>ERRJ</v>
          </cell>
          <cell r="W359">
            <v>45464.25</v>
          </cell>
        </row>
        <row r="360">
          <cell r="A360" t="str">
            <v>PREVINOR</v>
          </cell>
          <cell r="B360" t="str">
            <v>32.084.519/0001-91</v>
          </cell>
          <cell r="C360" t="str">
            <v>NORMAL - EM FUNCIONAMENTO</v>
          </cell>
          <cell r="D360" t="str">
            <v>NORMAL</v>
          </cell>
          <cell r="E360" t="str">
            <v>LC 109</v>
          </cell>
          <cell r="F360" t="str">
            <v>Privada</v>
          </cell>
          <cell r="G360" t="str">
            <v>Privado</v>
          </cell>
          <cell r="H360" t="str">
            <v>Não</v>
          </cell>
          <cell r="I360">
            <v>300000075101987</v>
          </cell>
          <cell r="J360">
            <v>32437</v>
          </cell>
          <cell r="K360">
            <v>1988</v>
          </cell>
          <cell r="L360" t="str">
            <v>outubro</v>
          </cell>
          <cell r="M360">
            <v>32448</v>
          </cell>
          <cell r="N360"/>
          <cell r="O360">
            <v>1</v>
          </cell>
          <cell r="P360">
            <v>0</v>
          </cell>
          <cell r="Q360" t="str">
            <v>AVENIDA ALMIRANTE BARROSO, Nº 63 - SALA 1805</v>
          </cell>
          <cell r="R360" t="str">
            <v>20.031-003</v>
          </cell>
          <cell r="S360" t="str">
            <v>RIO DE JANEIRO</v>
          </cell>
          <cell r="T360" t="str">
            <v>RJ</v>
          </cell>
          <cell r="U360"/>
          <cell r="V360" t="str">
            <v>ERRJ</v>
          </cell>
          <cell r="W360">
            <v>45464.25</v>
          </cell>
        </row>
        <row r="361">
          <cell r="A361" t="str">
            <v>PREVINORTE</v>
          </cell>
          <cell r="B361" t="str">
            <v>03.637.154/0001-87</v>
          </cell>
          <cell r="C361" t="str">
            <v>NORMAL - EM FUNCIONAMENTO</v>
          </cell>
          <cell r="D361" t="str">
            <v>NORMAL</v>
          </cell>
          <cell r="E361" t="str">
            <v>LC 108 / LC 109</v>
          </cell>
          <cell r="F361" t="str">
            <v>Pública Federal</v>
          </cell>
          <cell r="G361" t="str">
            <v>Público</v>
          </cell>
          <cell r="H361" t="str">
            <v>Não</v>
          </cell>
          <cell r="I361">
            <v>4.4011002042201936E+16</v>
          </cell>
          <cell r="J361">
            <v>32247</v>
          </cell>
          <cell r="K361">
            <v>1988</v>
          </cell>
          <cell r="L361" t="str">
            <v>abril</v>
          </cell>
          <cell r="M361">
            <v>32325</v>
          </cell>
          <cell r="N361"/>
          <cell r="O361">
            <v>7</v>
          </cell>
          <cell r="P361">
            <v>5</v>
          </cell>
          <cell r="Q361" t="str">
            <v>SCN  QUADRA 01 BLOCO C  SALAS 801/814</v>
          </cell>
          <cell r="R361" t="str">
            <v>70.310-500</v>
          </cell>
          <cell r="S361" t="str">
            <v>BRASILIA</v>
          </cell>
          <cell r="T361" t="str">
            <v>DF</v>
          </cell>
          <cell r="U361" t="str">
            <v>WWW.PREVINORTE.COM.BR</v>
          </cell>
          <cell r="V361" t="str">
            <v>ERDF</v>
          </cell>
          <cell r="W361">
            <v>45464.25</v>
          </cell>
        </row>
        <row r="362">
          <cell r="A362" t="str">
            <v>PREVIP</v>
          </cell>
          <cell r="B362" t="str">
            <v>00.550.644/0001-53</v>
          </cell>
          <cell r="C362" t="str">
            <v>NORMAL - EM FUNCIONAMENTO</v>
          </cell>
          <cell r="D362" t="str">
            <v>NORMAL</v>
          </cell>
          <cell r="E362" t="str">
            <v>LC 109</v>
          </cell>
          <cell r="F362" t="str">
            <v>Privada</v>
          </cell>
          <cell r="G362" t="str">
            <v>Privado</v>
          </cell>
          <cell r="H362" t="str">
            <v>Não</v>
          </cell>
          <cell r="I362">
            <v>8400000041695</v>
          </cell>
          <cell r="J362">
            <v>34754</v>
          </cell>
          <cell r="K362">
            <v>1995</v>
          </cell>
          <cell r="L362" t="str">
            <v>fevereiro</v>
          </cell>
          <cell r="M362">
            <v>34820</v>
          </cell>
          <cell r="N362"/>
          <cell r="O362">
            <v>1</v>
          </cell>
          <cell r="P362">
            <v>4</v>
          </cell>
          <cell r="Q362" t="str">
            <v>SP 340 KM 171</v>
          </cell>
          <cell r="R362" t="str">
            <v>13.840-970</v>
          </cell>
          <cell r="S362" t="str">
            <v>NÃO INFORMADO</v>
          </cell>
          <cell r="T362" t="str">
            <v>SP</v>
          </cell>
          <cell r="U362" t="str">
            <v>WWW.PREVIP.COM.BR</v>
          </cell>
          <cell r="V362" t="str">
            <v>ERSP</v>
          </cell>
          <cell r="W362">
            <v>45464.25</v>
          </cell>
        </row>
        <row r="363">
          <cell r="A363" t="str">
            <v>PREVIPLAN</v>
          </cell>
          <cell r="B363" t="str">
            <v>54.607.478/0001-03</v>
          </cell>
          <cell r="C363" t="str">
            <v>NORMAL - EM FUNCIONAMENTO</v>
          </cell>
          <cell r="D363" t="str">
            <v>NORMAL</v>
          </cell>
          <cell r="E363" t="str">
            <v>LC 109</v>
          </cell>
          <cell r="F363" t="str">
            <v>Privada</v>
          </cell>
          <cell r="G363" t="str">
            <v>Privado</v>
          </cell>
          <cell r="H363" t="str">
            <v>Não</v>
          </cell>
          <cell r="I363">
            <v>300000016561984</v>
          </cell>
          <cell r="J363">
            <v>31169</v>
          </cell>
          <cell r="K363">
            <v>1985</v>
          </cell>
          <cell r="L363" t="str">
            <v>maio</v>
          </cell>
          <cell r="M363">
            <v>31352</v>
          </cell>
          <cell r="N363"/>
          <cell r="O363">
            <v>1</v>
          </cell>
          <cell r="P363">
            <v>16</v>
          </cell>
          <cell r="Q363" t="str">
            <v>AVENIDA ROQUE PETRONI JÚNIOR</v>
          </cell>
          <cell r="R363" t="str">
            <v>04.707-000</v>
          </cell>
          <cell r="S363" t="str">
            <v>SAO PAULO</v>
          </cell>
          <cell r="T363" t="str">
            <v>SP</v>
          </cell>
          <cell r="U363" t="str">
            <v>WWW.PREVIPLAN.COM.BR</v>
          </cell>
          <cell r="V363" t="str">
            <v>ERSP</v>
          </cell>
          <cell r="W363">
            <v>45464.25</v>
          </cell>
        </row>
        <row r="364">
          <cell r="A364" t="str">
            <v>PREVIQ</v>
          </cell>
          <cell r="B364" t="str">
            <v>32.088.783/0001-01</v>
          </cell>
          <cell r="C364" t="str">
            <v>ENCERRADA - POR INCORPORAÇÃO</v>
          </cell>
          <cell r="D364" t="str">
            <v>ENCERRADA</v>
          </cell>
          <cell r="E364" t="str">
            <v>LC 109</v>
          </cell>
          <cell r="F364" t="str">
            <v>Privada</v>
          </cell>
          <cell r="G364" t="str">
            <v>Privado</v>
          </cell>
          <cell r="H364" t="str">
            <v>Não</v>
          </cell>
          <cell r="I364">
            <v>3.00000073001987E+16</v>
          </cell>
          <cell r="J364">
            <v>32479</v>
          </cell>
          <cell r="K364">
            <v>1988</v>
          </cell>
          <cell r="L364" t="str">
            <v>dezembro</v>
          </cell>
          <cell r="M364">
            <v>32521</v>
          </cell>
          <cell r="N364">
            <v>40133</v>
          </cell>
          <cell r="O364">
            <v>0</v>
          </cell>
          <cell r="P364">
            <v>0</v>
          </cell>
          <cell r="Q364"/>
          <cell r="R364"/>
          <cell r="S364" t="str">
            <v>SAO PAULO</v>
          </cell>
          <cell r="T364" t="str">
            <v>SP</v>
          </cell>
          <cell r="U364"/>
          <cell r="V364" t="str">
            <v>ERSP</v>
          </cell>
          <cell r="W364">
            <v>45464.25</v>
          </cell>
        </row>
        <row r="365">
          <cell r="A365" t="str">
            <v>PREVIRB</v>
          </cell>
          <cell r="B365" t="str">
            <v>29.959.574/0001-73</v>
          </cell>
          <cell r="C365" t="str">
            <v>NORMAL - EM FUNCIONAMENTO</v>
          </cell>
          <cell r="D365" t="str">
            <v>NORMAL</v>
          </cell>
          <cell r="E365" t="str">
            <v>LC 109</v>
          </cell>
          <cell r="F365" t="str">
            <v>Privada</v>
          </cell>
          <cell r="G365" t="str">
            <v>Privado</v>
          </cell>
          <cell r="H365" t="str">
            <v>Não</v>
          </cell>
          <cell r="I365">
            <v>3018361979</v>
          </cell>
          <cell r="J365">
            <v>28443</v>
          </cell>
          <cell r="K365">
            <v>1977</v>
          </cell>
          <cell r="L365" t="str">
            <v>novembro</v>
          </cell>
          <cell r="M365">
            <v>28466</v>
          </cell>
          <cell r="N365"/>
          <cell r="O365">
            <v>2</v>
          </cell>
          <cell r="P365">
            <v>3</v>
          </cell>
          <cell r="Q365" t="str">
            <v>AV. MARECHAL CAMARA, 160 - SALAS 1633 E 1634</v>
          </cell>
          <cell r="R365" t="str">
            <v>20.020-080</v>
          </cell>
          <cell r="S365" t="str">
            <v>RIO DE JANEIRO</v>
          </cell>
          <cell r="T365" t="str">
            <v>RJ</v>
          </cell>
          <cell r="U365" t="str">
            <v>WWW.PREVIRB.COM.BR</v>
          </cell>
          <cell r="V365" t="str">
            <v>ERRJ</v>
          </cell>
          <cell r="W365">
            <v>45464.25</v>
          </cell>
        </row>
        <row r="366">
          <cell r="A366" t="str">
            <v>PREVIREFINACOES</v>
          </cell>
          <cell r="B366" t="str">
            <v>65.011.272/0001-32</v>
          </cell>
          <cell r="C366" t="str">
            <v>ENCERRADA - POR CANCELAMENTO</v>
          </cell>
          <cell r="D366" t="str">
            <v>ENCERRADA</v>
          </cell>
          <cell r="E366" t="str">
            <v>LC 109</v>
          </cell>
          <cell r="F366" t="str">
            <v>Privada</v>
          </cell>
          <cell r="G366" t="str">
            <v>Privado</v>
          </cell>
          <cell r="H366" t="str">
            <v>Não</v>
          </cell>
          <cell r="I366">
            <v>2400000647790</v>
          </cell>
          <cell r="J366">
            <v>33204</v>
          </cell>
          <cell r="K366">
            <v>1990</v>
          </cell>
          <cell r="L366" t="str">
            <v>novembro</v>
          </cell>
          <cell r="M366">
            <v>33269</v>
          </cell>
          <cell r="N366">
            <v>37942</v>
          </cell>
          <cell r="O366">
            <v>0</v>
          </cell>
          <cell r="P366">
            <v>0</v>
          </cell>
          <cell r="Q366"/>
          <cell r="R366"/>
          <cell r="S366" t="str">
            <v>SAO PAULO</v>
          </cell>
          <cell r="T366" t="str">
            <v>SP</v>
          </cell>
          <cell r="U366"/>
          <cell r="V366" t="str">
            <v>ERSP</v>
          </cell>
          <cell r="W366">
            <v>45464.25</v>
          </cell>
        </row>
        <row r="367">
          <cell r="A367" t="str">
            <v>PREVISAO</v>
          </cell>
          <cell r="B367" t="str">
            <v>51.960.870/0001-43</v>
          </cell>
          <cell r="C367" t="str">
            <v>ENCERRADA - POR CANCELAMENTO</v>
          </cell>
          <cell r="D367" t="str">
            <v>ENCERRADA</v>
          </cell>
          <cell r="E367" t="str">
            <v>LC 109</v>
          </cell>
          <cell r="F367" t="str">
            <v>Privada</v>
          </cell>
          <cell r="G367" t="str">
            <v>Privado</v>
          </cell>
          <cell r="H367" t="str">
            <v>Não</v>
          </cell>
          <cell r="I367">
            <v>106951979</v>
          </cell>
          <cell r="J367">
            <v>29216</v>
          </cell>
          <cell r="K367">
            <v>1979</v>
          </cell>
          <cell r="L367" t="str">
            <v>dezembro</v>
          </cell>
          <cell r="M367">
            <v>29216</v>
          </cell>
          <cell r="N367">
            <v>39134</v>
          </cell>
          <cell r="O367">
            <v>0</v>
          </cell>
          <cell r="P367">
            <v>0</v>
          </cell>
          <cell r="Q367"/>
          <cell r="R367"/>
          <cell r="S367" t="str">
            <v>SAO PAULO</v>
          </cell>
          <cell r="T367" t="str">
            <v>SP</v>
          </cell>
          <cell r="U367"/>
          <cell r="V367" t="str">
            <v>ERSP</v>
          </cell>
          <cell r="W367">
            <v>45464.25</v>
          </cell>
        </row>
        <row r="368">
          <cell r="A368" t="str">
            <v>PREVISC</v>
          </cell>
          <cell r="B368" t="str">
            <v>80.150.857/0001-27</v>
          </cell>
          <cell r="C368" t="str">
            <v>NORMAL - EM FUNCIONAMENTO</v>
          </cell>
          <cell r="D368" t="str">
            <v>NORMAL</v>
          </cell>
          <cell r="E368" t="str">
            <v>LC 109</v>
          </cell>
          <cell r="F368" t="str">
            <v>Privada</v>
          </cell>
          <cell r="G368" t="str">
            <v>Privado</v>
          </cell>
          <cell r="H368" t="str">
            <v>Não</v>
          </cell>
          <cell r="I368">
            <v>183581980</v>
          </cell>
          <cell r="J368">
            <v>31819</v>
          </cell>
          <cell r="K368">
            <v>1987</v>
          </cell>
          <cell r="L368" t="str">
            <v>fevereiro</v>
          </cell>
          <cell r="M368">
            <v>31959</v>
          </cell>
          <cell r="N368"/>
          <cell r="O368">
            <v>18</v>
          </cell>
          <cell r="P368">
            <v>48</v>
          </cell>
          <cell r="Q368" t="str">
            <v>RODOVIA ADMAR GONZAGA, 2765</v>
          </cell>
          <cell r="R368" t="str">
            <v>88.034-001</v>
          </cell>
          <cell r="S368" t="str">
            <v>FLORIANOPOLIS</v>
          </cell>
          <cell r="T368" t="str">
            <v>SC</v>
          </cell>
          <cell r="U368" t="str">
            <v>WWW.PREVISC.COM.BR</v>
          </cell>
          <cell r="V368" t="str">
            <v>ERRS</v>
          </cell>
          <cell r="W368">
            <v>45464.25</v>
          </cell>
        </row>
        <row r="369">
          <cell r="A369" t="str">
            <v>PREVISCANIA</v>
          </cell>
          <cell r="B369" t="str">
            <v>55.033.450/0001-72</v>
          </cell>
          <cell r="C369" t="str">
            <v>NORMAL - EM FUNCIONAMENTO</v>
          </cell>
          <cell r="D369" t="str">
            <v>NORMAL</v>
          </cell>
          <cell r="E369" t="str">
            <v>LC 109</v>
          </cell>
          <cell r="F369" t="str">
            <v>Privada</v>
          </cell>
          <cell r="G369" t="str">
            <v>Privado</v>
          </cell>
          <cell r="H369" t="str">
            <v>Não</v>
          </cell>
          <cell r="I369">
            <v>300000008181984</v>
          </cell>
          <cell r="J369">
            <v>31043</v>
          </cell>
          <cell r="K369">
            <v>1984</v>
          </cell>
          <cell r="L369" t="str">
            <v>dezembro</v>
          </cell>
          <cell r="M369">
            <v>31411</v>
          </cell>
          <cell r="N369"/>
          <cell r="O369">
            <v>1</v>
          </cell>
          <cell r="P369">
            <v>3</v>
          </cell>
          <cell r="Q369" t="str">
            <v>AV JOSE ODORIZZI</v>
          </cell>
          <cell r="R369" t="str">
            <v>09.810-902</v>
          </cell>
          <cell r="S369" t="str">
            <v>SAO BERNARDO DO CAMPO</v>
          </cell>
          <cell r="T369" t="str">
            <v>SP</v>
          </cell>
          <cell r="U369" t="str">
            <v>WWW.SCANIA.COM.BR</v>
          </cell>
          <cell r="V369" t="str">
            <v>ERSP</v>
          </cell>
          <cell r="W369">
            <v>45464.25</v>
          </cell>
        </row>
        <row r="370">
          <cell r="A370" t="str">
            <v>PREVISERV</v>
          </cell>
          <cell r="B370" t="str">
            <v>31.443.716/0001-97</v>
          </cell>
          <cell r="C370" t="str">
            <v>ENCERRADA - POR INICIATIVA DA EFPC</v>
          </cell>
          <cell r="D370" t="str">
            <v>ENCERRADA</v>
          </cell>
          <cell r="E370" t="str">
            <v>LC 109</v>
          </cell>
          <cell r="F370" t="str">
            <v>Privada</v>
          </cell>
          <cell r="G370" t="str">
            <v>Privado</v>
          </cell>
          <cell r="H370" t="str">
            <v>Não</v>
          </cell>
          <cell r="I370">
            <v>300000058081987</v>
          </cell>
          <cell r="J370">
            <v>32079</v>
          </cell>
          <cell r="K370">
            <v>1987</v>
          </cell>
          <cell r="L370" t="str">
            <v>outubro</v>
          </cell>
          <cell r="M370">
            <v>32478</v>
          </cell>
          <cell r="N370">
            <v>40932</v>
          </cell>
          <cell r="O370">
            <v>0</v>
          </cell>
          <cell r="P370">
            <v>0</v>
          </cell>
          <cell r="Q370"/>
          <cell r="R370"/>
          <cell r="S370" t="str">
            <v>RIO DE JANEIRO</v>
          </cell>
          <cell r="T370" t="str">
            <v>RJ</v>
          </cell>
          <cell r="U370"/>
          <cell r="V370" t="str">
            <v>ERRJ</v>
          </cell>
          <cell r="W370">
            <v>45464.25</v>
          </cell>
        </row>
        <row r="371">
          <cell r="A371" t="str">
            <v>PREVI-SIEMENS</v>
          </cell>
          <cell r="B371" t="str">
            <v>60.540.440/0001-63</v>
          </cell>
          <cell r="C371" t="str">
            <v>NORMAL - EM FUNCIONAMENTO</v>
          </cell>
          <cell r="D371" t="str">
            <v>NORMAL</v>
          </cell>
          <cell r="E371" t="str">
            <v>LC 109</v>
          </cell>
          <cell r="F371" t="str">
            <v>Privada</v>
          </cell>
          <cell r="G371" t="str">
            <v>Privado</v>
          </cell>
          <cell r="H371" t="str">
            <v>Não</v>
          </cell>
          <cell r="I371">
            <v>3.0000001821198832E+16</v>
          </cell>
          <cell r="J371">
            <v>32521</v>
          </cell>
          <cell r="K371">
            <v>1989</v>
          </cell>
          <cell r="L371" t="str">
            <v>janeiro</v>
          </cell>
          <cell r="M371">
            <v>32782</v>
          </cell>
          <cell r="N371"/>
          <cell r="O371">
            <v>3</v>
          </cell>
          <cell r="P371">
            <v>12</v>
          </cell>
          <cell r="Q371" t="str">
            <v>AV MUTINGA,</v>
          </cell>
          <cell r="R371" t="str">
            <v>05.110-902</v>
          </cell>
          <cell r="S371" t="str">
            <v>SAO PAULO</v>
          </cell>
          <cell r="T371" t="str">
            <v>SP</v>
          </cell>
          <cell r="U371" t="str">
            <v>WWW.PREVISIEMENS.COM.BR</v>
          </cell>
          <cell r="V371" t="str">
            <v>ERSP</v>
          </cell>
          <cell r="W371">
            <v>45464.25</v>
          </cell>
        </row>
        <row r="372">
          <cell r="A372" t="str">
            <v>PREVISTIHL</v>
          </cell>
          <cell r="B372" t="str">
            <v>91.100.297/0001-12</v>
          </cell>
          <cell r="C372" t="str">
            <v>NORMAL - EM FUNCIONAMENTO</v>
          </cell>
          <cell r="D372" t="str">
            <v>NORMAL</v>
          </cell>
          <cell r="E372" t="str">
            <v>LC 109</v>
          </cell>
          <cell r="F372" t="str">
            <v>Privada</v>
          </cell>
          <cell r="G372" t="str">
            <v>Privado</v>
          </cell>
          <cell r="H372" t="str">
            <v>Não</v>
          </cell>
          <cell r="I372">
            <v>300000062711987</v>
          </cell>
          <cell r="J372">
            <v>32218</v>
          </cell>
          <cell r="K372">
            <v>1988</v>
          </cell>
          <cell r="L372" t="str">
            <v>março</v>
          </cell>
          <cell r="M372">
            <v>32302</v>
          </cell>
          <cell r="N372"/>
          <cell r="O372">
            <v>1</v>
          </cell>
          <cell r="P372">
            <v>1</v>
          </cell>
          <cell r="Q372" t="str">
            <v>AV SAO BORJA</v>
          </cell>
          <cell r="R372" t="str">
            <v>93.032-000</v>
          </cell>
          <cell r="S372" t="str">
            <v>SAO LEOPOLDO</v>
          </cell>
          <cell r="T372" t="str">
            <v>RS</v>
          </cell>
          <cell r="U372" t="str">
            <v>WWW.PORTALPREV.COM.BR/PREVISTIHL</v>
          </cell>
          <cell r="V372" t="str">
            <v>ERRS</v>
          </cell>
          <cell r="W372">
            <v>45464.25</v>
          </cell>
        </row>
        <row r="373">
          <cell r="A373" t="str">
            <v>PREVITDB</v>
          </cell>
          <cell r="B373" t="str">
            <v>58.160.839/0001-77</v>
          </cell>
          <cell r="C373" t="str">
            <v>ENCERRADA - POR INICIATIVA DA EFPC</v>
          </cell>
          <cell r="D373" t="str">
            <v>ENCERRADA</v>
          </cell>
          <cell r="E373" t="str">
            <v>LC 109</v>
          </cell>
          <cell r="F373" t="str">
            <v>Privada</v>
          </cell>
          <cell r="G373" t="str">
            <v>Privado</v>
          </cell>
          <cell r="H373" t="str">
            <v>Não</v>
          </cell>
          <cell r="I373">
            <v>300000001281989</v>
          </cell>
          <cell r="J373">
            <v>32612</v>
          </cell>
          <cell r="K373">
            <v>1989</v>
          </cell>
          <cell r="L373" t="str">
            <v>abril</v>
          </cell>
          <cell r="M373">
            <v>32721</v>
          </cell>
          <cell r="N373">
            <v>41632</v>
          </cell>
          <cell r="O373">
            <v>0</v>
          </cell>
          <cell r="P373">
            <v>0</v>
          </cell>
          <cell r="Q373" t="str">
            <v>VIA ANHANGUERA, KM 147, CAIXA POSTAL 155</v>
          </cell>
          <cell r="R373" t="str">
            <v>13.486-915</v>
          </cell>
          <cell r="S373" t="str">
            <v>LIMEIRA</v>
          </cell>
          <cell r="T373" t="str">
            <v>SP</v>
          </cell>
          <cell r="U373"/>
          <cell r="V373" t="str">
            <v>ERSP</v>
          </cell>
          <cell r="W373">
            <v>45464.25</v>
          </cell>
        </row>
        <row r="374">
          <cell r="A374" t="str">
            <v>PREVITINTAS</v>
          </cell>
          <cell r="B374" t="str">
            <v>32.531.303/0001-27</v>
          </cell>
          <cell r="C374" t="str">
            <v>ENCERRADA - POR CANCELAMENTO</v>
          </cell>
          <cell r="D374" t="str">
            <v>ENCERRADA</v>
          </cell>
          <cell r="E374" t="str">
            <v>LC 109</v>
          </cell>
          <cell r="F374" t="str">
            <v>Privada</v>
          </cell>
          <cell r="G374" t="str">
            <v>Privado</v>
          </cell>
          <cell r="H374" t="str">
            <v>Não</v>
          </cell>
          <cell r="I374">
            <v>300000000121988</v>
          </cell>
          <cell r="J374">
            <v>32612</v>
          </cell>
          <cell r="K374">
            <v>1989</v>
          </cell>
          <cell r="L374" t="str">
            <v>abril</v>
          </cell>
          <cell r="M374">
            <v>32857</v>
          </cell>
          <cell r="N374">
            <v>36941</v>
          </cell>
          <cell r="O374">
            <v>0</v>
          </cell>
          <cell r="P374">
            <v>0</v>
          </cell>
          <cell r="Q374"/>
          <cell r="R374"/>
          <cell r="S374" t="str">
            <v>SAO GONCALO</v>
          </cell>
          <cell r="T374" t="str">
            <v>RJ</v>
          </cell>
          <cell r="U374"/>
          <cell r="V374" t="str">
            <v>ERRJ</v>
          </cell>
          <cell r="W374">
            <v>45464.25</v>
          </cell>
        </row>
        <row r="375">
          <cell r="A375" t="str">
            <v>PREVI-TOKYO</v>
          </cell>
          <cell r="B375" t="str">
            <v>54.457.817/0001-12</v>
          </cell>
          <cell r="C375" t="str">
            <v>ENCERRADA - POR CANCELAMENTO</v>
          </cell>
          <cell r="D375" t="str">
            <v>ENCERRADA</v>
          </cell>
          <cell r="E375" t="str">
            <v>LC 109</v>
          </cell>
          <cell r="F375" t="str">
            <v>Privada</v>
          </cell>
          <cell r="G375" t="str">
            <v>Privado</v>
          </cell>
          <cell r="H375" t="str">
            <v>Não</v>
          </cell>
          <cell r="I375">
            <v>7442</v>
          </cell>
          <cell r="J375">
            <v>31114</v>
          </cell>
          <cell r="K375">
            <v>1985</v>
          </cell>
          <cell r="L375" t="str">
            <v>março</v>
          </cell>
          <cell r="M375">
            <v>31152</v>
          </cell>
          <cell r="N375">
            <v>35380</v>
          </cell>
          <cell r="O375">
            <v>0</v>
          </cell>
          <cell r="P375">
            <v>0</v>
          </cell>
          <cell r="Q375"/>
          <cell r="R375"/>
          <cell r="S375" t="str">
            <v>SAO PAULO</v>
          </cell>
          <cell r="T375" t="str">
            <v>SP</v>
          </cell>
          <cell r="U375"/>
          <cell r="V375" t="str">
            <v>ERSP</v>
          </cell>
          <cell r="W375">
            <v>45464.25</v>
          </cell>
        </row>
        <row r="376">
          <cell r="A376" t="str">
            <v>PREVIVER</v>
          </cell>
          <cell r="B376" t="str">
            <v>01.329.112/0001-53</v>
          </cell>
          <cell r="C376" t="str">
            <v>ENCERRADA - POR INICIATIVA DA EFPC</v>
          </cell>
          <cell r="D376" t="str">
            <v>ENCERRADA</v>
          </cell>
          <cell r="E376" t="str">
            <v>LC 108 / LC 109</v>
          </cell>
          <cell r="F376" t="str">
            <v>Pública Estadual</v>
          </cell>
          <cell r="G376" t="str">
            <v>Público</v>
          </cell>
          <cell r="H376" t="str">
            <v>Não</v>
          </cell>
          <cell r="I376">
            <v>4.400000134519968E+16</v>
          </cell>
          <cell r="J376">
            <v>35138</v>
          </cell>
          <cell r="K376">
            <v>1996</v>
          </cell>
          <cell r="L376" t="str">
            <v>março</v>
          </cell>
          <cell r="M376">
            <v>35221</v>
          </cell>
          <cell r="N376">
            <v>41110</v>
          </cell>
          <cell r="O376">
            <v>0</v>
          </cell>
          <cell r="P376">
            <v>0</v>
          </cell>
          <cell r="Q376" t="str">
            <v>AV PEDRO RAMALHO, 5700 ¿ BLOCO A 1 TÉRREO</v>
          </cell>
          <cell r="R376" t="str">
            <v>60.743-902</v>
          </cell>
          <cell r="S376" t="str">
            <v>FORTALEZA</v>
          </cell>
          <cell r="T376" t="str">
            <v>CE</v>
          </cell>
          <cell r="U376"/>
          <cell r="V376" t="str">
            <v>ERPE</v>
          </cell>
          <cell r="W376">
            <v>45464.25</v>
          </cell>
        </row>
        <row r="377">
          <cell r="A377" t="str">
            <v>PREVMILL</v>
          </cell>
          <cell r="B377" t="str">
            <v>03.608.315/0001-04</v>
          </cell>
          <cell r="C377" t="str">
            <v>ENCERRADA - POR INICIATIVA DA EFPC</v>
          </cell>
          <cell r="D377" t="str">
            <v>ENCERRADA</v>
          </cell>
          <cell r="E377" t="str">
            <v>LC 109</v>
          </cell>
          <cell r="F377" t="str">
            <v>Privada</v>
          </cell>
          <cell r="G377" t="str">
            <v>Privado</v>
          </cell>
          <cell r="H377" t="str">
            <v>Não</v>
          </cell>
          <cell r="I377">
            <v>4400000390199945</v>
          </cell>
          <cell r="J377">
            <v>36489</v>
          </cell>
          <cell r="K377">
            <v>1999</v>
          </cell>
          <cell r="L377" t="str">
            <v>novembro</v>
          </cell>
          <cell r="M377">
            <v>36526</v>
          </cell>
          <cell r="N377">
            <v>38600</v>
          </cell>
          <cell r="O377">
            <v>0</v>
          </cell>
          <cell r="P377">
            <v>0</v>
          </cell>
          <cell r="Q377"/>
          <cell r="R377"/>
          <cell r="S377" t="str">
            <v>SAO PAULO</v>
          </cell>
          <cell r="T377" t="str">
            <v>SP</v>
          </cell>
          <cell r="U377"/>
          <cell r="V377" t="str">
            <v>ERSP</v>
          </cell>
          <cell r="W377">
            <v>45464.25</v>
          </cell>
        </row>
        <row r="378">
          <cell r="A378" t="str">
            <v>PREVMOBIL</v>
          </cell>
          <cell r="B378" t="str">
            <v>61.359.550/0001-96</v>
          </cell>
          <cell r="C378" t="str">
            <v>ENCERRADA - POR CANCELAMENTO</v>
          </cell>
          <cell r="D378" t="str">
            <v>ENCERRADA</v>
          </cell>
          <cell r="E378" t="str">
            <v>LC 109</v>
          </cell>
          <cell r="F378" t="str">
            <v>Privada</v>
          </cell>
          <cell r="G378" t="str">
            <v>Privado</v>
          </cell>
          <cell r="H378" t="str">
            <v>Não</v>
          </cell>
          <cell r="I378">
            <v>300000000011989</v>
          </cell>
          <cell r="J378">
            <v>32681</v>
          </cell>
          <cell r="K378">
            <v>1989</v>
          </cell>
          <cell r="L378" t="str">
            <v>junho</v>
          </cell>
          <cell r="M378">
            <v>32509</v>
          </cell>
          <cell r="N378">
            <v>38070</v>
          </cell>
          <cell r="O378">
            <v>0</v>
          </cell>
          <cell r="P378">
            <v>0</v>
          </cell>
          <cell r="Q378"/>
          <cell r="R378"/>
          <cell r="S378" t="str">
            <v>SAO PAULO</v>
          </cell>
          <cell r="T378" t="str">
            <v>SP</v>
          </cell>
          <cell r="U378"/>
          <cell r="V378" t="str">
            <v>ERSP</v>
          </cell>
          <cell r="W378">
            <v>45464.25</v>
          </cell>
        </row>
        <row r="379">
          <cell r="A379" t="str">
            <v>PREVMON</v>
          </cell>
          <cell r="B379" t="str">
            <v>60.523.198/0001-10</v>
          </cell>
          <cell r="C379" t="str">
            <v>ENCERRADA - POR INCORPORAÇÃO</v>
          </cell>
          <cell r="D379" t="str">
            <v>ENCERRADA</v>
          </cell>
          <cell r="E379" t="str">
            <v>LC 109</v>
          </cell>
          <cell r="F379" t="str">
            <v>Privada</v>
          </cell>
          <cell r="G379" t="str">
            <v>Privado</v>
          </cell>
          <cell r="H379" t="str">
            <v>Não</v>
          </cell>
          <cell r="I379">
            <v>300000036171985</v>
          </cell>
          <cell r="J379">
            <v>31856</v>
          </cell>
          <cell r="K379">
            <v>1987</v>
          </cell>
          <cell r="L379" t="str">
            <v>março</v>
          </cell>
          <cell r="M379">
            <v>32661</v>
          </cell>
          <cell r="N379">
            <v>44279</v>
          </cell>
          <cell r="O379">
            <v>0</v>
          </cell>
          <cell r="P379">
            <v>0</v>
          </cell>
          <cell r="Q379" t="str">
            <v>AV DAS NACOES UNIDAS 12901 TNORTE  7A C. N702</v>
          </cell>
          <cell r="R379" t="str">
            <v>04.578-000</v>
          </cell>
          <cell r="S379" t="str">
            <v>SAO PAULO</v>
          </cell>
          <cell r="T379" t="str">
            <v>SP</v>
          </cell>
          <cell r="U379" t="str">
            <v>prevmon.com.br</v>
          </cell>
          <cell r="V379" t="str">
            <v>ERSP</v>
          </cell>
          <cell r="W379">
            <v>45464.25</v>
          </cell>
        </row>
        <row r="380">
          <cell r="A380" t="str">
            <v>PREVMUTUA</v>
          </cell>
          <cell r="B380" t="str">
            <v>21.893.461/0001-00</v>
          </cell>
          <cell r="C380" t="str">
            <v>AUTORIZADA - AGUARDANDO INÍCIO DE FUNCIONAMENTO</v>
          </cell>
          <cell r="D380" t="str">
            <v>AUTORIZADA</v>
          </cell>
          <cell r="E380" t="str">
            <v>LC 109</v>
          </cell>
          <cell r="F380" t="str">
            <v>Instituidor</v>
          </cell>
          <cell r="G380" t="str">
            <v>Instituidor</v>
          </cell>
          <cell r="H380" t="str">
            <v>Não</v>
          </cell>
          <cell r="I380">
            <v>4.4011000551201424E+16</v>
          </cell>
          <cell r="J380">
            <v>41982</v>
          </cell>
          <cell r="K380">
            <v>2014</v>
          </cell>
          <cell r="L380" t="str">
            <v>dezembro</v>
          </cell>
          <cell r="M380"/>
          <cell r="N380"/>
          <cell r="O380">
            <v>0</v>
          </cell>
          <cell r="P380">
            <v>0</v>
          </cell>
          <cell r="Q380" t="str">
            <v>SHC/NORTE CL QUADRA 409 BLOCO E 80</v>
          </cell>
          <cell r="R380" t="str">
            <v>70.857-000</v>
          </cell>
          <cell r="S380" t="str">
            <v>BRASILIA</v>
          </cell>
          <cell r="T380" t="str">
            <v>DF</v>
          </cell>
          <cell r="U380" t="str">
            <v>WWW.MUTUA.COM.BR</v>
          </cell>
          <cell r="V380" t="str">
            <v>ERDF</v>
          </cell>
          <cell r="W380">
            <v>45464.25</v>
          </cell>
        </row>
        <row r="381">
          <cell r="A381" t="str">
            <v>PREVNORDESTE</v>
          </cell>
          <cell r="B381" t="str">
            <v>24.776.712/0001-65</v>
          </cell>
          <cell r="C381" t="str">
            <v>NORMAL - EM FUNCIONAMENTO</v>
          </cell>
          <cell r="D381" t="str">
            <v>NORMAL</v>
          </cell>
          <cell r="E381" t="str">
            <v>LC 108 / LC 109</v>
          </cell>
          <cell r="F381" t="str">
            <v>Pública Estadual</v>
          </cell>
          <cell r="G381" t="str">
            <v>Público</v>
          </cell>
          <cell r="H381" t="str">
            <v>Não</v>
          </cell>
          <cell r="I381">
            <v>4.4011000443201528E+16</v>
          </cell>
          <cell r="J381">
            <v>42284</v>
          </cell>
          <cell r="K381">
            <v>2015</v>
          </cell>
          <cell r="L381" t="str">
            <v>outubro</v>
          </cell>
          <cell r="M381">
            <v>42438</v>
          </cell>
          <cell r="N381"/>
          <cell r="O381">
            <v>3</v>
          </cell>
          <cell r="P381">
            <v>19</v>
          </cell>
          <cell r="Q381" t="str">
            <v>RUA SOLDADO  LUIZ GONZAGA DAS VIRGENS</v>
          </cell>
          <cell r="R381" t="str">
            <v>41.820-560</v>
          </cell>
          <cell r="S381" t="str">
            <v>SALVADOR</v>
          </cell>
          <cell r="T381" t="str">
            <v>BA</v>
          </cell>
          <cell r="U381" t="str">
            <v>WWW.PREVNORDESTE.COM.BR</v>
          </cell>
          <cell r="V381" t="str">
            <v>ERMG</v>
          </cell>
          <cell r="W381">
            <v>45464.25</v>
          </cell>
        </row>
        <row r="382">
          <cell r="A382" t="str">
            <v>PREVPISA</v>
          </cell>
          <cell r="B382" t="str">
            <v>00.824.837/0001-55</v>
          </cell>
          <cell r="C382" t="str">
            <v>ENCERRADA - POR INICIATIVA DA EFPC</v>
          </cell>
          <cell r="D382" t="str">
            <v>ENCERRADA</v>
          </cell>
          <cell r="E382" t="str">
            <v>LC 109</v>
          </cell>
          <cell r="F382" t="str">
            <v>Privada</v>
          </cell>
          <cell r="G382" t="str">
            <v>Privado</v>
          </cell>
          <cell r="H382" t="str">
            <v>Não</v>
          </cell>
          <cell r="I382">
            <v>4400000308695</v>
          </cell>
          <cell r="J382">
            <v>34943</v>
          </cell>
          <cell r="K382">
            <v>1995</v>
          </cell>
          <cell r="L382" t="str">
            <v>setembro</v>
          </cell>
          <cell r="M382">
            <v>34976</v>
          </cell>
          <cell r="N382">
            <v>41297</v>
          </cell>
          <cell r="O382">
            <v>0</v>
          </cell>
          <cell r="P382">
            <v>0</v>
          </cell>
          <cell r="Q382" t="str">
            <v>ROD PR 151 - KM 232 S/N</v>
          </cell>
          <cell r="R382" t="str">
            <v>84.200-000</v>
          </cell>
          <cell r="S382" t="str">
            <v>JAGUARIAIVA</v>
          </cell>
          <cell r="T382" t="str">
            <v>PR</v>
          </cell>
          <cell r="U382"/>
          <cell r="V382" t="str">
            <v>ERRS</v>
          </cell>
          <cell r="W382">
            <v>45464.25</v>
          </cell>
        </row>
        <row r="383">
          <cell r="A383" t="str">
            <v>PREV-PR</v>
          </cell>
          <cell r="B383" t="str">
            <v>00.000.000/0000-00</v>
          </cell>
          <cell r="C383" t="str">
            <v>ENCERRADA - POR INICIATIVA DA EFPC</v>
          </cell>
          <cell r="D383" t="str">
            <v>ENCERRADA</v>
          </cell>
          <cell r="E383" t="str">
            <v>LC 108 / LC 109</v>
          </cell>
          <cell r="F383" t="str">
            <v>Pública Municipal</v>
          </cell>
          <cell r="G383" t="str">
            <v>Público</v>
          </cell>
          <cell r="H383" t="str">
            <v>Não</v>
          </cell>
          <cell r="I383">
            <v>4.401100748820196E+16</v>
          </cell>
          <cell r="J383">
            <v>43997</v>
          </cell>
          <cell r="K383">
            <v>2020</v>
          </cell>
          <cell r="L383" t="str">
            <v>junho</v>
          </cell>
          <cell r="M383"/>
          <cell r="N383">
            <v>44922</v>
          </cell>
          <cell r="O383">
            <v>0</v>
          </cell>
          <cell r="P383">
            <v>0</v>
          </cell>
          <cell r="Q383" t="str">
            <v>RUA JACY LOUREIRO DE CAMPOS</v>
          </cell>
          <cell r="R383" t="str">
            <v>83.510-140</v>
          </cell>
          <cell r="S383" t="str">
            <v>NÃO INFORMADO</v>
          </cell>
          <cell r="T383" t="str">
            <v>PR</v>
          </cell>
          <cell r="U383"/>
          <cell r="V383" t="str">
            <v>ERRS</v>
          </cell>
          <cell r="W383">
            <v>45464.25</v>
          </cell>
        </row>
        <row r="384">
          <cell r="A384" t="str">
            <v>PREVSAN</v>
          </cell>
          <cell r="B384" t="str">
            <v>37.382.090/0001-32</v>
          </cell>
          <cell r="C384" t="str">
            <v>NORMAL - EM FUNCIONAMENTO</v>
          </cell>
          <cell r="D384" t="str">
            <v>NORMAL</v>
          </cell>
          <cell r="E384" t="str">
            <v>LC 108 / LC 109</v>
          </cell>
          <cell r="F384" t="str">
            <v>Pública Estadual</v>
          </cell>
          <cell r="G384" t="str">
            <v>Público</v>
          </cell>
          <cell r="H384" t="str">
            <v>Não</v>
          </cell>
          <cell r="I384">
            <v>240000020501992</v>
          </cell>
          <cell r="J384">
            <v>33840</v>
          </cell>
          <cell r="K384">
            <v>1992</v>
          </cell>
          <cell r="L384" t="str">
            <v>agosto</v>
          </cell>
          <cell r="M384">
            <v>33840</v>
          </cell>
          <cell r="N384"/>
          <cell r="O384">
            <v>2</v>
          </cell>
          <cell r="P384">
            <v>1</v>
          </cell>
          <cell r="Q384" t="str">
            <v>RUA 38 NR 114 QD A-25 LT 20</v>
          </cell>
          <cell r="R384" t="str">
            <v>74.805-400</v>
          </cell>
          <cell r="S384" t="str">
            <v>GOIANIA</v>
          </cell>
          <cell r="T384" t="str">
            <v>GO</v>
          </cell>
          <cell r="U384" t="str">
            <v>www.prevsan.org.br</v>
          </cell>
          <cell r="V384" t="str">
            <v>ERMG</v>
          </cell>
          <cell r="W384">
            <v>45464.25</v>
          </cell>
        </row>
        <row r="385">
          <cell r="A385" t="str">
            <v>PREVSOMPO</v>
          </cell>
          <cell r="B385" t="str">
            <v>03.784.859/0001-27</v>
          </cell>
          <cell r="C385" t="str">
            <v>NORMAL - EM FUNCIONAMENTO</v>
          </cell>
          <cell r="D385" t="str">
            <v>NORMAL</v>
          </cell>
          <cell r="E385" t="str">
            <v>LC 109</v>
          </cell>
          <cell r="F385" t="str">
            <v>Privada</v>
          </cell>
          <cell r="G385" t="str">
            <v>Privado</v>
          </cell>
          <cell r="H385" t="str">
            <v>Não</v>
          </cell>
          <cell r="I385">
            <v>4.4000000097200064E+16</v>
          </cell>
          <cell r="J385">
            <v>36557</v>
          </cell>
          <cell r="K385">
            <v>2000</v>
          </cell>
          <cell r="L385" t="str">
            <v>fevereiro</v>
          </cell>
          <cell r="M385">
            <v>36831</v>
          </cell>
          <cell r="N385"/>
          <cell r="O385">
            <v>4</v>
          </cell>
          <cell r="P385">
            <v>3</v>
          </cell>
          <cell r="Q385" t="str">
            <v>R CUBATAO 320 13 ANDAR</v>
          </cell>
          <cell r="R385" t="str">
            <v>04.013-001</v>
          </cell>
          <cell r="S385" t="str">
            <v>SAO PAULO</v>
          </cell>
          <cell r="T385" t="str">
            <v>SP</v>
          </cell>
          <cell r="U385"/>
          <cell r="V385" t="str">
            <v>ERSP</v>
          </cell>
          <cell r="W385">
            <v>45464.25</v>
          </cell>
        </row>
        <row r="386">
          <cell r="A386" t="str">
            <v>PREVTOKIO</v>
          </cell>
          <cell r="B386" t="str">
            <v>71.716.567/0001-07</v>
          </cell>
          <cell r="C386" t="str">
            <v>ENCERRADA - POR INICIATIVA DA EFPC</v>
          </cell>
          <cell r="D386" t="str">
            <v>ENCERRADA</v>
          </cell>
          <cell r="E386" t="str">
            <v>LC 109</v>
          </cell>
          <cell r="F386" t="str">
            <v>Privada</v>
          </cell>
          <cell r="G386" t="str">
            <v>Privado</v>
          </cell>
          <cell r="H386" t="str">
            <v>Não</v>
          </cell>
          <cell r="I386">
            <v>4400000186392</v>
          </cell>
          <cell r="J386">
            <v>34032</v>
          </cell>
          <cell r="K386">
            <v>1993</v>
          </cell>
          <cell r="L386" t="str">
            <v>março</v>
          </cell>
          <cell r="M386">
            <v>34121</v>
          </cell>
          <cell r="N386">
            <v>42045</v>
          </cell>
          <cell r="O386">
            <v>0</v>
          </cell>
          <cell r="P386">
            <v>0</v>
          </cell>
          <cell r="Q386" t="str">
            <v>R SAMPAIO VIANA 44 ANDAR 1</v>
          </cell>
          <cell r="R386" t="str">
            <v>04.004-910</v>
          </cell>
          <cell r="S386" t="str">
            <v>SAO PAULO</v>
          </cell>
          <cell r="T386" t="str">
            <v>SP</v>
          </cell>
          <cell r="U386"/>
          <cell r="V386" t="str">
            <v>ERSP</v>
          </cell>
          <cell r="W386">
            <v>45464.25</v>
          </cell>
        </row>
        <row r="387">
          <cell r="A387" t="str">
            <v>PREVUNIAO</v>
          </cell>
          <cell r="B387" t="str">
            <v>30.715.122/0001-25</v>
          </cell>
          <cell r="C387" t="str">
            <v>NORMAL - EM FUNCIONAMENTO</v>
          </cell>
          <cell r="D387" t="str">
            <v>NORMAL</v>
          </cell>
          <cell r="E387" t="str">
            <v>LC 109</v>
          </cell>
          <cell r="F387" t="str">
            <v>Privada</v>
          </cell>
          <cell r="G387" t="str">
            <v>Privado</v>
          </cell>
          <cell r="H387" t="str">
            <v>Não</v>
          </cell>
          <cell r="I387">
            <v>182611980</v>
          </cell>
          <cell r="J387">
            <v>29605</v>
          </cell>
          <cell r="K387">
            <v>1981</v>
          </cell>
          <cell r="L387" t="str">
            <v>janeiro</v>
          </cell>
          <cell r="M387">
            <v>29605</v>
          </cell>
          <cell r="N387"/>
          <cell r="O387">
            <v>2</v>
          </cell>
          <cell r="P387">
            <v>9</v>
          </cell>
          <cell r="Q387" t="str">
            <v>AV DAS AMERICAS</v>
          </cell>
          <cell r="R387" t="str">
            <v>22.640-907</v>
          </cell>
          <cell r="S387" t="str">
            <v>RIO DE JANEIRO</v>
          </cell>
          <cell r="T387" t="str">
            <v>RJ</v>
          </cell>
          <cell r="U387" t="str">
            <v>WWW.PREVUNIAO.COM.BR</v>
          </cell>
          <cell r="V387" t="str">
            <v>ERRJ</v>
          </cell>
          <cell r="W387">
            <v>45464.25</v>
          </cell>
        </row>
        <row r="388">
          <cell r="A388" t="str">
            <v>PREVUNISUL</v>
          </cell>
          <cell r="B388" t="str">
            <v>07.719.843/0001-91</v>
          </cell>
          <cell r="C388" t="str">
            <v>NORMAL - EM FUNCIONAMENTO</v>
          </cell>
          <cell r="D388" t="str">
            <v>NORMAL</v>
          </cell>
          <cell r="E388" t="str">
            <v>LC 109</v>
          </cell>
          <cell r="F388" t="str">
            <v>Privada</v>
          </cell>
          <cell r="G388" t="str">
            <v>Privado</v>
          </cell>
          <cell r="H388" t="str">
            <v>Não</v>
          </cell>
          <cell r="I388">
            <v>4.4000000718200592E+16</v>
          </cell>
          <cell r="J388">
            <v>38534</v>
          </cell>
          <cell r="K388">
            <v>2005</v>
          </cell>
          <cell r="L388" t="str">
            <v>julho</v>
          </cell>
          <cell r="M388">
            <v>38749</v>
          </cell>
          <cell r="N388"/>
          <cell r="O388">
            <v>2</v>
          </cell>
          <cell r="P388">
            <v>3</v>
          </cell>
          <cell r="Q388" t="str">
            <v>RUA VIGÁRIO JOSÉ POGGEL</v>
          </cell>
          <cell r="R388" t="str">
            <v>88.704-240</v>
          </cell>
          <cell r="S388" t="str">
            <v>TUBARAO</v>
          </cell>
          <cell r="T388" t="str">
            <v>SC</v>
          </cell>
          <cell r="U388" t="str">
            <v>WWW.PREVUNISUL.COM.BR</v>
          </cell>
          <cell r="V388" t="str">
            <v>ERRS</v>
          </cell>
          <cell r="W388">
            <v>45464.25</v>
          </cell>
        </row>
        <row r="389">
          <cell r="A389" t="str">
            <v>PRHOSPER</v>
          </cell>
          <cell r="B389" t="str">
            <v>43.226.455/0001-32</v>
          </cell>
          <cell r="C389" t="str">
            <v>NORMAL - EM FUNCIONAMENTO</v>
          </cell>
          <cell r="D389" t="str">
            <v>NORMAL</v>
          </cell>
          <cell r="E389" t="str">
            <v>LC 109</v>
          </cell>
          <cell r="F389" t="str">
            <v>Privada</v>
          </cell>
          <cell r="G389" t="str">
            <v>Privado</v>
          </cell>
          <cell r="H389" t="str">
            <v>Não</v>
          </cell>
          <cell r="I389">
            <v>3015291978</v>
          </cell>
          <cell r="J389">
            <v>29321</v>
          </cell>
          <cell r="K389">
            <v>1980</v>
          </cell>
          <cell r="L389" t="str">
            <v>abril</v>
          </cell>
          <cell r="M389">
            <v>29342</v>
          </cell>
          <cell r="N389"/>
          <cell r="O389">
            <v>3</v>
          </cell>
          <cell r="P389">
            <v>4</v>
          </cell>
          <cell r="Q389" t="str">
            <v>AVENIDA MARIA COELHO AGUIAR, 215 BL B 1O. ANDAR</v>
          </cell>
          <cell r="R389" t="str">
            <v>05.805-000</v>
          </cell>
          <cell r="S389" t="str">
            <v>SAO PAULO</v>
          </cell>
          <cell r="T389" t="str">
            <v>SP</v>
          </cell>
          <cell r="U389" t="str">
            <v>WWW.PRHOSPER.COM.BR</v>
          </cell>
          <cell r="V389" t="str">
            <v>ERSP</v>
          </cell>
          <cell r="W389">
            <v>45464.25</v>
          </cell>
        </row>
        <row r="390">
          <cell r="A390" t="str">
            <v>PRODUBAN</v>
          </cell>
          <cell r="B390" t="str">
            <v>12.285.268/0001-04</v>
          </cell>
          <cell r="C390" t="str">
            <v>ENCERRADA - POR LIQUIDAÇÃO</v>
          </cell>
          <cell r="D390" t="str">
            <v>ENCERRADA</v>
          </cell>
          <cell r="E390" t="str">
            <v>LC 108 / LC 109</v>
          </cell>
          <cell r="F390" t="str">
            <v>Pública Estadual</v>
          </cell>
          <cell r="G390" t="str">
            <v>Público</v>
          </cell>
          <cell r="H390" t="str">
            <v>Não</v>
          </cell>
          <cell r="I390">
            <v>3018841979</v>
          </cell>
          <cell r="J390">
            <v>29223</v>
          </cell>
          <cell r="K390">
            <v>1980</v>
          </cell>
          <cell r="L390" t="str">
            <v>janeiro</v>
          </cell>
          <cell r="M390">
            <v>29223</v>
          </cell>
          <cell r="N390">
            <v>40847</v>
          </cell>
          <cell r="O390">
            <v>0</v>
          </cell>
          <cell r="P390">
            <v>0</v>
          </cell>
          <cell r="Q390" t="str">
            <v>AVENIDA DA PAZ 1388 SALA 310 E 312  - 3º ANDAR</v>
          </cell>
          <cell r="R390" t="str">
            <v>57.020-440</v>
          </cell>
          <cell r="S390" t="str">
            <v>MACEIO</v>
          </cell>
          <cell r="T390" t="str">
            <v>AL</v>
          </cell>
          <cell r="U390"/>
          <cell r="V390" t="str">
            <v>ERPE</v>
          </cell>
          <cell r="W390">
            <v>45464.25</v>
          </cell>
        </row>
        <row r="391">
          <cell r="A391" t="str">
            <v>PRO-FUTURO</v>
          </cell>
          <cell r="B391" t="str">
            <v>67.978.072/0001-89</v>
          </cell>
          <cell r="C391" t="str">
            <v>ENCERRADA - POR CANCELAMENTO</v>
          </cell>
          <cell r="D391" t="str">
            <v>ENCERRADA</v>
          </cell>
          <cell r="E391" t="str">
            <v>LC 109</v>
          </cell>
          <cell r="F391" t="str">
            <v>Privada</v>
          </cell>
          <cell r="G391" t="str">
            <v>Privado</v>
          </cell>
          <cell r="H391" t="str">
            <v>Não</v>
          </cell>
          <cell r="I391">
            <v>440000019391992</v>
          </cell>
          <cell r="J391">
            <v>34011</v>
          </cell>
          <cell r="K391">
            <v>1993</v>
          </cell>
          <cell r="L391" t="str">
            <v>fevereiro</v>
          </cell>
          <cell r="M391">
            <v>34058</v>
          </cell>
          <cell r="N391">
            <v>36927</v>
          </cell>
          <cell r="O391">
            <v>0</v>
          </cell>
          <cell r="P391">
            <v>0</v>
          </cell>
          <cell r="Q391"/>
          <cell r="R391"/>
          <cell r="S391" t="str">
            <v>SAO PAULO</v>
          </cell>
          <cell r="T391" t="str">
            <v>SP</v>
          </cell>
          <cell r="U391"/>
          <cell r="V391" t="str">
            <v>ERSP</v>
          </cell>
          <cell r="W391">
            <v>45464.25</v>
          </cell>
        </row>
        <row r="392">
          <cell r="A392" t="str">
            <v>PROMON</v>
          </cell>
          <cell r="B392" t="str">
            <v>47.415.773/0001-00</v>
          </cell>
          <cell r="C392" t="str">
            <v>NORMAL - EM FUNCIONAMENTO</v>
          </cell>
          <cell r="D392" t="str">
            <v>NORMAL</v>
          </cell>
          <cell r="E392" t="str">
            <v>LC 109</v>
          </cell>
          <cell r="F392" t="str">
            <v>Privada</v>
          </cell>
          <cell r="G392" t="str">
            <v>Privado</v>
          </cell>
          <cell r="H392" t="str">
            <v>Não</v>
          </cell>
          <cell r="I392">
            <v>3018211979</v>
          </cell>
          <cell r="J392">
            <v>29125</v>
          </cell>
          <cell r="K392">
            <v>1979</v>
          </cell>
          <cell r="L392" t="str">
            <v>setembro</v>
          </cell>
          <cell r="M392">
            <v>27761</v>
          </cell>
          <cell r="N392"/>
          <cell r="O392">
            <v>2</v>
          </cell>
          <cell r="P392">
            <v>8</v>
          </cell>
          <cell r="Q392" t="str">
            <v>AV PRESIDENTE JUSCELINO KUBITSCHEK</v>
          </cell>
          <cell r="R392" t="str">
            <v>04.543-011</v>
          </cell>
          <cell r="S392" t="str">
            <v>SAO PAULO</v>
          </cell>
          <cell r="T392" t="str">
            <v>SP</v>
          </cell>
          <cell r="U392" t="str">
            <v>WWW.FUNDACAOPROMON.COM.BR</v>
          </cell>
          <cell r="V392" t="str">
            <v>ERSP</v>
          </cell>
          <cell r="W392">
            <v>45464.25</v>
          </cell>
        </row>
        <row r="393">
          <cell r="A393" t="str">
            <v>PSS</v>
          </cell>
          <cell r="B393" t="str">
            <v>49.729.544/0001-88</v>
          </cell>
          <cell r="C393" t="str">
            <v>SEM ATIVIDADES - COM PENDÊNCIAS PARA CANCELAMENTO</v>
          </cell>
          <cell r="D393" t="str">
            <v>SEM ATIVIDADES</v>
          </cell>
          <cell r="E393" t="str">
            <v>LC 109</v>
          </cell>
          <cell r="F393" t="str">
            <v>Privada</v>
          </cell>
          <cell r="G393" t="str">
            <v>Privado</v>
          </cell>
          <cell r="H393" t="str">
            <v>Não</v>
          </cell>
          <cell r="I393">
            <v>3009121978</v>
          </cell>
          <cell r="J393">
            <v>28922</v>
          </cell>
          <cell r="K393">
            <v>1979</v>
          </cell>
          <cell r="L393" t="str">
            <v>março</v>
          </cell>
          <cell r="M393">
            <v>28433</v>
          </cell>
          <cell r="N393">
            <v>44435</v>
          </cell>
          <cell r="O393">
            <v>0</v>
          </cell>
          <cell r="P393">
            <v>0</v>
          </cell>
          <cell r="Q393" t="str">
            <v>RUA DR. RAFAEL DE BARROS 209 11º ANDAR, CONJ 112</v>
          </cell>
          <cell r="R393" t="str">
            <v>04.003-041</v>
          </cell>
          <cell r="S393" t="str">
            <v>SAO PAULO</v>
          </cell>
          <cell r="T393" t="str">
            <v>SP</v>
          </cell>
          <cell r="U393" t="str">
            <v>WWW.PSSNET.COM.BR</v>
          </cell>
          <cell r="V393" t="str">
            <v>ERSP</v>
          </cell>
          <cell r="W393">
            <v>45464.25</v>
          </cell>
        </row>
        <row r="394">
          <cell r="A394" t="str">
            <v>QUANTA</v>
          </cell>
          <cell r="B394" t="str">
            <v>07.200.006/0001-51</v>
          </cell>
          <cell r="C394" t="str">
            <v>NORMAL - EM FUNCIONAMENTO</v>
          </cell>
          <cell r="D394" t="str">
            <v>NORMAL</v>
          </cell>
          <cell r="E394" t="str">
            <v>LC 109</v>
          </cell>
          <cell r="F394" t="str">
            <v>Instituidor</v>
          </cell>
          <cell r="G394" t="str">
            <v>Instituidor</v>
          </cell>
          <cell r="H394" t="str">
            <v>Não</v>
          </cell>
          <cell r="I394">
            <v>4.4000002246200424E+16</v>
          </cell>
          <cell r="J394">
            <v>38310</v>
          </cell>
          <cell r="K394">
            <v>2004</v>
          </cell>
          <cell r="L394" t="str">
            <v>novembro</v>
          </cell>
          <cell r="M394">
            <v>38384</v>
          </cell>
          <cell r="N394"/>
          <cell r="O394">
            <v>3</v>
          </cell>
          <cell r="P394">
            <v>57</v>
          </cell>
          <cell r="Q394" t="str">
            <v>SÃO JOÃO BATISTA, 109, 6 ANDAR</v>
          </cell>
          <cell r="R394" t="str">
            <v>88.025-230</v>
          </cell>
          <cell r="S394" t="str">
            <v>FLORIANOPOLIS</v>
          </cell>
          <cell r="T394" t="str">
            <v>SC</v>
          </cell>
          <cell r="U394" t="str">
            <v>www.quanta-previdencia.com.br</v>
          </cell>
          <cell r="V394" t="str">
            <v>ERRS</v>
          </cell>
          <cell r="W394">
            <v>45464.25</v>
          </cell>
        </row>
        <row r="395">
          <cell r="A395" t="str">
            <v>RAIZPREV</v>
          </cell>
          <cell r="B395" t="str">
            <v>13.124.815/0001-24</v>
          </cell>
          <cell r="C395" t="str">
            <v>NORMAL - EM INCORPORAÇÃO / INCORPORADORA</v>
          </cell>
          <cell r="D395" t="str">
            <v>NORMAL</v>
          </cell>
          <cell r="E395" t="str">
            <v>LC 109</v>
          </cell>
          <cell r="F395" t="str">
            <v>Privada</v>
          </cell>
          <cell r="G395" t="str">
            <v>Privado</v>
          </cell>
          <cell r="H395" t="str">
            <v>Não</v>
          </cell>
          <cell r="I395">
            <v>4.4011000336201008E+16</v>
          </cell>
          <cell r="J395">
            <v>40511</v>
          </cell>
          <cell r="K395">
            <v>2010</v>
          </cell>
          <cell r="L395" t="str">
            <v>novembro</v>
          </cell>
          <cell r="M395">
            <v>40634</v>
          </cell>
          <cell r="N395"/>
          <cell r="O395">
            <v>1</v>
          </cell>
          <cell r="P395">
            <v>34</v>
          </cell>
          <cell r="Q395" t="str">
            <v>AVENIDA BRIGADEIRO FARIA LIMA, Nº 4.100 ¿ 15º ANDAR</v>
          </cell>
          <cell r="R395" t="str">
            <v>04.538-132</v>
          </cell>
          <cell r="S395" t="str">
            <v>SAO PAULO</v>
          </cell>
          <cell r="T395" t="str">
            <v>SP</v>
          </cell>
          <cell r="U395" t="str">
            <v>WWW.RAIZPREV.ORG.BR</v>
          </cell>
          <cell r="V395" t="str">
            <v>ERSP</v>
          </cell>
          <cell r="W395">
            <v>45464.25</v>
          </cell>
        </row>
        <row r="396">
          <cell r="A396" t="str">
            <v>RANDONPREV</v>
          </cell>
          <cell r="B396" t="str">
            <v>00.016.905/0001-50</v>
          </cell>
          <cell r="C396" t="str">
            <v>NORMAL - EM FUNCIONAMENTO</v>
          </cell>
          <cell r="D396" t="str">
            <v>NORMAL</v>
          </cell>
          <cell r="E396" t="str">
            <v>LC 109</v>
          </cell>
          <cell r="F396" t="str">
            <v>Privada</v>
          </cell>
          <cell r="G396" t="str">
            <v>Privado</v>
          </cell>
          <cell r="H396" t="str">
            <v>Não</v>
          </cell>
          <cell r="I396">
            <v>440000034381993</v>
          </cell>
          <cell r="J396">
            <v>34449</v>
          </cell>
          <cell r="K396">
            <v>1994</v>
          </cell>
          <cell r="L396" t="str">
            <v>abril</v>
          </cell>
          <cell r="M396">
            <v>34495</v>
          </cell>
          <cell r="N396"/>
          <cell r="O396">
            <v>1</v>
          </cell>
          <cell r="P396">
            <v>35</v>
          </cell>
          <cell r="Q396" t="str">
            <v>AVENIDA ABRAMO RANDON 770 TERREO</v>
          </cell>
          <cell r="R396" t="str">
            <v>95.055-010</v>
          </cell>
          <cell r="S396" t="str">
            <v>CAXIAS DO SUL</v>
          </cell>
          <cell r="T396" t="str">
            <v>RS</v>
          </cell>
          <cell r="U396" t="str">
            <v>WWW.RANDONPREV.COM.BR</v>
          </cell>
          <cell r="V396" t="str">
            <v>ERRS</v>
          </cell>
          <cell r="W396">
            <v>45464.25</v>
          </cell>
        </row>
        <row r="397">
          <cell r="A397" t="str">
            <v>RBS PREV</v>
          </cell>
          <cell r="B397" t="str">
            <v>01.594.327/0001-00</v>
          </cell>
          <cell r="C397" t="str">
            <v>NORMAL - EM FUNCIONAMENTO</v>
          </cell>
          <cell r="D397" t="str">
            <v>NORMAL</v>
          </cell>
          <cell r="E397" t="str">
            <v>LC 109</v>
          </cell>
          <cell r="F397" t="str">
            <v>Privada</v>
          </cell>
          <cell r="G397" t="str">
            <v>Privado</v>
          </cell>
          <cell r="H397" t="str">
            <v>Não</v>
          </cell>
          <cell r="I397">
            <v>4.4000001345199608E+16</v>
          </cell>
          <cell r="J397">
            <v>35353</v>
          </cell>
          <cell r="K397">
            <v>1996</v>
          </cell>
          <cell r="L397" t="str">
            <v>outubro</v>
          </cell>
          <cell r="M397">
            <v>35431</v>
          </cell>
          <cell r="N397"/>
          <cell r="O397">
            <v>1</v>
          </cell>
          <cell r="P397">
            <v>51</v>
          </cell>
          <cell r="Q397" t="str">
            <v>AV ERICO VERISSIMO 400</v>
          </cell>
          <cell r="R397" t="str">
            <v>90.160-180</v>
          </cell>
          <cell r="S397" t="str">
            <v>PORTO ALEGRE</v>
          </cell>
          <cell r="T397" t="str">
            <v>RS</v>
          </cell>
          <cell r="U397" t="str">
            <v>HTTP://WWW.RBSPREV.COM.BR/</v>
          </cell>
          <cell r="V397" t="str">
            <v>ERRS</v>
          </cell>
          <cell r="W397">
            <v>45464.25</v>
          </cell>
        </row>
        <row r="398">
          <cell r="A398" t="str">
            <v>REAL GRANDEZA</v>
          </cell>
          <cell r="B398" t="str">
            <v>34.269.803/0001-68</v>
          </cell>
          <cell r="C398" t="str">
            <v>NORMAL - EM FUNCIONAMENTO</v>
          </cell>
          <cell r="D398" t="str">
            <v>NORMAL</v>
          </cell>
          <cell r="E398" t="str">
            <v>LC 108 / LC 109</v>
          </cell>
          <cell r="F398" t="str">
            <v>Pública Federal</v>
          </cell>
          <cell r="G398" t="str">
            <v>Público</v>
          </cell>
          <cell r="H398" t="str">
            <v>Não</v>
          </cell>
          <cell r="I398">
            <v>3018641979</v>
          </cell>
          <cell r="J398">
            <v>29042</v>
          </cell>
          <cell r="K398">
            <v>1979</v>
          </cell>
          <cell r="L398" t="str">
            <v>julho</v>
          </cell>
          <cell r="M398">
            <v>26299</v>
          </cell>
          <cell r="N398"/>
          <cell r="O398">
            <v>5</v>
          </cell>
          <cell r="P398">
            <v>10</v>
          </cell>
          <cell r="Q398" t="str">
            <v>MENA BARRETO 143 1 AO 8 ANDS</v>
          </cell>
          <cell r="R398" t="str">
            <v>22.271-100</v>
          </cell>
          <cell r="S398" t="str">
            <v>RIO DE JANEIRO</v>
          </cell>
          <cell r="T398" t="str">
            <v>RJ</v>
          </cell>
          <cell r="U398" t="str">
            <v>WWW.FRG.COM.BR</v>
          </cell>
          <cell r="V398" t="str">
            <v>ERRJ</v>
          </cell>
          <cell r="W398">
            <v>45464.25</v>
          </cell>
        </row>
        <row r="399">
          <cell r="A399" t="str">
            <v>RECKITTPREV</v>
          </cell>
          <cell r="B399" t="str">
            <v>57.756.371/0001-15</v>
          </cell>
          <cell r="C399" t="str">
            <v>NORMAL - EM FUNCIONAMENTO</v>
          </cell>
          <cell r="D399" t="str">
            <v>NORMAL</v>
          </cell>
          <cell r="E399" t="str">
            <v>LC 109</v>
          </cell>
          <cell r="F399" t="str">
            <v>Privada</v>
          </cell>
          <cell r="G399" t="str">
            <v>Privado</v>
          </cell>
          <cell r="H399" t="str">
            <v>Não</v>
          </cell>
          <cell r="I399">
            <v>300000036181985</v>
          </cell>
          <cell r="J399">
            <v>31875</v>
          </cell>
          <cell r="K399">
            <v>1987</v>
          </cell>
          <cell r="L399" t="str">
            <v>abril</v>
          </cell>
          <cell r="M399">
            <v>31987</v>
          </cell>
          <cell r="N399"/>
          <cell r="O399">
            <v>1</v>
          </cell>
          <cell r="P399">
            <v>5</v>
          </cell>
          <cell r="Q399" t="str">
            <v>RODOVIA RAPOSO TAVARES 8015 KM 18</v>
          </cell>
          <cell r="R399" t="str">
            <v>05.577-900</v>
          </cell>
          <cell r="S399" t="str">
            <v>SAO PAULO</v>
          </cell>
          <cell r="T399" t="str">
            <v>SP</v>
          </cell>
          <cell r="U399" t="str">
            <v>WWW.RECKITTPREV.COM.BR</v>
          </cell>
          <cell r="V399" t="str">
            <v>ERSP</v>
          </cell>
          <cell r="W399">
            <v>45464.25</v>
          </cell>
        </row>
        <row r="400">
          <cell r="A400" t="str">
            <v>REFER</v>
          </cell>
          <cell r="B400" t="str">
            <v>30.277.685/0001-89</v>
          </cell>
          <cell r="C400" t="str">
            <v>NORMAL - EM FUNCIONAMENTO</v>
          </cell>
          <cell r="D400" t="str">
            <v>NORMAL</v>
          </cell>
          <cell r="E400" t="str">
            <v>LC 108 / LC 109</v>
          </cell>
          <cell r="F400" t="str">
            <v>Pública Federal</v>
          </cell>
          <cell r="G400" t="str">
            <v>Público</v>
          </cell>
          <cell r="H400" t="str">
            <v>Não</v>
          </cell>
          <cell r="I400">
            <v>3005811978</v>
          </cell>
          <cell r="J400">
            <v>28893</v>
          </cell>
          <cell r="K400">
            <v>1979</v>
          </cell>
          <cell r="L400" t="str">
            <v>fevereiro</v>
          </cell>
          <cell r="M400">
            <v>28907</v>
          </cell>
          <cell r="N400"/>
          <cell r="O400">
            <v>8</v>
          </cell>
          <cell r="P400">
            <v>10</v>
          </cell>
          <cell r="Q400" t="str">
            <v>R DA QUITANDA</v>
          </cell>
          <cell r="R400" t="str">
            <v>20.091-005</v>
          </cell>
          <cell r="S400" t="str">
            <v>RIO DE JANEIRO</v>
          </cell>
          <cell r="T400" t="str">
            <v>RJ</v>
          </cell>
          <cell r="U400" t="str">
            <v>WWW.REFER.COM.BR</v>
          </cell>
          <cell r="V400" t="str">
            <v>ERRJ</v>
          </cell>
          <cell r="W400">
            <v>45464.25</v>
          </cell>
        </row>
        <row r="401">
          <cell r="A401" t="str">
            <v>REGIUS</v>
          </cell>
          <cell r="B401" t="str">
            <v>01.225.861/0001-30</v>
          </cell>
          <cell r="C401" t="str">
            <v>NORMAL - EM FUNCIONAMENTO</v>
          </cell>
          <cell r="D401" t="str">
            <v>NORMAL</v>
          </cell>
          <cell r="E401" t="str">
            <v>LC 108 / LC 109</v>
          </cell>
          <cell r="F401" t="str">
            <v>Pública Estadual</v>
          </cell>
          <cell r="G401" t="str">
            <v>Público</v>
          </cell>
          <cell r="H401" t="str">
            <v>Não</v>
          </cell>
          <cell r="I401">
            <v>18831985</v>
          </cell>
          <cell r="J401">
            <v>31155</v>
          </cell>
          <cell r="K401">
            <v>1985</v>
          </cell>
          <cell r="L401" t="str">
            <v>abril</v>
          </cell>
          <cell r="M401">
            <v>31155</v>
          </cell>
          <cell r="N401"/>
          <cell r="O401">
            <v>7</v>
          </cell>
          <cell r="P401">
            <v>16</v>
          </cell>
          <cell r="Q401" t="str">
            <v>SGA/SUL QUADRA 902 -ED. ATHENAS-CONJUNTO B-ENTRADA C-2º ANDAR</v>
          </cell>
          <cell r="R401" t="str">
            <v>70.390-020</v>
          </cell>
          <cell r="S401" t="str">
            <v>BRASILIA</v>
          </cell>
          <cell r="T401" t="str">
            <v>DF</v>
          </cell>
          <cell r="U401" t="str">
            <v>WWW.REGIUS.ORG.BR</v>
          </cell>
          <cell r="V401" t="str">
            <v>ERDF</v>
          </cell>
          <cell r="W401">
            <v>45464.25</v>
          </cell>
        </row>
        <row r="402">
          <cell r="A402" t="str">
            <v>RENOPREV</v>
          </cell>
          <cell r="B402" t="str">
            <v>07.539.385/0001-09</v>
          </cell>
          <cell r="C402" t="str">
            <v>ENCERRADA - POR INICIATIVA DA EFPC</v>
          </cell>
          <cell r="D402" t="str">
            <v>ENCERRADA</v>
          </cell>
          <cell r="E402" t="str">
            <v>LC 109</v>
          </cell>
          <cell r="F402" t="str">
            <v>Privada</v>
          </cell>
          <cell r="G402" t="str">
            <v>Privado</v>
          </cell>
          <cell r="H402" t="str">
            <v>Não</v>
          </cell>
          <cell r="I402">
            <v>4.4000001396200512E+16</v>
          </cell>
          <cell r="J402">
            <v>38531</v>
          </cell>
          <cell r="K402">
            <v>2005</v>
          </cell>
          <cell r="L402" t="str">
            <v>junho</v>
          </cell>
          <cell r="M402">
            <v>38626</v>
          </cell>
          <cell r="N402">
            <v>41442</v>
          </cell>
          <cell r="O402">
            <v>0</v>
          </cell>
          <cell r="P402">
            <v>0</v>
          </cell>
          <cell r="Q402" t="str">
            <v>AV RENAULT 1300 PARTE</v>
          </cell>
          <cell r="R402" t="str">
            <v>83.070-900</v>
          </cell>
          <cell r="S402" t="str">
            <v>SAO JOSE DOS PINHAIS</v>
          </cell>
          <cell r="T402" t="str">
            <v>PR</v>
          </cell>
          <cell r="U402"/>
          <cell r="V402" t="str">
            <v>ERRS</v>
          </cell>
          <cell r="W402">
            <v>45464.25</v>
          </cell>
        </row>
        <row r="403">
          <cell r="A403" t="str">
            <v>RESAPREV</v>
          </cell>
          <cell r="B403" t="str">
            <v>58.399.197/0001-63</v>
          </cell>
          <cell r="C403" t="str">
            <v>ENCERRADA - POR INICIATIVA DA EFPC</v>
          </cell>
          <cell r="D403" t="str">
            <v>ENCERRADA</v>
          </cell>
          <cell r="E403" t="str">
            <v>LC 109</v>
          </cell>
          <cell r="F403" t="str">
            <v>Privada</v>
          </cell>
          <cell r="G403" t="str">
            <v>Privado</v>
          </cell>
          <cell r="H403" t="str">
            <v>Não</v>
          </cell>
          <cell r="I403">
            <v>3702198600</v>
          </cell>
          <cell r="J403">
            <v>32098</v>
          </cell>
          <cell r="K403">
            <v>1987</v>
          </cell>
          <cell r="L403" t="str">
            <v>novembro</v>
          </cell>
          <cell r="M403">
            <v>32108</v>
          </cell>
          <cell r="N403">
            <v>41038</v>
          </cell>
          <cell r="O403">
            <v>0</v>
          </cell>
          <cell r="P403">
            <v>0</v>
          </cell>
          <cell r="Q403" t="str">
            <v>AVENIDA AMAZONAS, 1.100 PARTE</v>
          </cell>
          <cell r="R403" t="str">
            <v>08.744-340</v>
          </cell>
          <cell r="S403" t="str">
            <v>MOGI DAS CRUZES</v>
          </cell>
          <cell r="T403" t="str">
            <v>SP</v>
          </cell>
          <cell r="U403"/>
          <cell r="V403" t="str">
            <v>ERSP</v>
          </cell>
          <cell r="W403">
            <v>45464.25</v>
          </cell>
        </row>
        <row r="404">
          <cell r="A404" t="str">
            <v>RIBEIRAO PREV</v>
          </cell>
          <cell r="B404" t="str">
            <v>01.277.921/0001-69</v>
          </cell>
          <cell r="C404" t="str">
            <v>ENCERRADA - POR CANCELAMENTO</v>
          </cell>
          <cell r="D404" t="str">
            <v>ENCERRADA</v>
          </cell>
          <cell r="E404" t="str">
            <v>LC 109</v>
          </cell>
          <cell r="F404" t="str">
            <v>Privada</v>
          </cell>
          <cell r="G404" t="str">
            <v>Privado</v>
          </cell>
          <cell r="H404" t="str">
            <v>Não</v>
          </cell>
          <cell r="I404">
            <v>4.4000002410199688E+16</v>
          </cell>
          <cell r="J404">
            <v>35165</v>
          </cell>
          <cell r="K404">
            <v>1996</v>
          </cell>
          <cell r="L404" t="str">
            <v>abril</v>
          </cell>
          <cell r="M404">
            <v>35270</v>
          </cell>
          <cell r="N404">
            <v>37132</v>
          </cell>
          <cell r="O404">
            <v>0</v>
          </cell>
          <cell r="P404">
            <v>0</v>
          </cell>
          <cell r="Q404"/>
          <cell r="R404"/>
          <cell r="S404" t="str">
            <v>RIBEIRAO PRETO</v>
          </cell>
          <cell r="T404" t="str">
            <v>SP</v>
          </cell>
          <cell r="U404"/>
          <cell r="V404" t="str">
            <v>ERSP</v>
          </cell>
          <cell r="W404">
            <v>45464.25</v>
          </cell>
        </row>
        <row r="405">
          <cell r="A405" t="str">
            <v>RIGEPREV</v>
          </cell>
          <cell r="B405" t="str">
            <v>45.989.050/0001-81</v>
          </cell>
          <cell r="C405" t="str">
            <v>ENCERRADA - POR CANCELAMENTO</v>
          </cell>
          <cell r="D405" t="str">
            <v>ENCERRADA</v>
          </cell>
          <cell r="E405" t="str">
            <v>LC 109</v>
          </cell>
          <cell r="F405" t="str">
            <v>Privada</v>
          </cell>
          <cell r="G405" t="str">
            <v>Privado</v>
          </cell>
          <cell r="H405" t="str">
            <v>Não</v>
          </cell>
          <cell r="I405">
            <v>4.400000517119956E+16</v>
          </cell>
          <cell r="J405">
            <v>35055</v>
          </cell>
          <cell r="K405">
            <v>1995</v>
          </cell>
          <cell r="L405" t="str">
            <v>dezembro</v>
          </cell>
          <cell r="M405"/>
          <cell r="N405">
            <v>35500</v>
          </cell>
          <cell r="O405">
            <v>0</v>
          </cell>
          <cell r="P405">
            <v>0</v>
          </cell>
          <cell r="Q405"/>
          <cell r="R405"/>
          <cell r="S405" t="str">
            <v>CAMPINAS</v>
          </cell>
          <cell r="T405" t="str">
            <v>SP</v>
          </cell>
          <cell r="U405"/>
          <cell r="V405" t="str">
            <v>ERSP</v>
          </cell>
          <cell r="W405">
            <v>45464.25</v>
          </cell>
        </row>
        <row r="406">
          <cell r="A406" t="str">
            <v>RJPREV</v>
          </cell>
          <cell r="B406" t="str">
            <v>17.713.878/0001-77</v>
          </cell>
          <cell r="C406" t="str">
            <v>NORMAL - EM FUNCIONAMENTO</v>
          </cell>
          <cell r="D406" t="str">
            <v>NORMAL</v>
          </cell>
          <cell r="E406" t="str">
            <v>LC 108 / LC 109</v>
          </cell>
          <cell r="F406" t="str">
            <v>Pública Municipal</v>
          </cell>
          <cell r="G406" t="str">
            <v>Público</v>
          </cell>
          <cell r="H406" t="str">
            <v>Não</v>
          </cell>
          <cell r="I406">
            <v>4.4011000434201208E+16</v>
          </cell>
          <cell r="J406">
            <v>41213</v>
          </cell>
          <cell r="K406">
            <v>2012</v>
          </cell>
          <cell r="L406" t="str">
            <v>outubro</v>
          </cell>
          <cell r="M406">
            <v>41521</v>
          </cell>
          <cell r="N406"/>
          <cell r="O406">
            <v>2</v>
          </cell>
          <cell r="P406">
            <v>33</v>
          </cell>
          <cell r="Q406" t="str">
            <v>AV. PRESIDENTE VARGAS ,</v>
          </cell>
          <cell r="R406" t="str">
            <v>20.071-001</v>
          </cell>
          <cell r="S406" t="str">
            <v>RIO DE JANEIRO</v>
          </cell>
          <cell r="T406" t="str">
            <v>RJ</v>
          </cell>
          <cell r="U406" t="str">
            <v>WWW.RJPREV.RJ.GOV.BR</v>
          </cell>
          <cell r="V406" t="str">
            <v>ERRJ</v>
          </cell>
          <cell r="W406">
            <v>45464.25</v>
          </cell>
        </row>
        <row r="407">
          <cell r="A407" t="str">
            <v>ROCHEPREV</v>
          </cell>
          <cell r="B407" t="str">
            <v>01.048.433/0001-80</v>
          </cell>
          <cell r="C407" t="str">
            <v>NORMAL - EM FUNCIONAMENTO</v>
          </cell>
          <cell r="D407" t="str">
            <v>NORMAL</v>
          </cell>
          <cell r="E407" t="str">
            <v>LC 109</v>
          </cell>
          <cell r="F407" t="str">
            <v>Privada</v>
          </cell>
          <cell r="G407" t="str">
            <v>Privado</v>
          </cell>
          <cell r="H407" t="str">
            <v>Não</v>
          </cell>
          <cell r="I407">
            <v>4.4000004783199584E+16</v>
          </cell>
          <cell r="J407">
            <v>35047</v>
          </cell>
          <cell r="K407">
            <v>1995</v>
          </cell>
          <cell r="L407" t="str">
            <v>dezembro</v>
          </cell>
          <cell r="M407">
            <v>35187</v>
          </cell>
          <cell r="N407"/>
          <cell r="O407">
            <v>1</v>
          </cell>
          <cell r="P407">
            <v>3</v>
          </cell>
          <cell r="Q407" t="str">
            <v>RUA DOUTOR RUBENS GOMES BUENO,</v>
          </cell>
          <cell r="R407" t="str">
            <v>04.730-903</v>
          </cell>
          <cell r="S407" t="str">
            <v>SAO PAULO</v>
          </cell>
          <cell r="T407" t="str">
            <v>SP</v>
          </cell>
          <cell r="U407" t="str">
            <v>WWW.PORTALPREV.COM.BR/ROCHEPREV/ROCHEPREV</v>
          </cell>
          <cell r="V407" t="str">
            <v>ERSP</v>
          </cell>
          <cell r="W407">
            <v>45464.25</v>
          </cell>
        </row>
        <row r="408">
          <cell r="A408" t="str">
            <v>RS-PREV</v>
          </cell>
          <cell r="B408" t="str">
            <v>24.846.794/0001-77</v>
          </cell>
          <cell r="C408" t="str">
            <v>NORMAL - EM FUNCIONAMENTO</v>
          </cell>
          <cell r="D408" t="str">
            <v>NORMAL</v>
          </cell>
          <cell r="E408" t="str">
            <v>LC 108 / LC 109</v>
          </cell>
          <cell r="F408" t="str">
            <v>Pública Municipal</v>
          </cell>
          <cell r="G408" t="str">
            <v>Público</v>
          </cell>
          <cell r="H408" t="str">
            <v>Não</v>
          </cell>
          <cell r="I408">
            <v>4.4011000022201688E+16</v>
          </cell>
          <cell r="J408">
            <v>42451</v>
          </cell>
          <cell r="K408">
            <v>2016</v>
          </cell>
          <cell r="L408" t="str">
            <v>março</v>
          </cell>
          <cell r="M408">
            <v>42486</v>
          </cell>
          <cell r="N408"/>
          <cell r="O408">
            <v>2</v>
          </cell>
          <cell r="P408">
            <v>27</v>
          </cell>
          <cell r="Q408" t="str">
            <v>RUA WASHINGTON LUIZ 820/1001</v>
          </cell>
          <cell r="R408" t="str">
            <v>90.010-460</v>
          </cell>
          <cell r="S408" t="str">
            <v>PORTO ALEGRE</v>
          </cell>
          <cell r="T408" t="str">
            <v>RS</v>
          </cell>
          <cell r="U408" t="str">
            <v>WWW.RSPREV.COM.BR</v>
          </cell>
          <cell r="V408" t="str">
            <v>ERRS</v>
          </cell>
          <cell r="W408">
            <v>45464.25</v>
          </cell>
        </row>
        <row r="409">
          <cell r="A409" t="str">
            <v>RUMOS</v>
          </cell>
          <cell r="B409" t="str">
            <v>51.245.355/0001-81</v>
          </cell>
          <cell r="C409" t="str">
            <v>NORMAL - EM FUNCIONAMENTO</v>
          </cell>
          <cell r="D409" t="str">
            <v>NORMAL</v>
          </cell>
          <cell r="E409" t="str">
            <v>LC 109</v>
          </cell>
          <cell r="F409" t="str">
            <v>Privada</v>
          </cell>
          <cell r="G409" t="str">
            <v>Privado</v>
          </cell>
          <cell r="H409" t="str">
            <v>Não</v>
          </cell>
          <cell r="I409">
            <v>300000016691984</v>
          </cell>
          <cell r="J409">
            <v>31112</v>
          </cell>
          <cell r="K409">
            <v>1985</v>
          </cell>
          <cell r="L409" t="str">
            <v>março</v>
          </cell>
          <cell r="M409">
            <v>31048</v>
          </cell>
          <cell r="N409"/>
          <cell r="O409">
            <v>2</v>
          </cell>
          <cell r="P409">
            <v>12</v>
          </cell>
          <cell r="Q409" t="str">
            <v>AV. MARCOS PENTEADO DE ULHOA RODRIGUES</v>
          </cell>
          <cell r="R409" t="str">
            <v>06.460-040</v>
          </cell>
          <cell r="S409" t="str">
            <v>BARUERI</v>
          </cell>
          <cell r="T409" t="str">
            <v>SP</v>
          </cell>
          <cell r="U409" t="str">
            <v>WWW.RUMOSPREVIDENCIA.COM.BR</v>
          </cell>
          <cell r="V409" t="str">
            <v>ERSP</v>
          </cell>
          <cell r="W409">
            <v>45464.25</v>
          </cell>
        </row>
        <row r="410">
          <cell r="A410" t="str">
            <v>SABESPREV</v>
          </cell>
          <cell r="B410" t="str">
            <v>65.471.914/0001-86</v>
          </cell>
          <cell r="C410" t="str">
            <v>NORMAL - EM FUNCIONAMENTO</v>
          </cell>
          <cell r="D410" t="str">
            <v>NORMAL</v>
          </cell>
          <cell r="E410" t="str">
            <v>LC 108 / LC 109</v>
          </cell>
          <cell r="F410" t="str">
            <v>Pública Estadual</v>
          </cell>
          <cell r="G410" t="str">
            <v>Público</v>
          </cell>
          <cell r="H410" t="str">
            <v>Não</v>
          </cell>
          <cell r="I410">
            <v>183091980</v>
          </cell>
          <cell r="J410">
            <v>33094</v>
          </cell>
          <cell r="K410">
            <v>1990</v>
          </cell>
          <cell r="L410" t="str">
            <v>agosto</v>
          </cell>
          <cell r="M410">
            <v>33297</v>
          </cell>
          <cell r="N410"/>
          <cell r="O410">
            <v>5</v>
          </cell>
          <cell r="P410">
            <v>3</v>
          </cell>
          <cell r="Q410" t="str">
            <v>SANTOS 1827 14 ANDAR CONJ 142</v>
          </cell>
          <cell r="R410" t="str">
            <v>01.419-909</v>
          </cell>
          <cell r="S410" t="str">
            <v>SAO PAULO</v>
          </cell>
          <cell r="T410" t="str">
            <v>SP</v>
          </cell>
          <cell r="U410" t="str">
            <v>WWW.SABESPREV.COM.BR</v>
          </cell>
          <cell r="V410" t="str">
            <v>ERSP</v>
          </cell>
          <cell r="W410">
            <v>45464.25</v>
          </cell>
        </row>
        <row r="411">
          <cell r="A411" t="str">
            <v>SANEPREVI</v>
          </cell>
          <cell r="B411" t="str">
            <v>86.708.203/0001-52</v>
          </cell>
          <cell r="C411" t="str">
            <v>ENCERRADA - POR CANCELAMENTO</v>
          </cell>
          <cell r="D411" t="str">
            <v>ENCERRADA</v>
          </cell>
          <cell r="E411" t="str">
            <v>LC 108 / LC 109</v>
          </cell>
          <cell r="F411" t="str">
            <v>Pública Estadual</v>
          </cell>
          <cell r="G411" t="str">
            <v>Público</v>
          </cell>
          <cell r="H411" t="str">
            <v>Não</v>
          </cell>
          <cell r="I411">
            <v>440000032821993</v>
          </cell>
          <cell r="J411">
            <v>34305</v>
          </cell>
          <cell r="K411">
            <v>1993</v>
          </cell>
          <cell r="L411" t="str">
            <v>dezembro</v>
          </cell>
          <cell r="M411">
            <v>34306</v>
          </cell>
          <cell r="N411">
            <v>38163</v>
          </cell>
          <cell r="O411">
            <v>0</v>
          </cell>
          <cell r="P411">
            <v>0</v>
          </cell>
          <cell r="Q411"/>
          <cell r="R411"/>
          <cell r="S411" t="str">
            <v>CUIABA</v>
          </cell>
          <cell r="T411" t="str">
            <v>MT</v>
          </cell>
          <cell r="U411"/>
          <cell r="V411" t="str">
            <v>ERMG</v>
          </cell>
          <cell r="W411">
            <v>45464.25</v>
          </cell>
        </row>
        <row r="412">
          <cell r="A412" t="str">
            <v>SANPREV</v>
          </cell>
          <cell r="B412" t="str">
            <v>60.741.360/0001-76</v>
          </cell>
          <cell r="C412" t="str">
            <v>ENCERRADA - POR INICIATIVA DA EFPC</v>
          </cell>
          <cell r="D412" t="str">
            <v>ENCERRADA</v>
          </cell>
          <cell r="E412" t="str">
            <v>LC 109</v>
          </cell>
          <cell r="F412" t="str">
            <v>Privada</v>
          </cell>
          <cell r="G412" t="str">
            <v>Privado</v>
          </cell>
          <cell r="H412" t="str">
            <v>Não</v>
          </cell>
          <cell r="I412">
            <v>3018741979</v>
          </cell>
          <cell r="J412">
            <v>29125</v>
          </cell>
          <cell r="K412">
            <v>1979</v>
          </cell>
          <cell r="L412" t="str">
            <v>setembro</v>
          </cell>
          <cell r="M412">
            <v>29125</v>
          </cell>
          <cell r="N412">
            <v>43236</v>
          </cell>
          <cell r="O412">
            <v>0</v>
          </cell>
          <cell r="P412">
            <v>0</v>
          </cell>
          <cell r="Q412" t="str">
            <v>RUA AMADOR BUENO, 474</v>
          </cell>
          <cell r="R412" t="str">
            <v>04.752-901</v>
          </cell>
          <cell r="S412" t="str">
            <v>SAO PAULO</v>
          </cell>
          <cell r="T412" t="str">
            <v>SP</v>
          </cell>
          <cell r="U412" t="str">
            <v>WWW.SANPREV.COM.BR</v>
          </cell>
          <cell r="V412" t="str">
            <v>ERSP</v>
          </cell>
          <cell r="W412">
            <v>45464.25</v>
          </cell>
        </row>
        <row r="413">
          <cell r="A413" t="str">
            <v>SANTANDER BANES</v>
          </cell>
          <cell r="B413" t="str">
            <v>08.431.002/0001-47</v>
          </cell>
          <cell r="C413" t="str">
            <v>ENCERRADA - POR INICIATIVA DA EFPC</v>
          </cell>
          <cell r="D413" t="str">
            <v>ENCERRADA</v>
          </cell>
          <cell r="E413" t="str">
            <v>LC 109</v>
          </cell>
          <cell r="F413" t="str">
            <v>Privada</v>
          </cell>
          <cell r="G413" t="str">
            <v>Privado</v>
          </cell>
          <cell r="H413" t="str">
            <v>Não</v>
          </cell>
          <cell r="I413">
            <v>4.4000001363200632E+16</v>
          </cell>
          <cell r="J413">
            <v>38855</v>
          </cell>
          <cell r="K413">
            <v>2006</v>
          </cell>
          <cell r="L413" t="str">
            <v>maio</v>
          </cell>
          <cell r="M413">
            <v>39449</v>
          </cell>
          <cell r="N413">
            <v>42192</v>
          </cell>
          <cell r="O413">
            <v>0</v>
          </cell>
          <cell r="P413">
            <v>0</v>
          </cell>
          <cell r="Q413" t="str">
            <v>AV. JUSCELINO KUBITSCHEK, Nº 2235 ¿ 26º ANDAR ¿ ESTAÇÃO 145</v>
          </cell>
          <cell r="R413" t="str">
            <v>04.543-011</v>
          </cell>
          <cell r="S413" t="str">
            <v>SAO PAULO</v>
          </cell>
          <cell r="T413" t="str">
            <v>SP</v>
          </cell>
          <cell r="U413"/>
          <cell r="V413" t="str">
            <v>ERSP</v>
          </cell>
          <cell r="W413">
            <v>45464.25</v>
          </cell>
        </row>
        <row r="414">
          <cell r="A414" t="str">
            <v>SANTANDERPREVI</v>
          </cell>
          <cell r="B414" t="str">
            <v>68.687.185/0001-98</v>
          </cell>
          <cell r="C414" t="str">
            <v>NORMAL - EM FUNCIONAMENTO</v>
          </cell>
          <cell r="D414" t="str">
            <v>NORMAL</v>
          </cell>
          <cell r="E414" t="str">
            <v>LC 109</v>
          </cell>
          <cell r="F414" t="str">
            <v>Privada</v>
          </cell>
          <cell r="G414" t="str">
            <v>Privado</v>
          </cell>
          <cell r="H414" t="str">
            <v>Não</v>
          </cell>
          <cell r="I414">
            <v>240000002431992</v>
          </cell>
          <cell r="J414">
            <v>33877</v>
          </cell>
          <cell r="K414">
            <v>1992</v>
          </cell>
          <cell r="L414" t="str">
            <v>setembro</v>
          </cell>
          <cell r="M414">
            <v>33906</v>
          </cell>
          <cell r="N414"/>
          <cell r="O414">
            <v>1</v>
          </cell>
          <cell r="P414">
            <v>18</v>
          </cell>
          <cell r="Q414" t="str">
            <v>AV. PRESIDENTE JUSCELINO KUBITSCHEK, 2041/2235 - 12º ANDAR</v>
          </cell>
          <cell r="R414" t="str">
            <v>04.543-011</v>
          </cell>
          <cell r="S414" t="str">
            <v>SAO PAULO</v>
          </cell>
          <cell r="T414" t="str">
            <v>SP</v>
          </cell>
          <cell r="U414" t="str">
            <v>WWW.SANTANDERPREVI.COM.BR</v>
          </cell>
          <cell r="V414" t="str">
            <v>ERSP</v>
          </cell>
          <cell r="W414">
            <v>45464.25</v>
          </cell>
        </row>
        <row r="415">
          <cell r="A415" t="str">
            <v>SAO BERNARDO</v>
          </cell>
          <cell r="B415" t="str">
            <v>43.763.127/0001-75</v>
          </cell>
          <cell r="C415" t="str">
            <v>NORMAL - EM FUNCIONAMENTO</v>
          </cell>
          <cell r="D415" t="str">
            <v>NORMAL</v>
          </cell>
          <cell r="E415" t="str">
            <v>LC 109</v>
          </cell>
          <cell r="F415" t="str">
            <v>Privada</v>
          </cell>
          <cell r="G415" t="str">
            <v>Privado</v>
          </cell>
          <cell r="H415" t="str">
            <v>Não</v>
          </cell>
          <cell r="I415">
            <v>139101980</v>
          </cell>
          <cell r="J415">
            <v>29349</v>
          </cell>
          <cell r="K415">
            <v>1980</v>
          </cell>
          <cell r="L415" t="str">
            <v>maio</v>
          </cell>
          <cell r="M415">
            <v>29305</v>
          </cell>
          <cell r="N415"/>
          <cell r="O415">
            <v>1</v>
          </cell>
          <cell r="P415">
            <v>15</v>
          </cell>
          <cell r="Q415" t="str">
            <v>AVENIDA SANTA MARINA       482      4.ANDAR</v>
          </cell>
          <cell r="R415" t="str">
            <v>05.036-903</v>
          </cell>
          <cell r="S415" t="str">
            <v>SAO PAULO</v>
          </cell>
          <cell r="T415" t="str">
            <v>SP</v>
          </cell>
          <cell r="U415" t="str">
            <v>WWW.SAOBERNARDO.ORG.BR</v>
          </cell>
          <cell r="V415" t="str">
            <v>ERSP</v>
          </cell>
          <cell r="W415">
            <v>45464.25</v>
          </cell>
        </row>
        <row r="416">
          <cell r="A416" t="str">
            <v>SAO FRANCISCO</v>
          </cell>
          <cell r="B416" t="str">
            <v>01.635.671/0001-91</v>
          </cell>
          <cell r="C416" t="str">
            <v>NORMAL - EM FUNCIONAMENTO</v>
          </cell>
          <cell r="D416" t="str">
            <v>NORMAL</v>
          </cell>
          <cell r="E416" t="str">
            <v>LC 108 / LC 109</v>
          </cell>
          <cell r="F416" t="str">
            <v>Pública Federal</v>
          </cell>
          <cell r="G416" t="str">
            <v>Público</v>
          </cell>
          <cell r="H416" t="str">
            <v>Não</v>
          </cell>
          <cell r="I416">
            <v>194671981</v>
          </cell>
          <cell r="J416">
            <v>29734</v>
          </cell>
          <cell r="K416">
            <v>1981</v>
          </cell>
          <cell r="L416" t="str">
            <v>maio</v>
          </cell>
          <cell r="M416">
            <v>31472</v>
          </cell>
          <cell r="N416"/>
          <cell r="O416">
            <v>3</v>
          </cell>
          <cell r="P416">
            <v>2</v>
          </cell>
          <cell r="Q416" t="str">
            <v>SBN  QUADRA 02 BLOCO H, EDIFICIO CENTRAL BRASILIA,  8º ANDAR</v>
          </cell>
          <cell r="R416" t="str">
            <v>70.040-904</v>
          </cell>
          <cell r="S416" t="str">
            <v>BRASILIA</v>
          </cell>
          <cell r="T416" t="str">
            <v>DF</v>
          </cell>
          <cell r="U416" t="str">
            <v>www.franweb.com.br</v>
          </cell>
          <cell r="V416" t="str">
            <v>ERDF</v>
          </cell>
          <cell r="W416">
            <v>45464.25</v>
          </cell>
        </row>
        <row r="417">
          <cell r="A417" t="str">
            <v>SAO RAFAEL</v>
          </cell>
          <cell r="B417" t="str">
            <v>29.213.238/0001-87</v>
          </cell>
          <cell r="C417" t="str">
            <v>NORMAL - EM FUNCIONAMENTO</v>
          </cell>
          <cell r="D417" t="str">
            <v>NORMAL</v>
          </cell>
          <cell r="E417" t="str">
            <v>LC 109</v>
          </cell>
          <cell r="F417" t="str">
            <v>Privada</v>
          </cell>
          <cell r="G417" t="str">
            <v>Privado</v>
          </cell>
          <cell r="H417" t="str">
            <v>Não</v>
          </cell>
          <cell r="I417">
            <v>300000008551984</v>
          </cell>
          <cell r="J417">
            <v>30994</v>
          </cell>
          <cell r="K417">
            <v>1984</v>
          </cell>
          <cell r="L417" t="str">
            <v>novembro</v>
          </cell>
          <cell r="M417">
            <v>32203</v>
          </cell>
          <cell r="N417"/>
          <cell r="O417">
            <v>1</v>
          </cell>
          <cell r="P417">
            <v>2</v>
          </cell>
          <cell r="Q417" t="str">
            <v>RUA VOLUNTÁRIOS DA PÁTRIA</v>
          </cell>
          <cell r="R417" t="str">
            <v>22.270-000</v>
          </cell>
          <cell r="S417" t="str">
            <v>RIO DE JANEIRO</v>
          </cell>
          <cell r="T417" t="str">
            <v>RJ</v>
          </cell>
          <cell r="U417" t="str">
            <v>WWW.SAORAFAELPREVIDENCIA.COM.BR</v>
          </cell>
          <cell r="V417" t="str">
            <v>ERRJ</v>
          </cell>
          <cell r="W417">
            <v>45464.25</v>
          </cell>
        </row>
        <row r="418">
          <cell r="A418" t="str">
            <v>SARAH PREVIDÊNCIA</v>
          </cell>
          <cell r="B418" t="str">
            <v>45.395.628/0001-71</v>
          </cell>
          <cell r="C418" t="str">
            <v>NORMAL - EM FUNCIONAMENTO</v>
          </cell>
          <cell r="D418" t="str">
            <v>NORMAL</v>
          </cell>
          <cell r="E418" t="str">
            <v>LC 109</v>
          </cell>
          <cell r="F418" t="str">
            <v>Privada</v>
          </cell>
          <cell r="G418" t="str">
            <v>Privado</v>
          </cell>
          <cell r="H418" t="str">
            <v>Não</v>
          </cell>
          <cell r="I418">
            <v>4.4011006713202168E+16</v>
          </cell>
          <cell r="J418">
            <v>44575</v>
          </cell>
          <cell r="K418">
            <v>2022</v>
          </cell>
          <cell r="L418" t="str">
            <v>janeiro</v>
          </cell>
          <cell r="M418">
            <v>44586</v>
          </cell>
          <cell r="N418"/>
          <cell r="O418">
            <v>1</v>
          </cell>
          <cell r="P418">
            <v>1</v>
          </cell>
          <cell r="Q418" t="str">
            <v>SMHS QUADRA 101 BLOCO B</v>
          </cell>
          <cell r="R418" t="str">
            <v>70.335-901</v>
          </cell>
          <cell r="S418" t="str">
            <v>BRASILIA</v>
          </cell>
          <cell r="T418" t="str">
            <v>DF</v>
          </cell>
          <cell r="U418"/>
          <cell r="V418" t="str">
            <v>ERDF</v>
          </cell>
          <cell r="W418">
            <v>45464.25</v>
          </cell>
        </row>
        <row r="419">
          <cell r="A419" t="str">
            <v>SARAHPREV</v>
          </cell>
          <cell r="B419" t="str">
            <v>01.600.217/0001-03</v>
          </cell>
          <cell r="C419" t="str">
            <v>ENCERRADA - POR INICIATIVA DA EFPC</v>
          </cell>
          <cell r="D419" t="str">
            <v>ENCERRADA</v>
          </cell>
          <cell r="E419" t="str">
            <v>LC 109</v>
          </cell>
          <cell r="F419" t="str">
            <v>Privada</v>
          </cell>
          <cell r="G419" t="str">
            <v>Privado</v>
          </cell>
          <cell r="H419" t="str">
            <v>Não</v>
          </cell>
          <cell r="I419">
            <v>4.4000009605199696E+16</v>
          </cell>
          <cell r="J419">
            <v>35391</v>
          </cell>
          <cell r="K419">
            <v>1996</v>
          </cell>
          <cell r="L419" t="str">
            <v>novembro</v>
          </cell>
          <cell r="M419">
            <v>35422</v>
          </cell>
          <cell r="N419">
            <v>43005</v>
          </cell>
          <cell r="O419">
            <v>0</v>
          </cell>
          <cell r="P419">
            <v>0</v>
          </cell>
          <cell r="Q419" t="str">
            <v>SMH SUL QUADRA 101 BLOCO B 45 3 ANDAR SL 307</v>
          </cell>
          <cell r="R419" t="str">
            <v>70.334-900</v>
          </cell>
          <cell r="S419" t="str">
            <v>BRASILIA</v>
          </cell>
          <cell r="T419" t="str">
            <v>DF</v>
          </cell>
          <cell r="U419" t="str">
            <v>WWW.SARAHPREV.ORG.BR</v>
          </cell>
          <cell r="V419" t="str">
            <v>ERDF</v>
          </cell>
          <cell r="W419">
            <v>45464.25</v>
          </cell>
        </row>
        <row r="420">
          <cell r="A420" t="str">
            <v>SBOTPREV</v>
          </cell>
          <cell r="B420" t="str">
            <v>11.401.654/0001-43</v>
          </cell>
          <cell r="C420" t="str">
            <v>NORMAL - EM FUNCIONAMENTO</v>
          </cell>
          <cell r="D420" t="str">
            <v>NORMAL</v>
          </cell>
          <cell r="E420" t="str">
            <v>LC 109</v>
          </cell>
          <cell r="F420" t="str">
            <v>Instituidor</v>
          </cell>
          <cell r="G420" t="str">
            <v>Instituidor</v>
          </cell>
          <cell r="H420" t="str">
            <v>Não</v>
          </cell>
          <cell r="I420">
            <v>4.4011002636202256E+16</v>
          </cell>
          <cell r="J420">
            <v>40095</v>
          </cell>
          <cell r="K420">
            <v>2009</v>
          </cell>
          <cell r="L420" t="str">
            <v>outubro</v>
          </cell>
          <cell r="M420">
            <v>40210</v>
          </cell>
          <cell r="N420"/>
          <cell r="O420">
            <v>1</v>
          </cell>
          <cell r="P420">
            <v>1</v>
          </cell>
          <cell r="Q420" t="str">
            <v>ALAMEDA LORENA, 427 ¿ 14º ANDAR</v>
          </cell>
          <cell r="R420" t="str">
            <v>01.424-000</v>
          </cell>
          <cell r="S420" t="str">
            <v>SAO PAULO</v>
          </cell>
          <cell r="T420" t="str">
            <v>SP</v>
          </cell>
          <cell r="U420" t="str">
            <v>WWW.SBOTPREV.ORG.BR</v>
          </cell>
          <cell r="V420" t="str">
            <v>ERSP</v>
          </cell>
          <cell r="W420">
            <v>45464.25</v>
          </cell>
        </row>
        <row r="421">
          <cell r="A421" t="str">
            <v>SBPREV</v>
          </cell>
          <cell r="B421" t="str">
            <v>00.000.000/0000-00</v>
          </cell>
          <cell r="C421" t="str">
            <v>ENCERRADA - DE OFÍCIO</v>
          </cell>
          <cell r="D421" t="str">
            <v>ENCERRADA</v>
          </cell>
          <cell r="E421" t="str">
            <v>LC 109</v>
          </cell>
          <cell r="F421" t="str">
            <v>Instituidor</v>
          </cell>
          <cell r="G421" t="str">
            <v>Instituidor</v>
          </cell>
          <cell r="H421" t="str">
            <v>Não</v>
          </cell>
          <cell r="I421">
            <v>4.4000004172200712E+16</v>
          </cell>
          <cell r="J421">
            <v>39769</v>
          </cell>
          <cell r="K421">
            <v>2008</v>
          </cell>
          <cell r="L421" t="str">
            <v>novembro</v>
          </cell>
          <cell r="M421"/>
          <cell r="N421">
            <v>40108</v>
          </cell>
          <cell r="O421">
            <v>0</v>
          </cell>
          <cell r="P421">
            <v>0</v>
          </cell>
          <cell r="Q421" t="str">
            <v>AV. CNB 12 LOTE 11/12</v>
          </cell>
          <cell r="R421" t="str">
            <v>72.115-944</v>
          </cell>
          <cell r="S421" t="str">
            <v>NÃO INFORMADO</v>
          </cell>
          <cell r="T421" t="str">
            <v>DF</v>
          </cell>
          <cell r="U421"/>
          <cell r="V421" t="str">
            <v>ERDF</v>
          </cell>
          <cell r="W421">
            <v>45464.25</v>
          </cell>
        </row>
        <row r="422">
          <cell r="A422" t="str">
            <v>SCHNEIDER</v>
          </cell>
          <cell r="B422" t="str">
            <v>64.035.595/0001-01</v>
          </cell>
          <cell r="C422" t="str">
            <v>ENCERRADA - POR INICIATIVA DA EFPC</v>
          </cell>
          <cell r="D422" t="str">
            <v>ENCERRADA</v>
          </cell>
          <cell r="E422" t="str">
            <v>LC 109</v>
          </cell>
          <cell r="F422" t="str">
            <v>Privada</v>
          </cell>
          <cell r="G422" t="str">
            <v>Privado</v>
          </cell>
          <cell r="H422" t="str">
            <v>Não</v>
          </cell>
          <cell r="I422">
            <v>2400000764490</v>
          </cell>
          <cell r="J422">
            <v>33168</v>
          </cell>
          <cell r="K422">
            <v>1990</v>
          </cell>
          <cell r="L422" t="str">
            <v>outubro</v>
          </cell>
          <cell r="M422">
            <v>33235</v>
          </cell>
          <cell r="N422">
            <v>40711</v>
          </cell>
          <cell r="O422">
            <v>0</v>
          </cell>
          <cell r="P422">
            <v>0</v>
          </cell>
          <cell r="Q422" t="str">
            <v>AV DAS NACOES UNIDAS 23223</v>
          </cell>
          <cell r="R422" t="str">
            <v>04.795-100</v>
          </cell>
          <cell r="S422" t="str">
            <v>SAO PAULO</v>
          </cell>
          <cell r="T422" t="str">
            <v>SP</v>
          </cell>
          <cell r="U422" t="str">
            <v>www.schneider-electric.com.br</v>
          </cell>
          <cell r="V422" t="str">
            <v>ERSP</v>
          </cell>
          <cell r="W422">
            <v>45464.25</v>
          </cell>
        </row>
        <row r="423">
          <cell r="A423" t="str">
            <v>SCPREV</v>
          </cell>
          <cell r="B423" t="str">
            <v>24.779.565/0001-87</v>
          </cell>
          <cell r="C423" t="str">
            <v>NORMAL - EM FUNCIONAMENTO</v>
          </cell>
          <cell r="D423" t="str">
            <v>NORMAL</v>
          </cell>
          <cell r="E423" t="str">
            <v>LC 108 / LC 109</v>
          </cell>
          <cell r="F423" t="str">
            <v>Pública Municipal</v>
          </cell>
          <cell r="G423" t="str">
            <v>Público</v>
          </cell>
          <cell r="H423" t="str">
            <v>Não</v>
          </cell>
          <cell r="I423">
            <v>4.4011000027201616E+16</v>
          </cell>
          <cell r="J423">
            <v>42461</v>
          </cell>
          <cell r="K423">
            <v>2016</v>
          </cell>
          <cell r="L423" t="str">
            <v>abril</v>
          </cell>
          <cell r="M423">
            <v>42492</v>
          </cell>
          <cell r="N423"/>
          <cell r="O423">
            <v>1</v>
          </cell>
          <cell r="P423">
            <v>7</v>
          </cell>
          <cell r="Q423" t="str">
            <v>RUA EMILIO BLUM, 131</v>
          </cell>
          <cell r="R423" t="str">
            <v>88.020-010</v>
          </cell>
          <cell r="S423" t="str">
            <v>FLORIANOPOLIS</v>
          </cell>
          <cell r="T423" t="str">
            <v>SC</v>
          </cell>
          <cell r="U423" t="str">
            <v>WWW.SCPREV.COM.BR</v>
          </cell>
          <cell r="V423" t="str">
            <v>ERRS</v>
          </cell>
          <cell r="W423">
            <v>45464.25</v>
          </cell>
        </row>
        <row r="424">
          <cell r="A424" t="str">
            <v>SEAGRAM</v>
          </cell>
          <cell r="B424" t="str">
            <v>66.860.966/0001-07</v>
          </cell>
          <cell r="C424" t="str">
            <v>ENCERRADA - POR INICIATIVA DA EFPC</v>
          </cell>
          <cell r="D424" t="str">
            <v>ENCERRADA</v>
          </cell>
          <cell r="E424" t="str">
            <v>LC 109</v>
          </cell>
          <cell r="F424" t="str">
            <v>Privada</v>
          </cell>
          <cell r="G424" t="str">
            <v>Privado</v>
          </cell>
          <cell r="H424" t="str">
            <v>Não</v>
          </cell>
          <cell r="I424">
            <v>4.4000005454199752E+16</v>
          </cell>
          <cell r="J424">
            <v>35389</v>
          </cell>
          <cell r="K424">
            <v>1996</v>
          </cell>
          <cell r="L424" t="str">
            <v>novembro</v>
          </cell>
          <cell r="M424">
            <v>35737</v>
          </cell>
          <cell r="N424">
            <v>40178</v>
          </cell>
          <cell r="O424">
            <v>0</v>
          </cell>
          <cell r="P424">
            <v>0</v>
          </cell>
          <cell r="Q424" t="str">
            <v>AV DAS NAÇÕES, 11633-14</v>
          </cell>
          <cell r="R424" t="str">
            <v>45.780-000</v>
          </cell>
          <cell r="S424" t="str">
            <v>SAO PAULO</v>
          </cell>
          <cell r="T424" t="str">
            <v>SP</v>
          </cell>
          <cell r="U424"/>
          <cell r="V424" t="str">
            <v>ERSP</v>
          </cell>
          <cell r="W424">
            <v>45464.25</v>
          </cell>
        </row>
        <row r="425">
          <cell r="A425" t="str">
            <v>SEBRAE PREVIDENCIA</v>
          </cell>
          <cell r="B425" t="str">
            <v>06.184.184/0001-73</v>
          </cell>
          <cell r="C425" t="str">
            <v>NORMAL - EM FUNCIONAMENTO</v>
          </cell>
          <cell r="D425" t="str">
            <v>NORMAL</v>
          </cell>
          <cell r="E425" t="str">
            <v>LC 109</v>
          </cell>
          <cell r="F425" t="str">
            <v>Privada</v>
          </cell>
          <cell r="G425" t="str">
            <v>Privado</v>
          </cell>
          <cell r="H425" t="str">
            <v>Não</v>
          </cell>
          <cell r="I425">
            <v>4.4000000143200432E+16</v>
          </cell>
          <cell r="J425">
            <v>38019</v>
          </cell>
          <cell r="K425">
            <v>2004</v>
          </cell>
          <cell r="L425" t="str">
            <v>fevereiro</v>
          </cell>
          <cell r="M425">
            <v>38019</v>
          </cell>
          <cell r="N425"/>
          <cell r="O425">
            <v>3</v>
          </cell>
          <cell r="P425">
            <v>37</v>
          </cell>
          <cell r="Q425" t="str">
            <v>SEPN QUADRA 515 BLOCO C LOJA 32 - 1° ANDAR</v>
          </cell>
          <cell r="R425" t="str">
            <v>70.770-503</v>
          </cell>
          <cell r="S425" t="str">
            <v>BRASILIA</v>
          </cell>
          <cell r="T425" t="str">
            <v>DF</v>
          </cell>
          <cell r="U425" t="str">
            <v>WWW.SEBRAEPREVIDENCIA.COM.BR</v>
          </cell>
          <cell r="V425" t="str">
            <v>ERDF</v>
          </cell>
          <cell r="W425">
            <v>45464.25</v>
          </cell>
        </row>
        <row r="426">
          <cell r="A426" t="str">
            <v>SEGURIDADE</v>
          </cell>
          <cell r="B426" t="str">
            <v>26.034.652/0001-30</v>
          </cell>
          <cell r="C426" t="str">
            <v>NORMAL - EM FUNCIONAMENTO</v>
          </cell>
          <cell r="D426" t="str">
            <v>NORMAL</v>
          </cell>
          <cell r="E426" t="str">
            <v>LC 109</v>
          </cell>
          <cell r="F426" t="str">
            <v>Privada</v>
          </cell>
          <cell r="G426" t="str">
            <v>Privado</v>
          </cell>
          <cell r="H426" t="str">
            <v>Não</v>
          </cell>
          <cell r="I426">
            <v>240000063081992</v>
          </cell>
          <cell r="J426">
            <v>33714</v>
          </cell>
          <cell r="K426">
            <v>1992</v>
          </cell>
          <cell r="L426" t="str">
            <v>abril</v>
          </cell>
          <cell r="M426">
            <v>33786</v>
          </cell>
          <cell r="N426"/>
          <cell r="O426">
            <v>0</v>
          </cell>
          <cell r="P426">
            <v>0</v>
          </cell>
          <cell r="Q426" t="str">
            <v>CORREGO DA MATA</v>
          </cell>
          <cell r="R426" t="str">
            <v>38.183-903</v>
          </cell>
          <cell r="S426" t="str">
            <v>ARAXA</v>
          </cell>
          <cell r="T426" t="str">
            <v>MG</v>
          </cell>
          <cell r="U426"/>
          <cell r="V426" t="str">
            <v>ERMG</v>
          </cell>
          <cell r="W426">
            <v>45464.25</v>
          </cell>
        </row>
        <row r="427">
          <cell r="A427" t="str">
            <v>SERGUS</v>
          </cell>
          <cell r="B427" t="str">
            <v>15.582.513/0001-25</v>
          </cell>
          <cell r="C427" t="str">
            <v>NORMAL - EM FUNCIONAMENTO</v>
          </cell>
          <cell r="D427" t="str">
            <v>NORMAL</v>
          </cell>
          <cell r="E427" t="str">
            <v>LC 108 / LC 109</v>
          </cell>
          <cell r="F427" t="str">
            <v>Pública Estadual</v>
          </cell>
          <cell r="G427" t="str">
            <v>Público</v>
          </cell>
          <cell r="H427" t="str">
            <v>Não</v>
          </cell>
          <cell r="I427">
            <v>3027911979</v>
          </cell>
          <cell r="J427">
            <v>29385</v>
          </cell>
          <cell r="K427">
            <v>1980</v>
          </cell>
          <cell r="L427" t="str">
            <v>junho</v>
          </cell>
          <cell r="M427">
            <v>29434</v>
          </cell>
          <cell r="N427"/>
          <cell r="O427">
            <v>2</v>
          </cell>
          <cell r="P427">
            <v>4</v>
          </cell>
          <cell r="Q427" t="str">
            <v>AV.AUGUSTO MAYNARD, 321 - 1º ANDAR</v>
          </cell>
          <cell r="R427" t="str">
            <v>49.015-380</v>
          </cell>
          <cell r="S427" t="str">
            <v>ARACAJU</v>
          </cell>
          <cell r="T427" t="str">
            <v>SE</v>
          </cell>
          <cell r="U427" t="str">
            <v>WWW.BANESE.COM.BR/SERGUS</v>
          </cell>
          <cell r="V427" t="str">
            <v>ERPE</v>
          </cell>
          <cell r="W427">
            <v>45464.25</v>
          </cell>
        </row>
        <row r="428">
          <cell r="A428" t="str">
            <v>SERPROS</v>
          </cell>
          <cell r="B428" t="str">
            <v>29.738.952/0001-99</v>
          </cell>
          <cell r="C428" t="str">
            <v>NORMAL - EM FUNCIONAMENTO</v>
          </cell>
          <cell r="D428" t="str">
            <v>NORMAL</v>
          </cell>
          <cell r="E428" t="str">
            <v>LC 108 / LC 109</v>
          </cell>
          <cell r="F428" t="str">
            <v>Pública Federal</v>
          </cell>
          <cell r="G428" t="str">
            <v>Público</v>
          </cell>
          <cell r="H428" t="str">
            <v>Não</v>
          </cell>
          <cell r="I428">
            <v>3015631978</v>
          </cell>
          <cell r="J428">
            <v>29075</v>
          </cell>
          <cell r="K428">
            <v>1979</v>
          </cell>
          <cell r="L428" t="str">
            <v>agosto</v>
          </cell>
          <cell r="M428">
            <v>29077</v>
          </cell>
          <cell r="N428"/>
          <cell r="O428">
            <v>3</v>
          </cell>
          <cell r="P428">
            <v>2</v>
          </cell>
          <cell r="Q428" t="str">
            <v>ST SCN QUADRA 2 BLOCO A - EDIFICIO CORPORATE FINANCIAL CENTER</v>
          </cell>
          <cell r="R428" t="str">
            <v>70.712-900</v>
          </cell>
          <cell r="S428" t="str">
            <v>BRASILIA</v>
          </cell>
          <cell r="T428" t="str">
            <v>DF</v>
          </cell>
          <cell r="U428" t="str">
            <v>WWW.SERPROS.COM.BR</v>
          </cell>
          <cell r="V428" t="str">
            <v>ERDF</v>
          </cell>
          <cell r="W428">
            <v>45464.25</v>
          </cell>
        </row>
        <row r="429">
          <cell r="A429" t="str">
            <v>SIAS</v>
          </cell>
          <cell r="B429" t="str">
            <v>33.937.541/0001-08</v>
          </cell>
          <cell r="C429" t="str">
            <v>NORMAL - EM FUNCIONAMENTO</v>
          </cell>
          <cell r="D429" t="str">
            <v>NORMAL</v>
          </cell>
          <cell r="E429" t="str">
            <v>LC 108 / LC 109</v>
          </cell>
          <cell r="F429" t="str">
            <v>Pública Federal</v>
          </cell>
          <cell r="G429" t="str">
            <v>Público</v>
          </cell>
          <cell r="H429" t="str">
            <v>Não</v>
          </cell>
          <cell r="I429">
            <v>3018571979</v>
          </cell>
          <cell r="J429">
            <v>28956</v>
          </cell>
          <cell r="K429">
            <v>1979</v>
          </cell>
          <cell r="L429" t="str">
            <v>abril</v>
          </cell>
          <cell r="M429">
            <v>29004</v>
          </cell>
          <cell r="N429"/>
          <cell r="O429">
            <v>3</v>
          </cell>
          <cell r="P429">
            <v>3</v>
          </cell>
          <cell r="Q429" t="str">
            <v>RUA DO CARMO 11 SALAS 601 E 602</v>
          </cell>
          <cell r="R429" t="str">
            <v>20.011-020</v>
          </cell>
          <cell r="S429" t="str">
            <v>RIO DE JANEIRO</v>
          </cell>
          <cell r="T429" t="str">
            <v>RJ</v>
          </cell>
          <cell r="U429" t="str">
            <v>WWW.SIAS.ORG.BR</v>
          </cell>
          <cell r="V429" t="str">
            <v>ERRJ</v>
          </cell>
          <cell r="W429">
            <v>45464.25</v>
          </cell>
        </row>
        <row r="430">
          <cell r="A430" t="str">
            <v>SICOOB PREVI</v>
          </cell>
          <cell r="B430" t="str">
            <v>08.345.482/0001-23</v>
          </cell>
          <cell r="C430" t="str">
            <v>NORMAL - EM FUNCIONAMENTO</v>
          </cell>
          <cell r="D430" t="str">
            <v>NORMAL</v>
          </cell>
          <cell r="E430" t="str">
            <v>LC 109</v>
          </cell>
          <cell r="F430" t="str">
            <v>Privada</v>
          </cell>
          <cell r="G430" t="str">
            <v>Privado</v>
          </cell>
          <cell r="H430" t="str">
            <v>Não</v>
          </cell>
          <cell r="I430">
            <v>4.4000000211200528E+16</v>
          </cell>
          <cell r="J430">
            <v>38845</v>
          </cell>
          <cell r="K430">
            <v>2006</v>
          </cell>
          <cell r="L430" t="str">
            <v>maio</v>
          </cell>
          <cell r="M430">
            <v>38994</v>
          </cell>
          <cell r="N430"/>
          <cell r="O430">
            <v>2</v>
          </cell>
          <cell r="P430">
            <v>10</v>
          </cell>
          <cell r="Q430" t="str">
            <v>SIG QD 06 LOTE 2080 2º ANDAR - CENTRO CORPORATIVO SICOOB</v>
          </cell>
          <cell r="R430" t="str">
            <v>70.610-460</v>
          </cell>
          <cell r="S430" t="str">
            <v>BRASILIA</v>
          </cell>
          <cell r="T430" t="str">
            <v>DF</v>
          </cell>
          <cell r="U430" t="str">
            <v>WWW.SICOOB.COM.BR/PREVIDENCIA</v>
          </cell>
          <cell r="V430" t="str">
            <v>ERDF</v>
          </cell>
          <cell r="W430">
            <v>45464.25</v>
          </cell>
        </row>
        <row r="431">
          <cell r="A431" t="str">
            <v>SILIUS</v>
          </cell>
          <cell r="B431" t="str">
            <v>88.922.562/0001-33</v>
          </cell>
          <cell r="C431" t="str">
            <v>NORMAL - EM FUNCIONAMENTO</v>
          </cell>
          <cell r="D431" t="str">
            <v>NORMAL</v>
          </cell>
          <cell r="E431" t="str">
            <v>LC 108 / LC 109</v>
          </cell>
          <cell r="F431" t="str">
            <v>Pública Estadual</v>
          </cell>
          <cell r="G431" t="str">
            <v>Público</v>
          </cell>
          <cell r="H431" t="str">
            <v>Não</v>
          </cell>
          <cell r="I431">
            <v>3017821979</v>
          </cell>
          <cell r="J431">
            <v>28295</v>
          </cell>
          <cell r="K431">
            <v>1977</v>
          </cell>
          <cell r="L431" t="str">
            <v>junho</v>
          </cell>
          <cell r="M431">
            <v>28295</v>
          </cell>
          <cell r="N431"/>
          <cell r="O431">
            <v>2</v>
          </cell>
          <cell r="P431">
            <v>1</v>
          </cell>
          <cell r="Q431" t="str">
            <v>AVENIDA GETÚLIO VARGAS, 1151/603</v>
          </cell>
          <cell r="R431" t="str">
            <v>90.150-005</v>
          </cell>
          <cell r="S431" t="str">
            <v>PORTO ALEGRE</v>
          </cell>
          <cell r="T431" t="str">
            <v>RS</v>
          </cell>
          <cell r="U431" t="str">
            <v>WWW.SILIUS.COM.BR</v>
          </cell>
          <cell r="V431" t="str">
            <v>ERRS</v>
          </cell>
          <cell r="W431">
            <v>45464.25</v>
          </cell>
        </row>
        <row r="432">
          <cell r="A432" t="str">
            <v>SINDPD</v>
          </cell>
          <cell r="B432" t="str">
            <v>07.796.858/0001-53</v>
          </cell>
          <cell r="C432" t="str">
            <v>ENCERRADA - POR INICIATIVA DA EFPC</v>
          </cell>
          <cell r="D432" t="str">
            <v>ENCERRADA</v>
          </cell>
          <cell r="E432" t="str">
            <v>LC 109</v>
          </cell>
          <cell r="F432" t="str">
            <v>Instituidor</v>
          </cell>
          <cell r="G432" t="str">
            <v>Instituidor</v>
          </cell>
          <cell r="H432" t="str">
            <v>Não</v>
          </cell>
          <cell r="I432">
            <v>4.4000001050200504E+16</v>
          </cell>
          <cell r="J432">
            <v>38512</v>
          </cell>
          <cell r="K432">
            <v>2005</v>
          </cell>
          <cell r="L432" t="str">
            <v>junho</v>
          </cell>
          <cell r="M432">
            <v>38913</v>
          </cell>
          <cell r="N432">
            <v>44363</v>
          </cell>
          <cell r="O432">
            <v>0</v>
          </cell>
          <cell r="P432">
            <v>0</v>
          </cell>
          <cell r="Q432" t="str">
            <v>AV ANGÉLICA 35</v>
          </cell>
          <cell r="R432" t="str">
            <v>01.227-000</v>
          </cell>
          <cell r="S432" t="str">
            <v>SAO PAULO</v>
          </cell>
          <cell r="T432" t="str">
            <v>SP</v>
          </cell>
          <cell r="U432" t="str">
            <v>www.fpaprevidencia.com.br</v>
          </cell>
          <cell r="V432" t="str">
            <v>ERSP</v>
          </cell>
          <cell r="W432">
            <v>45464.25</v>
          </cell>
        </row>
        <row r="433">
          <cell r="A433" t="str">
            <v>SINGER</v>
          </cell>
          <cell r="B433" t="str">
            <v>54.693.148/0001-88</v>
          </cell>
          <cell r="C433" t="str">
            <v>ENCERRADA - POR CANCELAMENTO</v>
          </cell>
          <cell r="D433" t="str">
            <v>ENCERRADA</v>
          </cell>
          <cell r="E433" t="str">
            <v>LC 109</v>
          </cell>
          <cell r="F433" t="str">
            <v>Privada</v>
          </cell>
          <cell r="G433" t="str">
            <v>Privado</v>
          </cell>
          <cell r="H433" t="str">
            <v>Não</v>
          </cell>
          <cell r="I433">
            <v>3000000361485</v>
          </cell>
          <cell r="J433">
            <v>31798</v>
          </cell>
          <cell r="K433">
            <v>1987</v>
          </cell>
          <cell r="L433" t="str">
            <v>janeiro</v>
          </cell>
          <cell r="M433">
            <v>31807</v>
          </cell>
          <cell r="N433">
            <v>36573</v>
          </cell>
          <cell r="O433">
            <v>0</v>
          </cell>
          <cell r="P433">
            <v>0</v>
          </cell>
          <cell r="Q433"/>
          <cell r="R433"/>
          <cell r="S433" t="str">
            <v>CAMPINAS</v>
          </cell>
          <cell r="T433" t="str">
            <v>SP</v>
          </cell>
          <cell r="U433"/>
          <cell r="V433" t="str">
            <v>ERSP</v>
          </cell>
          <cell r="W433">
            <v>45464.25</v>
          </cell>
        </row>
        <row r="434">
          <cell r="A434" t="str">
            <v>SISTEL</v>
          </cell>
          <cell r="B434" t="str">
            <v>00.493.916/0001-20</v>
          </cell>
          <cell r="C434" t="str">
            <v>NORMAL - EM FUNCIONAMENTO</v>
          </cell>
          <cell r="D434" t="str">
            <v>NORMAL</v>
          </cell>
          <cell r="E434" t="str">
            <v>LC 109</v>
          </cell>
          <cell r="F434" t="str">
            <v>Privada</v>
          </cell>
          <cell r="G434" t="str">
            <v>Privado</v>
          </cell>
          <cell r="H434" t="str">
            <v>Não</v>
          </cell>
          <cell r="I434">
            <v>3018491979</v>
          </cell>
          <cell r="J434">
            <v>28432</v>
          </cell>
          <cell r="K434">
            <v>1977</v>
          </cell>
          <cell r="L434" t="str">
            <v>novembro</v>
          </cell>
          <cell r="M434">
            <v>28432</v>
          </cell>
          <cell r="N434"/>
          <cell r="O434">
            <v>8</v>
          </cell>
          <cell r="P434">
            <v>9</v>
          </cell>
          <cell r="Q434" t="str">
            <v>SEP/SUL EQ.702/902 CONJ.B S/N BL.A E B</v>
          </cell>
          <cell r="R434" t="str">
            <v>70.390-025</v>
          </cell>
          <cell r="S434" t="str">
            <v>BRASILIA</v>
          </cell>
          <cell r="T434" t="str">
            <v>DF</v>
          </cell>
          <cell r="U434" t="str">
            <v>WWW.SISTEL.COM.BR</v>
          </cell>
          <cell r="V434" t="str">
            <v>ERDF</v>
          </cell>
          <cell r="W434">
            <v>45464.25</v>
          </cell>
        </row>
        <row r="435">
          <cell r="A435" t="str">
            <v>SITRATUH PREVIDÊNCIA</v>
          </cell>
          <cell r="B435" t="str">
            <v>13.554.534/0001-01</v>
          </cell>
          <cell r="C435" t="str">
            <v>ENCERRADA - DE OFÍCIO</v>
          </cell>
          <cell r="D435" t="str">
            <v>ENCERRADA</v>
          </cell>
          <cell r="E435" t="str">
            <v>LC 109</v>
          </cell>
          <cell r="F435" t="str">
            <v>Instituidor</v>
          </cell>
          <cell r="G435" t="str">
            <v>Instituidor</v>
          </cell>
          <cell r="H435" t="str">
            <v>Não</v>
          </cell>
          <cell r="I435">
            <v>4.4011000039201136E+16</v>
          </cell>
          <cell r="J435">
            <v>40603</v>
          </cell>
          <cell r="K435">
            <v>2011</v>
          </cell>
          <cell r="L435" t="str">
            <v>março</v>
          </cell>
          <cell r="M435"/>
          <cell r="N435">
            <v>41044</v>
          </cell>
          <cell r="O435">
            <v>0</v>
          </cell>
          <cell r="P435">
            <v>0</v>
          </cell>
          <cell r="Q435" t="str">
            <v>AV. CENTENÁRIO 3265 SALA 206, ED. CRICIUMA CENTER</v>
          </cell>
          <cell r="R435" t="str">
            <v>88.801-000</v>
          </cell>
          <cell r="S435" t="str">
            <v>CRICIUMA</v>
          </cell>
          <cell r="T435" t="str">
            <v>SC</v>
          </cell>
          <cell r="U435"/>
          <cell r="V435" t="str">
            <v>ERRS</v>
          </cell>
          <cell r="W435">
            <v>45464.25</v>
          </cell>
        </row>
        <row r="436">
          <cell r="A436" t="str">
            <v>SOCEPMI</v>
          </cell>
          <cell r="B436" t="str">
            <v>00.000.000/0000-00</v>
          </cell>
          <cell r="C436" t="str">
            <v>ENCERRADA - DE OFÍCIO</v>
          </cell>
          <cell r="D436" t="str">
            <v>ENCERRADA</v>
          </cell>
          <cell r="E436" t="str">
            <v>LC 109</v>
          </cell>
          <cell r="F436" t="str">
            <v>Instituidor</v>
          </cell>
          <cell r="G436" t="str">
            <v>Instituidor</v>
          </cell>
          <cell r="H436" t="str">
            <v>Não</v>
          </cell>
          <cell r="I436">
            <v>4.4000000632200816E+16</v>
          </cell>
          <cell r="J436">
            <v>39769</v>
          </cell>
          <cell r="K436">
            <v>2008</v>
          </cell>
          <cell r="L436" t="str">
            <v>novembro</v>
          </cell>
          <cell r="M436"/>
          <cell r="N436">
            <v>40108</v>
          </cell>
          <cell r="O436">
            <v>0</v>
          </cell>
          <cell r="P436">
            <v>0</v>
          </cell>
          <cell r="Q436" t="str">
            <v>SCLRN 716 BLOCO "C"</v>
          </cell>
          <cell r="R436" t="str">
            <v>70.770-533</v>
          </cell>
          <cell r="S436" t="str">
            <v>NÃO INFORMADO</v>
          </cell>
          <cell r="T436" t="str">
            <v>DF</v>
          </cell>
          <cell r="U436"/>
          <cell r="V436" t="str">
            <v>ERDF</v>
          </cell>
          <cell r="W436">
            <v>45464.25</v>
          </cell>
        </row>
        <row r="437">
          <cell r="A437" t="str">
            <v>SOMUPP</v>
          </cell>
          <cell r="B437" t="str">
            <v>54.221.072/0001-98</v>
          </cell>
          <cell r="C437" t="str">
            <v>NORMAL - EM FUNCIONAMENTO</v>
          </cell>
          <cell r="D437" t="str">
            <v>NORMAL</v>
          </cell>
          <cell r="E437" t="str">
            <v>LC 109</v>
          </cell>
          <cell r="F437" t="str">
            <v>Privada</v>
          </cell>
          <cell r="G437" t="str">
            <v>Privado</v>
          </cell>
          <cell r="H437" t="str">
            <v>Não</v>
          </cell>
          <cell r="I437">
            <v>300000015101984</v>
          </cell>
          <cell r="J437">
            <v>31054</v>
          </cell>
          <cell r="K437">
            <v>1985</v>
          </cell>
          <cell r="L437" t="str">
            <v>janeiro</v>
          </cell>
          <cell r="M437">
            <v>31182</v>
          </cell>
          <cell r="N437"/>
          <cell r="O437">
            <v>1</v>
          </cell>
          <cell r="P437">
            <v>1</v>
          </cell>
          <cell r="Q437" t="str">
            <v>AV PEDROSO DE MORAES 631 1 ANDAR CJ 13 E 14</v>
          </cell>
          <cell r="R437" t="str">
            <v>05.419-000</v>
          </cell>
          <cell r="S437" t="str">
            <v>SAO PAULO</v>
          </cell>
          <cell r="T437" t="str">
            <v>SP</v>
          </cell>
          <cell r="U437" t="str">
            <v>WWW.SOMUPP.COM.BR</v>
          </cell>
          <cell r="V437" t="str">
            <v>ERSP</v>
          </cell>
          <cell r="W437">
            <v>45464.25</v>
          </cell>
        </row>
        <row r="438">
          <cell r="A438" t="str">
            <v>SP-PREVCOM</v>
          </cell>
          <cell r="B438" t="str">
            <v>15.401.381/0001-98</v>
          </cell>
          <cell r="C438" t="str">
            <v>NORMAL - EM FUNCIONAMENTO</v>
          </cell>
          <cell r="D438" t="str">
            <v>NORMAL</v>
          </cell>
          <cell r="E438" t="str">
            <v>LC 108 / LC 109</v>
          </cell>
          <cell r="F438" t="str">
            <v>Pública Estadual</v>
          </cell>
          <cell r="G438" t="str">
            <v>Público</v>
          </cell>
          <cell r="H438" t="str">
            <v>Não</v>
          </cell>
          <cell r="I438">
            <v>4.4011000093201264E+16</v>
          </cell>
          <cell r="J438">
            <v>40991</v>
          </cell>
          <cell r="K438">
            <v>2012</v>
          </cell>
          <cell r="L438" t="str">
            <v>março</v>
          </cell>
          <cell r="M438">
            <v>40991</v>
          </cell>
          <cell r="N438"/>
          <cell r="O438">
            <v>9</v>
          </cell>
          <cell r="P438">
            <v>41</v>
          </cell>
          <cell r="Q438" t="str">
            <v>AVENIDA BRIGADEIRO LUIS ANTONIO,</v>
          </cell>
          <cell r="R438" t="str">
            <v>01.401-000</v>
          </cell>
          <cell r="S438" t="str">
            <v>SAO PAULO</v>
          </cell>
          <cell r="T438" t="str">
            <v>SP</v>
          </cell>
          <cell r="U438" t="str">
            <v>WWW.PREVCOM.COM.BR</v>
          </cell>
          <cell r="V438" t="str">
            <v>ERSP</v>
          </cell>
          <cell r="W438">
            <v>45464.25</v>
          </cell>
        </row>
        <row r="439">
          <cell r="A439" t="str">
            <v>STEIO</v>
          </cell>
          <cell r="B439" t="str">
            <v>42.590.638/0001-70</v>
          </cell>
          <cell r="C439" t="str">
            <v>ENCERRADA - POR INICIATIVA DA EFPC</v>
          </cell>
          <cell r="D439" t="str">
            <v>ENCERRADA</v>
          </cell>
          <cell r="E439" t="str">
            <v>LC 109</v>
          </cell>
          <cell r="F439" t="str">
            <v>Privada</v>
          </cell>
          <cell r="G439" t="str">
            <v>Privado</v>
          </cell>
          <cell r="H439" t="str">
            <v>Não</v>
          </cell>
          <cell r="I439">
            <v>3018791979</v>
          </cell>
          <cell r="J439">
            <v>29458</v>
          </cell>
          <cell r="K439">
            <v>1980</v>
          </cell>
          <cell r="L439" t="str">
            <v>agosto</v>
          </cell>
          <cell r="M439">
            <v>29458</v>
          </cell>
          <cell r="N439">
            <v>43147</v>
          </cell>
          <cell r="O439">
            <v>0</v>
          </cell>
          <cell r="P439">
            <v>0</v>
          </cell>
          <cell r="Q439" t="str">
            <v>AVENIDA RIO BRANCO                      185   SALA 302</v>
          </cell>
          <cell r="R439" t="str">
            <v>20.040-902</v>
          </cell>
          <cell r="S439" t="str">
            <v>RIO DE JANEIRO</v>
          </cell>
          <cell r="T439" t="str">
            <v>RJ</v>
          </cell>
          <cell r="U439"/>
          <cell r="V439" t="str">
            <v>ERRJ</v>
          </cell>
          <cell r="W439">
            <v>45464.25</v>
          </cell>
        </row>
        <row r="440">
          <cell r="A440" t="str">
            <v>SUL PREVIDÊNCIA</v>
          </cell>
          <cell r="B440" t="str">
            <v>12.148.125/0001-42</v>
          </cell>
          <cell r="C440" t="str">
            <v>NORMAL - EM FUNCIONAMENTO</v>
          </cell>
          <cell r="D440" t="str">
            <v>NORMAL</v>
          </cell>
          <cell r="E440" t="str">
            <v>LC 109</v>
          </cell>
          <cell r="F440" t="str">
            <v>Privada</v>
          </cell>
          <cell r="G440" t="str">
            <v>Privado</v>
          </cell>
          <cell r="H440" t="str">
            <v>Não</v>
          </cell>
          <cell r="I440">
            <v>4.4011000029201016E+16</v>
          </cell>
          <cell r="J440">
            <v>40343</v>
          </cell>
          <cell r="K440">
            <v>2010</v>
          </cell>
          <cell r="L440" t="str">
            <v>junho</v>
          </cell>
          <cell r="M440">
            <v>40548</v>
          </cell>
          <cell r="N440"/>
          <cell r="O440">
            <v>5</v>
          </cell>
          <cell r="P440">
            <v>19</v>
          </cell>
          <cell r="Q440" t="str">
            <v>RUA VIDAL RAMOS 31 - SALA 602,</v>
          </cell>
          <cell r="R440" t="str">
            <v>88.010-320</v>
          </cell>
          <cell r="S440" t="str">
            <v>FLORIANOPOLIS</v>
          </cell>
          <cell r="T440" t="str">
            <v>SC</v>
          </cell>
          <cell r="U440" t="str">
            <v>WWW.SULPREVIDENCIA.ORG.BR</v>
          </cell>
          <cell r="V440" t="str">
            <v>ERRS</v>
          </cell>
          <cell r="W440">
            <v>45464.25</v>
          </cell>
        </row>
        <row r="441">
          <cell r="A441" t="str">
            <v>SULAMULTI</v>
          </cell>
          <cell r="B441" t="str">
            <v>03.564.262/0001-77</v>
          </cell>
          <cell r="C441" t="str">
            <v>ENCERRADA - POR INICIATIVA DA EFPC</v>
          </cell>
          <cell r="D441" t="str">
            <v>ENCERRADA</v>
          </cell>
          <cell r="E441" t="str">
            <v>LC 109</v>
          </cell>
          <cell r="F441" t="str">
            <v>Privada</v>
          </cell>
          <cell r="G441" t="str">
            <v>Privado</v>
          </cell>
          <cell r="H441" t="str">
            <v>Não</v>
          </cell>
          <cell r="I441">
            <v>4.400000654719984E+16</v>
          </cell>
          <cell r="J441">
            <v>36166</v>
          </cell>
          <cell r="K441">
            <v>1999</v>
          </cell>
          <cell r="L441" t="str">
            <v>janeiro</v>
          </cell>
          <cell r="M441">
            <v>36500</v>
          </cell>
          <cell r="N441">
            <v>40843</v>
          </cell>
          <cell r="O441">
            <v>0</v>
          </cell>
          <cell r="P441">
            <v>0</v>
          </cell>
          <cell r="Q441" t="str">
            <v>R PEDRO AVANCINI 73 3 ANDAR - PARTE</v>
          </cell>
          <cell r="R441" t="str">
            <v>05.679-160</v>
          </cell>
          <cell r="S441" t="str">
            <v>SAO PAULO</v>
          </cell>
          <cell r="T441" t="str">
            <v>SP</v>
          </cell>
          <cell r="U441"/>
          <cell r="V441" t="str">
            <v>ERSP</v>
          </cell>
          <cell r="W441">
            <v>45464.25</v>
          </cell>
        </row>
        <row r="442">
          <cell r="A442" t="str">
            <v>SULFABRILPREV</v>
          </cell>
          <cell r="B442" t="str">
            <v>00.000.000/0000-00</v>
          </cell>
          <cell r="C442" t="str">
            <v>ENCERRADA - POR CANCELAMENTO</v>
          </cell>
          <cell r="D442" t="str">
            <v>ENCERRADA</v>
          </cell>
          <cell r="E442" t="str">
            <v>LC 109</v>
          </cell>
          <cell r="F442" t="str">
            <v>Privada</v>
          </cell>
          <cell r="G442" t="str">
            <v>Privado</v>
          </cell>
          <cell r="H442" t="str">
            <v>Não</v>
          </cell>
          <cell r="I442">
            <v>4.400000422619944E+16</v>
          </cell>
          <cell r="J442">
            <v>35636</v>
          </cell>
          <cell r="K442">
            <v>1997</v>
          </cell>
          <cell r="L442" t="str">
            <v>julho</v>
          </cell>
          <cell r="M442">
            <v>35636</v>
          </cell>
          <cell r="N442">
            <v>35635</v>
          </cell>
          <cell r="O442">
            <v>0</v>
          </cell>
          <cell r="P442">
            <v>0</v>
          </cell>
          <cell r="Q442" t="str">
            <v>NAO INFORMADO</v>
          </cell>
          <cell r="R442" t="str">
            <v>01.234-566</v>
          </cell>
          <cell r="S442" t="str">
            <v>NÃO INFORMADO</v>
          </cell>
          <cell r="T442" t="str">
            <v>SP</v>
          </cell>
          <cell r="U442"/>
          <cell r="V442" t="str">
            <v>ERSP</v>
          </cell>
          <cell r="W442">
            <v>45464.25</v>
          </cell>
        </row>
        <row r="443">
          <cell r="A443" t="str">
            <v>SUPRE</v>
          </cell>
          <cell r="B443" t="str">
            <v>00.140.512/0001-53</v>
          </cell>
          <cell r="C443" t="str">
            <v>NORMAL - EM FUNCIONAMENTO</v>
          </cell>
          <cell r="D443" t="str">
            <v>NORMAL</v>
          </cell>
          <cell r="E443" t="str">
            <v>LC 109</v>
          </cell>
          <cell r="F443" t="str">
            <v>Privada</v>
          </cell>
          <cell r="G443" t="str">
            <v>Privado</v>
          </cell>
          <cell r="H443" t="str">
            <v>Não</v>
          </cell>
          <cell r="I443">
            <v>440000002111994</v>
          </cell>
          <cell r="J443">
            <v>34535</v>
          </cell>
          <cell r="K443">
            <v>1994</v>
          </cell>
          <cell r="L443" t="str">
            <v>julho</v>
          </cell>
          <cell r="M443">
            <v>34548</v>
          </cell>
          <cell r="N443"/>
          <cell r="O443">
            <v>1</v>
          </cell>
          <cell r="P443">
            <v>2</v>
          </cell>
          <cell r="Q443" t="str">
            <v>RUA PERNAMBUCO</v>
          </cell>
          <cell r="R443" t="str">
            <v>86.020-120</v>
          </cell>
          <cell r="S443" t="str">
            <v>LONDRINA</v>
          </cell>
          <cell r="T443" t="str">
            <v>PR</v>
          </cell>
          <cell r="U443" t="str">
            <v>WWW.SUPREPREVIDENCIA.COM.BR</v>
          </cell>
          <cell r="V443" t="str">
            <v>ERRS</v>
          </cell>
          <cell r="W443">
            <v>45464.25</v>
          </cell>
        </row>
        <row r="444">
          <cell r="A444" t="str">
            <v>SUPREV</v>
          </cell>
          <cell r="B444" t="str">
            <v>49.323.025/0001-15</v>
          </cell>
          <cell r="C444" t="str">
            <v>NORMAL - EM FUNCIONAMENTO</v>
          </cell>
          <cell r="D444" t="str">
            <v>NORMAL</v>
          </cell>
          <cell r="E444" t="str">
            <v>LC 109</v>
          </cell>
          <cell r="F444" t="str">
            <v>Privada</v>
          </cell>
          <cell r="G444" t="str">
            <v>Privado</v>
          </cell>
          <cell r="H444" t="str">
            <v>Não</v>
          </cell>
          <cell r="I444">
            <v>3018141979</v>
          </cell>
          <cell r="J444">
            <v>32400</v>
          </cell>
          <cell r="K444">
            <v>1988</v>
          </cell>
          <cell r="L444" t="str">
            <v>setembro</v>
          </cell>
          <cell r="M444">
            <v>32400</v>
          </cell>
          <cell r="N444"/>
          <cell r="O444">
            <v>8</v>
          </cell>
          <cell r="P444">
            <v>8</v>
          </cell>
          <cell r="Q444" t="str">
            <v>RUA DONA MARIA PERA 59</v>
          </cell>
          <cell r="R444" t="str">
            <v>04.303-140</v>
          </cell>
          <cell r="S444" t="str">
            <v>SAO PAULO</v>
          </cell>
          <cell r="T444" t="str">
            <v>SP</v>
          </cell>
          <cell r="U444" t="str">
            <v>suprev.com.br</v>
          </cell>
          <cell r="V444" t="str">
            <v>ERSP</v>
          </cell>
          <cell r="W444">
            <v>45464.25</v>
          </cell>
        </row>
        <row r="445">
          <cell r="A445" t="str">
            <v>SWPREV</v>
          </cell>
          <cell r="B445" t="str">
            <v>01.946.497/0001-06</v>
          </cell>
          <cell r="C445" t="str">
            <v>ENCERRADA - POR INICIATIVA DA EFPC</v>
          </cell>
          <cell r="D445" t="str">
            <v>ENCERRADA</v>
          </cell>
          <cell r="E445" t="str">
            <v>LC 109</v>
          </cell>
          <cell r="F445" t="str">
            <v>Privada</v>
          </cell>
          <cell r="G445" t="str">
            <v>Privado</v>
          </cell>
          <cell r="H445" t="str">
            <v>Não</v>
          </cell>
          <cell r="I445">
            <v>4.4000002732199736E+16</v>
          </cell>
          <cell r="J445">
            <v>35572</v>
          </cell>
          <cell r="K445">
            <v>1997</v>
          </cell>
          <cell r="L445" t="str">
            <v>maio</v>
          </cell>
          <cell r="M445">
            <v>35612</v>
          </cell>
          <cell r="N445">
            <v>41621</v>
          </cell>
          <cell r="O445">
            <v>0</v>
          </cell>
          <cell r="P445">
            <v>0</v>
          </cell>
          <cell r="Q445" t="str">
            <v>AV IBIRAMA 480</v>
          </cell>
          <cell r="R445" t="str">
            <v>06.785-300</v>
          </cell>
          <cell r="S445" t="str">
            <v>TABOAO DA SERRA</v>
          </cell>
          <cell r="T445" t="str">
            <v>SP</v>
          </cell>
          <cell r="U445" t="str">
            <v>www.swbrh.com.br</v>
          </cell>
          <cell r="V445" t="str">
            <v>ERSP</v>
          </cell>
          <cell r="W445">
            <v>45464.25</v>
          </cell>
        </row>
        <row r="446">
          <cell r="A446" t="str">
            <v>SYNGENTA PREVI</v>
          </cell>
          <cell r="B446" t="str">
            <v>58.494.329/0001-36</v>
          </cell>
          <cell r="C446" t="str">
            <v>NORMAL - EM FUNCIONAMENTO</v>
          </cell>
          <cell r="D446" t="str">
            <v>NORMAL</v>
          </cell>
          <cell r="E446" t="str">
            <v>LC 109</v>
          </cell>
          <cell r="F446" t="str">
            <v>Privada</v>
          </cell>
          <cell r="G446" t="str">
            <v>Privado</v>
          </cell>
          <cell r="H446" t="str">
            <v>Não</v>
          </cell>
          <cell r="I446">
            <v>300000055361986</v>
          </cell>
          <cell r="J446">
            <v>32133</v>
          </cell>
          <cell r="K446">
            <v>1987</v>
          </cell>
          <cell r="L446" t="str">
            <v>dezembro</v>
          </cell>
          <cell r="M446">
            <v>32133</v>
          </cell>
          <cell r="N446"/>
          <cell r="O446">
            <v>1</v>
          </cell>
          <cell r="P446">
            <v>3</v>
          </cell>
          <cell r="Q446" t="str">
            <v>RUA DOUTOR RUBENS GOMES BUENO</v>
          </cell>
          <cell r="R446" t="str">
            <v>04.730-000</v>
          </cell>
          <cell r="S446" t="str">
            <v>SAO PAULO</v>
          </cell>
          <cell r="T446" t="str">
            <v>SP</v>
          </cell>
          <cell r="U446" t="str">
            <v>WWW.SYNGENTAPREVI.COM.BR</v>
          </cell>
          <cell r="V446" t="str">
            <v>ERSP</v>
          </cell>
          <cell r="W446">
            <v>45464.25</v>
          </cell>
        </row>
        <row r="447">
          <cell r="A447" t="str">
            <v>TECHNOS</v>
          </cell>
          <cell r="B447" t="str">
            <v>00.058.166/0001-69</v>
          </cell>
          <cell r="C447" t="str">
            <v>SEM ATIVIDADES - POR RETIRADA TOTAL DE PATROCINADORES</v>
          </cell>
          <cell r="D447" t="str">
            <v>SEM ATIVIDADES</v>
          </cell>
          <cell r="E447" t="str">
            <v>LC 109</v>
          </cell>
          <cell r="F447" t="str">
            <v>Privada</v>
          </cell>
          <cell r="G447" t="str">
            <v>Privado</v>
          </cell>
          <cell r="H447" t="str">
            <v>Não</v>
          </cell>
          <cell r="I447">
            <v>440000042891993</v>
          </cell>
          <cell r="J447">
            <v>34332</v>
          </cell>
          <cell r="K447">
            <v>1993</v>
          </cell>
          <cell r="L447" t="str">
            <v>dezembro</v>
          </cell>
          <cell r="M447">
            <v>34509</v>
          </cell>
          <cell r="N447">
            <v>44435</v>
          </cell>
          <cell r="O447">
            <v>0</v>
          </cell>
          <cell r="P447">
            <v>0</v>
          </cell>
          <cell r="Q447" t="str">
            <v>SGAN QD. 601, CONJUNTO S</v>
          </cell>
          <cell r="R447" t="str">
            <v>70.830-010</v>
          </cell>
          <cell r="S447" t="str">
            <v>BRASILIA</v>
          </cell>
          <cell r="T447" t="str">
            <v>DF</v>
          </cell>
          <cell r="U447" t="str">
            <v>WWW.TECHNOS.ORG.BR</v>
          </cell>
          <cell r="V447" t="str">
            <v>ERDF</v>
          </cell>
          <cell r="W447">
            <v>45464.25</v>
          </cell>
        </row>
        <row r="448">
          <cell r="A448" t="str">
            <v>TELOS</v>
          </cell>
          <cell r="B448" t="str">
            <v>42.465.310/0001-21</v>
          </cell>
          <cell r="C448" t="str">
            <v>NORMAL - EM FUNCIONAMENTO</v>
          </cell>
          <cell r="D448" t="str">
            <v>NORMAL</v>
          </cell>
          <cell r="E448" t="str">
            <v>LC 109</v>
          </cell>
          <cell r="F448" t="str">
            <v>Privada</v>
          </cell>
          <cell r="G448" t="str">
            <v>Privado</v>
          </cell>
          <cell r="H448" t="str">
            <v>Não</v>
          </cell>
          <cell r="I448">
            <v>3018301979</v>
          </cell>
          <cell r="J448">
            <v>29005</v>
          </cell>
          <cell r="K448">
            <v>1979</v>
          </cell>
          <cell r="L448" t="str">
            <v>maio</v>
          </cell>
          <cell r="M448">
            <v>29005</v>
          </cell>
          <cell r="N448"/>
          <cell r="O448">
            <v>3</v>
          </cell>
          <cell r="P448">
            <v>8</v>
          </cell>
          <cell r="Q448" t="str">
            <v>AV.PRESIDENTE VARGAS 290, 10º ANDAR</v>
          </cell>
          <cell r="R448" t="str">
            <v>20.091-000</v>
          </cell>
          <cell r="S448" t="str">
            <v>RIO DE JANEIRO</v>
          </cell>
          <cell r="T448" t="str">
            <v>RJ</v>
          </cell>
          <cell r="U448" t="str">
            <v>WWW.FUNDACAOTELOS.COM.BR</v>
          </cell>
          <cell r="V448" t="str">
            <v>ERRJ</v>
          </cell>
          <cell r="W448">
            <v>45464.25</v>
          </cell>
        </row>
        <row r="449">
          <cell r="A449" t="str">
            <v>TETRA PAK PREV</v>
          </cell>
          <cell r="B449" t="str">
            <v>00.970.542/0001-97</v>
          </cell>
          <cell r="C449" t="str">
            <v>NORMAL - EM FUNCIONAMENTO</v>
          </cell>
          <cell r="D449" t="str">
            <v>NORMAL</v>
          </cell>
          <cell r="E449" t="str">
            <v>LC 109</v>
          </cell>
          <cell r="F449" t="str">
            <v>Privada</v>
          </cell>
          <cell r="G449" t="str">
            <v>Privado</v>
          </cell>
          <cell r="H449" t="str">
            <v>Não</v>
          </cell>
          <cell r="I449">
            <v>4.4000004726199536E+16</v>
          </cell>
          <cell r="J449">
            <v>35047</v>
          </cell>
          <cell r="K449">
            <v>1995</v>
          </cell>
          <cell r="L449" t="str">
            <v>dezembro</v>
          </cell>
          <cell r="M449">
            <v>35061</v>
          </cell>
          <cell r="N449"/>
          <cell r="O449">
            <v>1</v>
          </cell>
          <cell r="P449">
            <v>2</v>
          </cell>
          <cell r="Q449" t="str">
            <v>ROD CAMPINAS/CAPIVARI S/N KM 23,5</v>
          </cell>
          <cell r="R449" t="str">
            <v>13.190-000</v>
          </cell>
          <cell r="S449" t="str">
            <v>MONTE MOR</v>
          </cell>
          <cell r="T449" t="str">
            <v>SP</v>
          </cell>
          <cell r="U449" t="str">
            <v>WWW.PORTALPREV.COM.BR/TETRAPAKPREV</v>
          </cell>
          <cell r="V449" t="str">
            <v>ERSP</v>
          </cell>
          <cell r="W449">
            <v>45464.25</v>
          </cell>
        </row>
        <row r="450">
          <cell r="A450" t="str">
            <v>TEXPREV</v>
          </cell>
          <cell r="B450" t="str">
            <v>35.813.690/0001-82</v>
          </cell>
          <cell r="C450" t="str">
            <v>NORMAL - EM FUNCIONAMENTO</v>
          </cell>
          <cell r="D450" t="str">
            <v>NORMAL</v>
          </cell>
          <cell r="E450" t="str">
            <v>LC 109</v>
          </cell>
          <cell r="F450" t="str">
            <v>Privada</v>
          </cell>
          <cell r="G450" t="str">
            <v>Privado</v>
          </cell>
          <cell r="H450" t="str">
            <v>Não</v>
          </cell>
          <cell r="I450">
            <v>3.000000182019896E+16</v>
          </cell>
          <cell r="J450">
            <v>32945</v>
          </cell>
          <cell r="K450">
            <v>1990</v>
          </cell>
          <cell r="L450" t="str">
            <v>março</v>
          </cell>
          <cell r="M450">
            <v>33080</v>
          </cell>
          <cell r="N450"/>
          <cell r="O450">
            <v>2</v>
          </cell>
          <cell r="P450">
            <v>2</v>
          </cell>
          <cell r="Q450" t="str">
            <v>R TEOFILO OTONI</v>
          </cell>
          <cell r="R450" t="str">
            <v>20.090-070</v>
          </cell>
          <cell r="S450" t="str">
            <v>RIO DE JANEIRO</v>
          </cell>
          <cell r="T450" t="str">
            <v>RJ</v>
          </cell>
          <cell r="U450" t="str">
            <v>WWW.PORTALPREV.COM.BR/TEXPREV</v>
          </cell>
          <cell r="V450" t="str">
            <v>ERRJ</v>
          </cell>
          <cell r="W450">
            <v>45464.25</v>
          </cell>
        </row>
        <row r="451">
          <cell r="A451" t="str">
            <v>TEXTIL PREV</v>
          </cell>
          <cell r="B451" t="str">
            <v>03.683.667/0001-24</v>
          </cell>
          <cell r="C451" t="str">
            <v>ENCERRADA - POR INCORPORAÇÃO</v>
          </cell>
          <cell r="D451" t="str">
            <v>ENCERRADA</v>
          </cell>
          <cell r="E451" t="str">
            <v>LC 109</v>
          </cell>
          <cell r="F451" t="str">
            <v>Privada</v>
          </cell>
          <cell r="G451" t="str">
            <v>Privado</v>
          </cell>
          <cell r="H451" t="str">
            <v>Não</v>
          </cell>
          <cell r="I451">
            <v>4.4000004471199992E+16</v>
          </cell>
          <cell r="J451">
            <v>36517</v>
          </cell>
          <cell r="K451">
            <v>1999</v>
          </cell>
          <cell r="L451" t="str">
            <v>dezembro</v>
          </cell>
          <cell r="M451">
            <v>36598</v>
          </cell>
          <cell r="N451">
            <v>39722</v>
          </cell>
          <cell r="O451">
            <v>0</v>
          </cell>
          <cell r="P451">
            <v>0</v>
          </cell>
          <cell r="Q451" t="str">
            <v>AV MARIA COELHO AGUIAR 215 BLOCO A - 2 ANDAR</v>
          </cell>
          <cell r="R451" t="str">
            <v>05.805-000</v>
          </cell>
          <cell r="S451" t="str">
            <v>SAO PAULO</v>
          </cell>
          <cell r="T451" t="str">
            <v>SP</v>
          </cell>
          <cell r="U451"/>
          <cell r="V451" t="str">
            <v>ERSP</v>
          </cell>
          <cell r="W451">
            <v>45464.25</v>
          </cell>
        </row>
        <row r="452">
          <cell r="A452" t="str">
            <v>TOYOTA PREVI</v>
          </cell>
          <cell r="B452" t="str">
            <v>12.712.282/0001-39</v>
          </cell>
          <cell r="C452" t="str">
            <v>NORMAL - EM FUNCIONAMENTO</v>
          </cell>
          <cell r="D452" t="str">
            <v>NORMAL</v>
          </cell>
          <cell r="E452" t="str">
            <v>LC 109</v>
          </cell>
          <cell r="F452" t="str">
            <v>Privada</v>
          </cell>
          <cell r="G452" t="str">
            <v>Privado</v>
          </cell>
          <cell r="H452" t="str">
            <v>Não</v>
          </cell>
          <cell r="I452">
            <v>4.4011000242201024E+16</v>
          </cell>
          <cell r="J452">
            <v>40417</v>
          </cell>
          <cell r="K452">
            <v>2010</v>
          </cell>
          <cell r="L452" t="str">
            <v>agosto</v>
          </cell>
          <cell r="M452">
            <v>40442</v>
          </cell>
          <cell r="N452"/>
          <cell r="O452">
            <v>1</v>
          </cell>
          <cell r="P452">
            <v>5</v>
          </cell>
          <cell r="Q452" t="str">
            <v>AVENIDA TOYOTA, 9005 EDIFÍCIO ADMINISTRATIVO</v>
          </cell>
          <cell r="R452" t="str">
            <v>18.079-755</v>
          </cell>
          <cell r="S452" t="str">
            <v>SOROCABA</v>
          </cell>
          <cell r="T452" t="str">
            <v>SP</v>
          </cell>
          <cell r="U452" t="str">
            <v>WWW.PORTALPREV.COM.BR/TOYOTAPREVI</v>
          </cell>
          <cell r="V452" t="str">
            <v>ERSP</v>
          </cell>
          <cell r="W452">
            <v>45464.25</v>
          </cell>
        </row>
        <row r="453">
          <cell r="A453" t="str">
            <v>TRAMONTINAPREV</v>
          </cell>
          <cell r="B453" t="str">
            <v>00.972.631/0001-72</v>
          </cell>
          <cell r="C453" t="str">
            <v>NORMAL - EM FUNCIONAMENTO</v>
          </cell>
          <cell r="D453" t="str">
            <v>NORMAL</v>
          </cell>
          <cell r="E453" t="str">
            <v>LC 109</v>
          </cell>
          <cell r="F453" t="str">
            <v>Privada</v>
          </cell>
          <cell r="G453" t="str">
            <v>Privado</v>
          </cell>
          <cell r="H453" t="str">
            <v>Não</v>
          </cell>
          <cell r="I453">
            <v>4.4000004516199504E+16</v>
          </cell>
          <cell r="J453">
            <v>35027</v>
          </cell>
          <cell r="K453">
            <v>1995</v>
          </cell>
          <cell r="L453" t="str">
            <v>novembro</v>
          </cell>
          <cell r="M453">
            <v>35066</v>
          </cell>
          <cell r="N453"/>
          <cell r="O453">
            <v>1</v>
          </cell>
          <cell r="P453">
            <v>20</v>
          </cell>
          <cell r="Q453" t="str">
            <v>RUA MAURÍCIO CARDOSO</v>
          </cell>
          <cell r="R453" t="str">
            <v>95.185-000</v>
          </cell>
          <cell r="S453" t="str">
            <v>CARLOS BARBOSA</v>
          </cell>
          <cell r="T453" t="str">
            <v>RS</v>
          </cell>
          <cell r="U453" t="str">
            <v>WWW.TRAMONTINA.NET/PREV</v>
          </cell>
          <cell r="V453" t="str">
            <v>ERRS</v>
          </cell>
          <cell r="W453">
            <v>45464.25</v>
          </cell>
        </row>
        <row r="454">
          <cell r="A454" t="str">
            <v>TRICHESPREV</v>
          </cell>
          <cell r="B454" t="str">
            <v>91.110.429/0001-97</v>
          </cell>
          <cell r="C454" t="str">
            <v>ENCERRADA - POR INICIATIVA DA EFPC</v>
          </cell>
          <cell r="D454" t="str">
            <v>ENCERRADA</v>
          </cell>
          <cell r="E454" t="str">
            <v>LC 109</v>
          </cell>
          <cell r="F454" t="str">
            <v>Privada</v>
          </cell>
          <cell r="G454" t="str">
            <v>Privado</v>
          </cell>
          <cell r="H454" t="str">
            <v>Não</v>
          </cell>
          <cell r="I454">
            <v>30000000131988</v>
          </cell>
          <cell r="J454">
            <v>32436</v>
          </cell>
          <cell r="K454">
            <v>1988</v>
          </cell>
          <cell r="L454" t="str">
            <v>outubro</v>
          </cell>
          <cell r="M454">
            <v>32510</v>
          </cell>
          <cell r="N454">
            <v>40795</v>
          </cell>
          <cell r="O454">
            <v>0</v>
          </cell>
          <cell r="P454">
            <v>0</v>
          </cell>
          <cell r="Q454" t="str">
            <v>RUA MARECHAL FLORIANO, 1548 - PREDIO</v>
          </cell>
          <cell r="R454" t="str">
            <v>95.020-372</v>
          </cell>
          <cell r="S454" t="str">
            <v>CAXIAS DO SUL</v>
          </cell>
          <cell r="T454" t="str">
            <v>RS</v>
          </cell>
          <cell r="U454"/>
          <cell r="V454" t="str">
            <v>ERRS</v>
          </cell>
          <cell r="W454">
            <v>45464.25</v>
          </cell>
        </row>
        <row r="455">
          <cell r="A455" t="str">
            <v>UASPREV</v>
          </cell>
          <cell r="B455" t="str">
            <v>07.787.933/0001-10</v>
          </cell>
          <cell r="C455" t="str">
            <v>NORMAL - EM FUNCIONAMENTO</v>
          </cell>
          <cell r="D455" t="str">
            <v>NORMAL</v>
          </cell>
          <cell r="E455" t="str">
            <v>LC 109</v>
          </cell>
          <cell r="F455" t="str">
            <v>Instituidor</v>
          </cell>
          <cell r="G455" t="str">
            <v>Instituidor</v>
          </cell>
          <cell r="H455" t="str">
            <v>Não</v>
          </cell>
          <cell r="I455">
            <v>4.4000001950200472E+16</v>
          </cell>
          <cell r="J455">
            <v>38509</v>
          </cell>
          <cell r="K455">
            <v>2005</v>
          </cell>
          <cell r="L455" t="str">
            <v>junho</v>
          </cell>
          <cell r="M455">
            <v>38869</v>
          </cell>
          <cell r="N455"/>
          <cell r="O455">
            <v>1</v>
          </cell>
          <cell r="P455">
            <v>1</v>
          </cell>
          <cell r="Q455" t="str">
            <v>R BOA  VISTA 63 8 ANDAR - SALA 83</v>
          </cell>
          <cell r="R455" t="str">
            <v>01.014-001</v>
          </cell>
          <cell r="S455" t="str">
            <v>SAO PAULO</v>
          </cell>
          <cell r="T455" t="str">
            <v>SP</v>
          </cell>
          <cell r="U455" t="str">
            <v>www.uasprev.com.br</v>
          </cell>
          <cell r="V455" t="str">
            <v>ERSP</v>
          </cell>
          <cell r="W455">
            <v>45464.25</v>
          </cell>
        </row>
        <row r="456">
          <cell r="A456" t="str">
            <v>UBB-PREV</v>
          </cell>
          <cell r="B456" t="str">
            <v>48.789.424/0001-03</v>
          </cell>
          <cell r="C456" t="str">
            <v>ENCERRADA - POR INCORPORAÇÃO</v>
          </cell>
          <cell r="D456" t="str">
            <v>ENCERRADA</v>
          </cell>
          <cell r="E456" t="str">
            <v>LC 109</v>
          </cell>
          <cell r="F456" t="str">
            <v>Privada</v>
          </cell>
          <cell r="G456" t="str">
            <v>Privado</v>
          </cell>
          <cell r="H456" t="str">
            <v>Não</v>
          </cell>
          <cell r="I456">
            <v>3018171979</v>
          </cell>
          <cell r="J456">
            <v>29444</v>
          </cell>
          <cell r="K456">
            <v>1980</v>
          </cell>
          <cell r="L456" t="str">
            <v>agosto</v>
          </cell>
          <cell r="M456">
            <v>28292</v>
          </cell>
          <cell r="N456">
            <v>41922</v>
          </cell>
          <cell r="O456">
            <v>0</v>
          </cell>
          <cell r="P456">
            <v>0</v>
          </cell>
          <cell r="Q456" t="str">
            <v>RUA CARNAUBEIRAS, 168 - 3º ANDAR</v>
          </cell>
          <cell r="R456" t="str">
            <v>04.343-080</v>
          </cell>
          <cell r="S456" t="str">
            <v>SAO PAULO</v>
          </cell>
          <cell r="T456" t="str">
            <v>SP</v>
          </cell>
          <cell r="U456" t="str">
            <v>WWW.UBBPREV.COM.BR</v>
          </cell>
          <cell r="V456" t="str">
            <v>ERSP</v>
          </cell>
          <cell r="W456">
            <v>45464.25</v>
          </cell>
        </row>
        <row r="457">
          <cell r="A457" t="str">
            <v>ULTRAPREV</v>
          </cell>
          <cell r="B457" t="str">
            <v>29.981.107/0001-40</v>
          </cell>
          <cell r="C457" t="str">
            <v>NORMAL - EM FUNCIONAMENTO</v>
          </cell>
          <cell r="D457" t="str">
            <v>NORMAL</v>
          </cell>
          <cell r="E457" t="str">
            <v>LC 109</v>
          </cell>
          <cell r="F457" t="str">
            <v>Privada</v>
          </cell>
          <cell r="G457" t="str">
            <v>Privado</v>
          </cell>
          <cell r="H457" t="str">
            <v>Não</v>
          </cell>
          <cell r="I457">
            <v>3018751979</v>
          </cell>
          <cell r="J457">
            <v>29011</v>
          </cell>
          <cell r="K457">
            <v>1979</v>
          </cell>
          <cell r="L457" t="str">
            <v>junho</v>
          </cell>
          <cell r="M457">
            <v>28608</v>
          </cell>
          <cell r="N457"/>
          <cell r="O457">
            <v>1</v>
          </cell>
          <cell r="P457">
            <v>24</v>
          </cell>
          <cell r="Q457" t="str">
            <v>AVENIDA BRIG LUIS ANTONIO 1343 9 AND</v>
          </cell>
          <cell r="R457" t="str">
            <v>01.317-910</v>
          </cell>
          <cell r="S457" t="str">
            <v>SAO PAULO</v>
          </cell>
          <cell r="T457" t="str">
            <v>SP</v>
          </cell>
          <cell r="U457" t="str">
            <v>www.ultraprev.com.br</v>
          </cell>
          <cell r="V457" t="str">
            <v>ERSP</v>
          </cell>
          <cell r="W457">
            <v>45464.25</v>
          </cell>
        </row>
        <row r="458">
          <cell r="A458" t="str">
            <v>UNILEVERPREV</v>
          </cell>
          <cell r="B458" t="str">
            <v>48.323.224/0001-60</v>
          </cell>
          <cell r="C458" t="str">
            <v>NORMAL - EM FUNCIONAMENTO</v>
          </cell>
          <cell r="D458" t="str">
            <v>NORMAL</v>
          </cell>
          <cell r="E458" t="str">
            <v>LC 109</v>
          </cell>
          <cell r="F458" t="str">
            <v>Privada</v>
          </cell>
          <cell r="G458" t="str">
            <v>Privado</v>
          </cell>
          <cell r="H458" t="str">
            <v>Não</v>
          </cell>
          <cell r="I458">
            <v>223951981</v>
          </cell>
          <cell r="J458">
            <v>29929</v>
          </cell>
          <cell r="K458">
            <v>1981</v>
          </cell>
          <cell r="L458" t="str">
            <v>dezembro</v>
          </cell>
          <cell r="M458">
            <v>29951</v>
          </cell>
          <cell r="N458"/>
          <cell r="O458">
            <v>3</v>
          </cell>
          <cell r="P458">
            <v>9</v>
          </cell>
          <cell r="Q458" t="str">
            <v>AV. DAS NAÇÕES UNIDAS</v>
          </cell>
          <cell r="R458" t="str">
            <v>04.794-000</v>
          </cell>
          <cell r="S458" t="str">
            <v>SAO PAULO</v>
          </cell>
          <cell r="T458" t="str">
            <v>SP</v>
          </cell>
          <cell r="U458" t="str">
            <v>WWW.UNILEVERPREV.COM.BR</v>
          </cell>
          <cell r="V458" t="str">
            <v>ERSP</v>
          </cell>
          <cell r="W458">
            <v>45464.25</v>
          </cell>
        </row>
        <row r="459">
          <cell r="A459" t="str">
            <v>UNIPREVI</v>
          </cell>
          <cell r="B459" t="str">
            <v>00.374.856/0001-27</v>
          </cell>
          <cell r="C459" t="str">
            <v>NORMAL - EM FUNCIONAMENTO</v>
          </cell>
          <cell r="D459" t="str">
            <v>NORMAL</v>
          </cell>
          <cell r="E459" t="str">
            <v>LC 109</v>
          </cell>
          <cell r="F459" t="str">
            <v>Privada</v>
          </cell>
          <cell r="G459" t="str">
            <v>Privado</v>
          </cell>
          <cell r="H459" t="str">
            <v>Não</v>
          </cell>
          <cell r="I459">
            <v>4.40000034751994E+16</v>
          </cell>
          <cell r="J459">
            <v>34632</v>
          </cell>
          <cell r="K459">
            <v>1994</v>
          </cell>
          <cell r="L459" t="str">
            <v>outubro</v>
          </cell>
          <cell r="M459">
            <v>34731</v>
          </cell>
          <cell r="N459"/>
          <cell r="O459">
            <v>1</v>
          </cell>
          <cell r="P459">
            <v>3</v>
          </cell>
          <cell r="Q459" t="str">
            <v>RODOVIA MG 179 KM 0 SALA 213</v>
          </cell>
          <cell r="R459" t="str">
            <v>37.130-000</v>
          </cell>
          <cell r="S459" t="str">
            <v>ALFENAS</v>
          </cell>
          <cell r="T459" t="str">
            <v>MG</v>
          </cell>
          <cell r="U459"/>
          <cell r="V459" t="str">
            <v>ERMG</v>
          </cell>
          <cell r="W459">
            <v>45464.25</v>
          </cell>
        </row>
        <row r="460">
          <cell r="A460" t="str">
            <v>UNISYS-PREVI</v>
          </cell>
          <cell r="B460" t="str">
            <v>31.245.392/0001-82</v>
          </cell>
          <cell r="C460" t="str">
            <v>NORMAL - EM FUNCIONAMENTO</v>
          </cell>
          <cell r="D460" t="str">
            <v>NORMAL</v>
          </cell>
          <cell r="E460" t="str">
            <v>LC 109</v>
          </cell>
          <cell r="F460" t="str">
            <v>Privada</v>
          </cell>
          <cell r="G460" t="str">
            <v>Privado</v>
          </cell>
          <cell r="H460" t="str">
            <v>Não</v>
          </cell>
          <cell r="I460">
            <v>348761983</v>
          </cell>
          <cell r="J460">
            <v>31757</v>
          </cell>
          <cell r="K460">
            <v>1986</v>
          </cell>
          <cell r="L460" t="str">
            <v>dezembro</v>
          </cell>
          <cell r="M460">
            <v>31959</v>
          </cell>
          <cell r="N460"/>
          <cell r="O460">
            <v>1</v>
          </cell>
          <cell r="P460">
            <v>2</v>
          </cell>
          <cell r="Q460" t="str">
            <v>RUA DO PASSEIO</v>
          </cell>
          <cell r="R460" t="str">
            <v>20.021-290</v>
          </cell>
          <cell r="S460" t="str">
            <v>RIO DE JANEIRO</v>
          </cell>
          <cell r="T460" t="str">
            <v>RJ</v>
          </cell>
          <cell r="U460" t="str">
            <v>WWW.UNISYSPREVI.COM.BR</v>
          </cell>
          <cell r="V460" t="str">
            <v>ERRJ</v>
          </cell>
          <cell r="W460">
            <v>45464.25</v>
          </cell>
        </row>
        <row r="461">
          <cell r="A461" t="str">
            <v>URANUS</v>
          </cell>
          <cell r="B461" t="str">
            <v>27.643.089/0001-60</v>
          </cell>
          <cell r="C461" t="str">
            <v>ENCERRADA - POR LIQUIDAÇÃO</v>
          </cell>
          <cell r="D461" t="str">
            <v>ENCERRADA</v>
          </cell>
          <cell r="E461" t="str">
            <v>LC 108 / LC 109</v>
          </cell>
          <cell r="F461" t="str">
            <v>Pública Federal</v>
          </cell>
          <cell r="G461" t="str">
            <v>Público</v>
          </cell>
          <cell r="H461" t="str">
            <v>Não</v>
          </cell>
          <cell r="I461">
            <v>167291980</v>
          </cell>
          <cell r="J461">
            <v>29927</v>
          </cell>
          <cell r="K461">
            <v>1981</v>
          </cell>
          <cell r="L461" t="str">
            <v>dezembro</v>
          </cell>
          <cell r="M461">
            <v>29953</v>
          </cell>
          <cell r="N461">
            <v>44747</v>
          </cell>
          <cell r="O461">
            <v>0</v>
          </cell>
          <cell r="P461">
            <v>0</v>
          </cell>
          <cell r="Q461" t="str">
            <v>PRAIA DO FLAMENGO, 66 ¿ BL. ¿B¿ ¿ SALA 504</v>
          </cell>
          <cell r="R461" t="str">
            <v>22.210-903</v>
          </cell>
          <cell r="S461" t="str">
            <v>RIO DE JANEIRO</v>
          </cell>
          <cell r="T461" t="str">
            <v>RJ</v>
          </cell>
          <cell r="U461" t="str">
            <v>WWW.URANUS.ORG.BR</v>
          </cell>
          <cell r="V461" t="str">
            <v>ERRJ</v>
          </cell>
          <cell r="W461">
            <v>45464.25</v>
          </cell>
        </row>
        <row r="462">
          <cell r="A462" t="str">
            <v>UTCPREV</v>
          </cell>
          <cell r="B462" t="str">
            <v>03.017.767/0001-11</v>
          </cell>
          <cell r="C462" t="str">
            <v>SEM ATIVIDADES - COM PENDÊNCIAS PARA CANCELAMENTO</v>
          </cell>
          <cell r="D462" t="str">
            <v>SEM ATIVIDADES</v>
          </cell>
          <cell r="E462" t="str">
            <v>LC 109</v>
          </cell>
          <cell r="F462" t="str">
            <v>Privada</v>
          </cell>
          <cell r="G462" t="str">
            <v>Privado</v>
          </cell>
          <cell r="H462" t="str">
            <v>Não</v>
          </cell>
          <cell r="I462">
            <v>4.4000000370199936E+16</v>
          </cell>
          <cell r="J462">
            <v>36199</v>
          </cell>
          <cell r="K462">
            <v>1999</v>
          </cell>
          <cell r="L462" t="str">
            <v>fevereiro</v>
          </cell>
          <cell r="M462">
            <v>36250</v>
          </cell>
          <cell r="N462">
            <v>43706</v>
          </cell>
          <cell r="O462">
            <v>0</v>
          </cell>
          <cell r="P462">
            <v>0</v>
          </cell>
          <cell r="Q462" t="str">
            <v>RUA BERTO CIRIO 521</v>
          </cell>
          <cell r="R462" t="str">
            <v>92.120-060</v>
          </cell>
          <cell r="S462" t="str">
            <v>CANOAS</v>
          </cell>
          <cell r="T462" t="str">
            <v>RS</v>
          </cell>
          <cell r="U462" t="str">
            <v>www.utcprev.com.br</v>
          </cell>
          <cell r="V462" t="str">
            <v>ERRS</v>
          </cell>
          <cell r="W462">
            <v>45464.25</v>
          </cell>
        </row>
        <row r="463">
          <cell r="A463" t="str">
            <v>VALIA</v>
          </cell>
          <cell r="B463" t="str">
            <v>42.271.429/0001-63</v>
          </cell>
          <cell r="C463" t="str">
            <v>NORMAL - EM FUNCIONAMENTO</v>
          </cell>
          <cell r="D463" t="str">
            <v>NORMAL</v>
          </cell>
          <cell r="E463" t="str">
            <v>LC 109</v>
          </cell>
          <cell r="F463" t="str">
            <v>Privada</v>
          </cell>
          <cell r="G463" t="str">
            <v>Privado</v>
          </cell>
          <cell r="H463" t="str">
            <v>Não</v>
          </cell>
          <cell r="I463">
            <v>3017981979</v>
          </cell>
          <cell r="J463">
            <v>26756</v>
          </cell>
          <cell r="K463">
            <v>1973</v>
          </cell>
          <cell r="L463" t="str">
            <v>abril</v>
          </cell>
          <cell r="M463">
            <v>26912</v>
          </cell>
          <cell r="N463"/>
          <cell r="O463">
            <v>10</v>
          </cell>
          <cell r="P463">
            <v>58</v>
          </cell>
          <cell r="Q463" t="str">
            <v>AV. DAS AMÉRICAS, 4430 - 3° ANDAR</v>
          </cell>
          <cell r="R463" t="str">
            <v>22.640-102</v>
          </cell>
          <cell r="S463" t="str">
            <v>RIO DE JANEIRO</v>
          </cell>
          <cell r="T463" t="str">
            <v>RJ</v>
          </cell>
          <cell r="U463" t="str">
            <v>WWW.VALIA.COM.BR</v>
          </cell>
          <cell r="V463" t="str">
            <v>ERRJ</v>
          </cell>
          <cell r="W463">
            <v>45464.25</v>
          </cell>
        </row>
        <row r="464">
          <cell r="A464" t="str">
            <v>VALUE PREV</v>
          </cell>
          <cell r="B464" t="str">
            <v>01.541.775/0001-37</v>
          </cell>
          <cell r="C464" t="str">
            <v>NORMAL - EM FUNCIONAMENTO</v>
          </cell>
          <cell r="D464" t="str">
            <v>NORMAL</v>
          </cell>
          <cell r="E464" t="str">
            <v>LC 109</v>
          </cell>
          <cell r="F464" t="str">
            <v>Privada</v>
          </cell>
          <cell r="G464" t="str">
            <v>Privado</v>
          </cell>
          <cell r="H464" t="str">
            <v>Não</v>
          </cell>
          <cell r="I464">
            <v>4.4000007643199608E+16</v>
          </cell>
          <cell r="J464">
            <v>35313</v>
          </cell>
          <cell r="K464">
            <v>1996</v>
          </cell>
          <cell r="L464" t="str">
            <v>setembro</v>
          </cell>
          <cell r="M464">
            <v>35432</v>
          </cell>
          <cell r="N464"/>
          <cell r="O464">
            <v>3</v>
          </cell>
          <cell r="P464">
            <v>8</v>
          </cell>
          <cell r="Q464" t="str">
            <v>RIO NEGRO 750 2 AND S/21</v>
          </cell>
          <cell r="R464" t="str">
            <v>06.454-000</v>
          </cell>
          <cell r="S464" t="str">
            <v>BARUERI</v>
          </cell>
          <cell r="T464" t="str">
            <v>SP</v>
          </cell>
          <cell r="U464" t="str">
            <v>HTTPS://VALUEPREV.COM.BR/</v>
          </cell>
          <cell r="V464" t="str">
            <v>ERSP</v>
          </cell>
          <cell r="W464">
            <v>45464.25</v>
          </cell>
        </row>
        <row r="465">
          <cell r="A465" t="str">
            <v>VAN LEER</v>
          </cell>
          <cell r="B465" t="str">
            <v>52.944.345/0001-05</v>
          </cell>
          <cell r="C465" t="str">
            <v>ENCERRADA - POR INICIATIVA DA EFPC</v>
          </cell>
          <cell r="D465" t="str">
            <v>ENCERRADA</v>
          </cell>
          <cell r="E465" t="str">
            <v>LC 109</v>
          </cell>
          <cell r="F465" t="str">
            <v>Privada</v>
          </cell>
          <cell r="G465" t="str">
            <v>Privado</v>
          </cell>
          <cell r="H465" t="str">
            <v>Não</v>
          </cell>
          <cell r="I465">
            <v>330411982</v>
          </cell>
          <cell r="J465">
            <v>30491</v>
          </cell>
          <cell r="K465">
            <v>1983</v>
          </cell>
          <cell r="L465" t="str">
            <v>junho</v>
          </cell>
          <cell r="M465">
            <v>30491</v>
          </cell>
          <cell r="N465">
            <v>42178</v>
          </cell>
          <cell r="O465">
            <v>0</v>
          </cell>
          <cell r="P465">
            <v>0</v>
          </cell>
          <cell r="Q465" t="str">
            <v>AV DAS NACOES UNIDAS 21102</v>
          </cell>
          <cell r="R465" t="str">
            <v>04.795-910</v>
          </cell>
          <cell r="S465" t="str">
            <v>SAO PAULO</v>
          </cell>
          <cell r="T465" t="str">
            <v>SP</v>
          </cell>
          <cell r="U465"/>
          <cell r="V465" t="str">
            <v>ERSP</v>
          </cell>
          <cell r="W465">
            <v>45464.25</v>
          </cell>
        </row>
        <row r="466">
          <cell r="A466" t="str">
            <v>VBPP</v>
          </cell>
          <cell r="B466" t="str">
            <v>05.590.227/0001-58</v>
          </cell>
          <cell r="C466" t="str">
            <v>NORMAL - EM FUNCIONAMENTO</v>
          </cell>
          <cell r="D466" t="str">
            <v>NORMAL</v>
          </cell>
          <cell r="E466" t="str">
            <v>LC 109</v>
          </cell>
          <cell r="F466" t="str">
            <v>Privada</v>
          </cell>
          <cell r="G466" t="str">
            <v>Privado</v>
          </cell>
          <cell r="H466" t="str">
            <v>Não</v>
          </cell>
          <cell r="I466">
            <v>4.4000002435200232E+16</v>
          </cell>
          <cell r="J466">
            <v>37602</v>
          </cell>
          <cell r="K466">
            <v>2002</v>
          </cell>
          <cell r="L466" t="str">
            <v>dezembro</v>
          </cell>
          <cell r="M466">
            <v>37991</v>
          </cell>
          <cell r="N466"/>
          <cell r="O466">
            <v>1</v>
          </cell>
          <cell r="P466">
            <v>5</v>
          </cell>
          <cell r="Q466" t="str">
            <v>AVENIDA ORLANDA BERGAMO</v>
          </cell>
          <cell r="R466" t="str">
            <v>07.232-151</v>
          </cell>
          <cell r="S466" t="str">
            <v>GUARULHOS</v>
          </cell>
          <cell r="T466" t="str">
            <v>SP</v>
          </cell>
          <cell r="U466" t="str">
            <v>HTTPS://VISTEONPREV.PARTICIPANTE.COM.BR/</v>
          </cell>
          <cell r="V466" t="str">
            <v>ERSP</v>
          </cell>
          <cell r="W466">
            <v>45464.25</v>
          </cell>
        </row>
        <row r="467">
          <cell r="A467" t="str">
            <v>VEXTY</v>
          </cell>
          <cell r="B467" t="str">
            <v>00.571.135/0001-07</v>
          </cell>
          <cell r="C467" t="str">
            <v>NORMAL - EM FUNCIONAMENTO</v>
          </cell>
          <cell r="D467" t="str">
            <v>NORMAL</v>
          </cell>
          <cell r="E467" t="str">
            <v>LC 109</v>
          </cell>
          <cell r="F467" t="str">
            <v>Privada</v>
          </cell>
          <cell r="G467" t="str">
            <v>Privado</v>
          </cell>
          <cell r="H467" t="str">
            <v>Não</v>
          </cell>
          <cell r="I467">
            <v>4.4011001117201712E+16</v>
          </cell>
          <cell r="J467">
            <v>34694</v>
          </cell>
          <cell r="K467">
            <v>1994</v>
          </cell>
          <cell r="L467" t="str">
            <v>dezembro</v>
          </cell>
          <cell r="M467">
            <v>34943</v>
          </cell>
          <cell r="N467"/>
          <cell r="O467">
            <v>1</v>
          </cell>
          <cell r="P467">
            <v>217</v>
          </cell>
          <cell r="Q467" t="str">
            <v>AV. DAS NAÇÕES UNIDAS</v>
          </cell>
          <cell r="R467" t="str">
            <v>04.794-000</v>
          </cell>
          <cell r="S467" t="str">
            <v>SAO PAULO</v>
          </cell>
          <cell r="T467" t="str">
            <v>SP</v>
          </cell>
          <cell r="U467" t="str">
            <v>WWW.VEXTY.COM.BR</v>
          </cell>
          <cell r="V467" t="str">
            <v>ERSP</v>
          </cell>
          <cell r="W467">
            <v>45464.25</v>
          </cell>
        </row>
        <row r="468">
          <cell r="A468" t="str">
            <v>VIKINGPREV</v>
          </cell>
          <cell r="B468" t="str">
            <v>00.158.783/0001-36</v>
          </cell>
          <cell r="C468" t="str">
            <v>NORMAL - EM FUNCIONAMENTO</v>
          </cell>
          <cell r="D468" t="str">
            <v>NORMAL</v>
          </cell>
          <cell r="E468" t="str">
            <v>LC 109</v>
          </cell>
          <cell r="F468" t="str">
            <v>Privada</v>
          </cell>
          <cell r="G468" t="str">
            <v>Privado</v>
          </cell>
          <cell r="H468" t="str">
            <v>Não</v>
          </cell>
          <cell r="I468">
            <v>3.0000001988198936E+16</v>
          </cell>
          <cell r="J468">
            <v>34620</v>
          </cell>
          <cell r="K468">
            <v>1994</v>
          </cell>
          <cell r="L468" t="str">
            <v>outubro</v>
          </cell>
          <cell r="M468">
            <v>34639</v>
          </cell>
          <cell r="N468"/>
          <cell r="O468">
            <v>1</v>
          </cell>
          <cell r="P468">
            <v>8</v>
          </cell>
          <cell r="Q468" t="str">
            <v>AV. JUSCELINO K. DE OLIVEIRA, 2600</v>
          </cell>
          <cell r="R468" t="str">
            <v>81.260-900</v>
          </cell>
          <cell r="S468" t="str">
            <v>CURITIBA</v>
          </cell>
          <cell r="T468" t="str">
            <v>PR</v>
          </cell>
          <cell r="U468" t="str">
            <v>WWW.VIKINGPREV.COM.BR</v>
          </cell>
          <cell r="V468" t="str">
            <v>ERRS</v>
          </cell>
          <cell r="W468">
            <v>45464.25</v>
          </cell>
        </row>
        <row r="469">
          <cell r="A469" t="str">
            <v>VISÃO PREV</v>
          </cell>
          <cell r="B469" t="str">
            <v>07.205.215/0001-98</v>
          </cell>
          <cell r="C469" t="str">
            <v>NORMAL - EM FUNCIONAMENTO</v>
          </cell>
          <cell r="D469" t="str">
            <v>NORMAL</v>
          </cell>
          <cell r="E469" t="str">
            <v>LC 109</v>
          </cell>
          <cell r="F469" t="str">
            <v>Privada</v>
          </cell>
          <cell r="G469" t="str">
            <v>Privado</v>
          </cell>
          <cell r="H469" t="str">
            <v>Não</v>
          </cell>
          <cell r="I469">
            <v>4.400000191820048E+16</v>
          </cell>
          <cell r="J469">
            <v>38267</v>
          </cell>
          <cell r="K469">
            <v>2004</v>
          </cell>
          <cell r="L469" t="str">
            <v>outubro</v>
          </cell>
          <cell r="M469">
            <v>38401</v>
          </cell>
          <cell r="N469"/>
          <cell r="O469">
            <v>5</v>
          </cell>
          <cell r="P469">
            <v>24</v>
          </cell>
          <cell r="Q469" t="str">
            <v>ALAMEDA SANTOS, 787. CONJUNTOS 11 E 12</v>
          </cell>
          <cell r="R469" t="str">
            <v>01.419-001</v>
          </cell>
          <cell r="S469" t="str">
            <v>SAO PAULO</v>
          </cell>
          <cell r="T469" t="str">
            <v>SP</v>
          </cell>
          <cell r="U469" t="str">
            <v>WWW.VISAOPREV.COM.BR</v>
          </cell>
          <cell r="V469" t="str">
            <v>ERSP</v>
          </cell>
          <cell r="W469">
            <v>45464.25</v>
          </cell>
        </row>
        <row r="470">
          <cell r="A470" t="str">
            <v>VIVA</v>
          </cell>
          <cell r="B470" t="str">
            <v>18.868.955/0001-20</v>
          </cell>
          <cell r="C470" t="str">
            <v>NORMAL - EM FUNCIONAMENTO</v>
          </cell>
          <cell r="D470" t="str">
            <v>NORMAL</v>
          </cell>
          <cell r="E470" t="str">
            <v>LC 109</v>
          </cell>
          <cell r="F470" t="str">
            <v>Instituidor</v>
          </cell>
          <cell r="G470" t="str">
            <v>Instituidor</v>
          </cell>
          <cell r="H470" t="str">
            <v>Não</v>
          </cell>
          <cell r="I470">
            <v>4.4011000030201216E+16</v>
          </cell>
          <cell r="J470">
            <v>39101</v>
          </cell>
          <cell r="K470">
            <v>2007</v>
          </cell>
          <cell r="L470" t="str">
            <v>janeiro</v>
          </cell>
          <cell r="M470">
            <v>41548</v>
          </cell>
          <cell r="N470"/>
          <cell r="O470">
            <v>6</v>
          </cell>
          <cell r="P470">
            <v>28</v>
          </cell>
          <cell r="Q470" t="str">
            <v>SETOR DE MÚLTIPLAS ATIVIDADES SUL SMAS TRECHO 3 CONJ. 3 BLOCO E SALAS 409 A 416 ED. UNION OFFICE</v>
          </cell>
          <cell r="R470" t="str">
            <v>71.215-300</v>
          </cell>
          <cell r="S470" t="str">
            <v>BRASILIA</v>
          </cell>
          <cell r="T470" t="str">
            <v>DF</v>
          </cell>
          <cell r="U470" t="str">
            <v>WWW.VIVAPREV.COM.BR</v>
          </cell>
          <cell r="V470" t="str">
            <v>ERDF</v>
          </cell>
          <cell r="W470">
            <v>45464.25</v>
          </cell>
        </row>
        <row r="471">
          <cell r="A471" t="str">
            <v>VOITH PREV</v>
          </cell>
          <cell r="B471" t="str">
            <v>03.953.059/0001-92</v>
          </cell>
          <cell r="C471" t="str">
            <v>NORMAL - EM FUNCIONAMENTO</v>
          </cell>
          <cell r="D471" t="str">
            <v>NORMAL</v>
          </cell>
          <cell r="E471" t="str">
            <v>LC 109</v>
          </cell>
          <cell r="F471" t="str">
            <v>Privada</v>
          </cell>
          <cell r="G471" t="str">
            <v>Privado</v>
          </cell>
          <cell r="H471" t="str">
            <v>Não</v>
          </cell>
          <cell r="I471">
            <v>4.4000001340200016E+16</v>
          </cell>
          <cell r="J471">
            <v>36725</v>
          </cell>
          <cell r="K471">
            <v>2000</v>
          </cell>
          <cell r="L471" t="str">
            <v>julho</v>
          </cell>
          <cell r="M471">
            <v>36749</v>
          </cell>
          <cell r="N471"/>
          <cell r="O471">
            <v>1</v>
          </cell>
          <cell r="P471">
            <v>6</v>
          </cell>
          <cell r="Q471" t="str">
            <v>R FRIEDRICH VON VOITH 825</v>
          </cell>
          <cell r="R471" t="str">
            <v>02.995-000</v>
          </cell>
          <cell r="S471" t="str">
            <v>SAO PAULO</v>
          </cell>
          <cell r="T471" t="str">
            <v>SP</v>
          </cell>
          <cell r="U471" t="str">
            <v>WWW.PORTALPREV.COM.BR/VOITHPREV</v>
          </cell>
          <cell r="V471" t="str">
            <v>ERSP</v>
          </cell>
          <cell r="W471">
            <v>45464.25</v>
          </cell>
        </row>
        <row r="472">
          <cell r="A472" t="str">
            <v>VULCAPREV</v>
          </cell>
          <cell r="B472" t="str">
            <v>28.674.455/0001-01</v>
          </cell>
          <cell r="C472" t="str">
            <v>SEM ATIVIDADES - POR RETIRADA TOTAL DE PATROCINADORES</v>
          </cell>
          <cell r="D472" t="str">
            <v>SEM ATIVIDADES</v>
          </cell>
          <cell r="E472" t="str">
            <v>LC 109</v>
          </cell>
          <cell r="F472" t="str">
            <v>Privada</v>
          </cell>
          <cell r="G472" t="str">
            <v>Privado</v>
          </cell>
          <cell r="H472" t="str">
            <v>Não</v>
          </cell>
          <cell r="I472">
            <v>23351985</v>
          </cell>
          <cell r="J472">
            <v>32253</v>
          </cell>
          <cell r="K472">
            <v>1988</v>
          </cell>
          <cell r="L472" t="str">
            <v>abril</v>
          </cell>
          <cell r="M472">
            <v>32417</v>
          </cell>
          <cell r="N472">
            <v>44435</v>
          </cell>
          <cell r="O472">
            <v>0</v>
          </cell>
          <cell r="P472">
            <v>0</v>
          </cell>
          <cell r="Q472" t="str">
            <v>EST DO COLEGIO 380 PARTE</v>
          </cell>
          <cell r="R472" t="str">
            <v>21.235-280</v>
          </cell>
          <cell r="S472" t="str">
            <v>RIO DE JANEIRO</v>
          </cell>
          <cell r="T472" t="str">
            <v>RJ</v>
          </cell>
          <cell r="U472"/>
          <cell r="V472" t="str">
            <v>ERRJ</v>
          </cell>
          <cell r="W472">
            <v>45464.25</v>
          </cell>
        </row>
        <row r="473">
          <cell r="A473" t="str">
            <v>VWPP</v>
          </cell>
          <cell r="B473" t="str">
            <v>58.165.622/0001-50</v>
          </cell>
          <cell r="C473" t="str">
            <v>NORMAL - EM FUNCIONAMENTO</v>
          </cell>
          <cell r="D473" t="str">
            <v>NORMAL</v>
          </cell>
          <cell r="E473" t="str">
            <v>LC 109</v>
          </cell>
          <cell r="F473" t="str">
            <v>Privada</v>
          </cell>
          <cell r="G473" t="str">
            <v>Privado</v>
          </cell>
          <cell r="H473" t="str">
            <v>Não</v>
          </cell>
          <cell r="I473">
            <v>30000015791984</v>
          </cell>
          <cell r="J473">
            <v>31069</v>
          </cell>
          <cell r="K473">
            <v>1985</v>
          </cell>
          <cell r="L473" t="str">
            <v>janeiro</v>
          </cell>
          <cell r="M473">
            <v>31069</v>
          </cell>
          <cell r="N473"/>
          <cell r="O473">
            <v>3</v>
          </cell>
          <cell r="P473">
            <v>5</v>
          </cell>
          <cell r="Q473" t="str">
            <v>VIA ANCHIETA S/N KM 23,5                   CPI 1186</v>
          </cell>
          <cell r="R473" t="str">
            <v>09.823-901</v>
          </cell>
          <cell r="S473" t="str">
            <v>SAO BERNARDO DO CAMPO</v>
          </cell>
          <cell r="T473" t="str">
            <v>SP</v>
          </cell>
          <cell r="U473"/>
          <cell r="V473" t="str">
            <v>ERSP</v>
          </cell>
          <cell r="W473">
            <v>45464.25</v>
          </cell>
        </row>
        <row r="474">
          <cell r="A474" t="str">
            <v>WEG</v>
          </cell>
          <cell r="B474" t="str">
            <v>79.378.063/0001-36</v>
          </cell>
          <cell r="C474" t="str">
            <v>NORMAL - EM FUNCIONAMENTO</v>
          </cell>
          <cell r="D474" t="str">
            <v>NORMAL</v>
          </cell>
          <cell r="E474" t="str">
            <v>LC 109</v>
          </cell>
          <cell r="F474" t="str">
            <v>Privada</v>
          </cell>
          <cell r="G474" t="str">
            <v>Privado</v>
          </cell>
          <cell r="H474" t="str">
            <v>Não</v>
          </cell>
          <cell r="I474">
            <v>240000101821990</v>
          </cell>
          <cell r="J474">
            <v>33443</v>
          </cell>
          <cell r="K474">
            <v>1991</v>
          </cell>
          <cell r="L474" t="str">
            <v>julho</v>
          </cell>
          <cell r="M474">
            <v>33512</v>
          </cell>
          <cell r="N474"/>
          <cell r="O474">
            <v>1</v>
          </cell>
          <cell r="P474">
            <v>19</v>
          </cell>
          <cell r="Q474" t="str">
            <v>AVENIDA PREFEITO WALDEMAR GRUBBA</v>
          </cell>
          <cell r="R474" t="str">
            <v>89.256-900</v>
          </cell>
          <cell r="S474" t="str">
            <v>JARAGUA DO SUL</v>
          </cell>
          <cell r="T474" t="str">
            <v>SC</v>
          </cell>
          <cell r="U474" t="str">
            <v>WWW.WEGPREV.COM</v>
          </cell>
          <cell r="V474" t="str">
            <v>ERRS</v>
          </cell>
          <cell r="W474">
            <v>45464.25</v>
          </cell>
        </row>
        <row r="475">
          <cell r="A475" t="str">
            <v>WYETH PREV</v>
          </cell>
          <cell r="B475" t="str">
            <v>02.425.476/0001-08</v>
          </cell>
          <cell r="C475" t="str">
            <v>ENCERRADA - POR INICIATIVA DA EFPC</v>
          </cell>
          <cell r="D475" t="str">
            <v>ENCERRADA</v>
          </cell>
          <cell r="E475" t="str">
            <v>LC 109</v>
          </cell>
          <cell r="F475" t="str">
            <v>Privada</v>
          </cell>
          <cell r="G475" t="str">
            <v>Privado</v>
          </cell>
          <cell r="H475" t="str">
            <v>Não</v>
          </cell>
          <cell r="I475">
            <v>4.4000008563199792E+16</v>
          </cell>
          <cell r="J475">
            <v>35803</v>
          </cell>
          <cell r="K475">
            <v>1998</v>
          </cell>
          <cell r="L475" t="str">
            <v>janeiro</v>
          </cell>
          <cell r="M475">
            <v>36008</v>
          </cell>
          <cell r="N475">
            <v>44022</v>
          </cell>
          <cell r="O475">
            <v>0</v>
          </cell>
          <cell r="P475">
            <v>0</v>
          </cell>
          <cell r="Q475" t="str">
            <v>RUA ALEXANDRE DUMAS, 1860 - 3º ANDAR</v>
          </cell>
          <cell r="R475" t="str">
            <v>04.717-904</v>
          </cell>
          <cell r="S475" t="str">
            <v>SAO PAULO</v>
          </cell>
          <cell r="T475" t="str">
            <v>SP</v>
          </cell>
          <cell r="U475" t="str">
            <v>www.portal-hro.com.br/wyethprev</v>
          </cell>
          <cell r="V475" t="str">
            <v>ERSP</v>
          </cell>
          <cell r="W475">
            <v>45464.25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apof.org.br/" TargetMode="External"/><Relationship Id="rId13" Type="http://schemas.openxmlformats.org/officeDocument/2006/relationships/hyperlink" Target="https://www.elanco.com/" TargetMode="External"/><Relationship Id="rId18" Type="http://schemas.openxmlformats.org/officeDocument/2006/relationships/hyperlink" Target="https://www.mutuoprev.com.br/" TargetMode="External"/><Relationship Id="rId26" Type="http://schemas.openxmlformats.org/officeDocument/2006/relationships/hyperlink" Target="https://www.capaf.org.br/" TargetMode="External"/><Relationship Id="rId3" Type="http://schemas.openxmlformats.org/officeDocument/2006/relationships/hyperlink" Target="https://www.aerus.com.br/" TargetMode="External"/><Relationship Id="rId21" Type="http://schemas.openxmlformats.org/officeDocument/2006/relationships/hyperlink" Target="https://prevcom.com.br/" TargetMode="External"/><Relationship Id="rId7" Type="http://schemas.openxmlformats.org/officeDocument/2006/relationships/hyperlink" Target="https://www.boticarioprev.com.br/" TargetMode="External"/><Relationship Id="rId12" Type="http://schemas.openxmlformats.org/officeDocument/2006/relationships/hyperlink" Target="https://www.cifrao.com.br/" TargetMode="External"/><Relationship Id="rId17" Type="http://schemas.openxmlformats.org/officeDocument/2006/relationships/hyperlink" Target="https://www.acricel.com.br/multibra/" TargetMode="External"/><Relationship Id="rId25" Type="http://schemas.openxmlformats.org/officeDocument/2006/relationships/hyperlink" Target="https://alprevcomp.com.br/" TargetMode="External"/><Relationship Id="rId2" Type="http://schemas.openxmlformats.org/officeDocument/2006/relationships/hyperlink" Target="https://www.aciprev.com.br/" TargetMode="External"/><Relationship Id="rId16" Type="http://schemas.openxmlformats.org/officeDocument/2006/relationships/hyperlink" Target="https://energisaprev.com.br/" TargetMode="External"/><Relationship Id="rId20" Type="http://schemas.openxmlformats.org/officeDocument/2006/relationships/hyperlink" Target="https://sias.org.br/seguros/" TargetMode="External"/><Relationship Id="rId29" Type="http://schemas.openxmlformats.org/officeDocument/2006/relationships/printerSettings" Target="../printerSettings/printerSettings5.bin"/><Relationship Id="rId1" Type="http://schemas.openxmlformats.org/officeDocument/2006/relationships/hyperlink" Target="https://www.fbss.org.br/" TargetMode="External"/><Relationship Id="rId6" Type="http://schemas.openxmlformats.org/officeDocument/2006/relationships/hyperlink" Target="https://www.previbosch.bosch.com.br/" TargetMode="External"/><Relationship Id="rId11" Type="http://schemas.openxmlformats.org/officeDocument/2006/relationships/hyperlink" Target="https://aacep.com.br/" TargetMode="External"/><Relationship Id="rId24" Type="http://schemas.openxmlformats.org/officeDocument/2006/relationships/hyperlink" Target="https://www.portalprev.com.br/previm/previm" TargetMode="External"/><Relationship Id="rId5" Type="http://schemas.openxmlformats.org/officeDocument/2006/relationships/hyperlink" Target="https://www.portalprev.com.br/" TargetMode="External"/><Relationship Id="rId15" Type="http://schemas.openxmlformats.org/officeDocument/2006/relationships/hyperlink" Target="https://www.portalprev.com.br/lillyprev/lillyprev" TargetMode="External"/><Relationship Id="rId23" Type="http://schemas.openxmlformats.org/officeDocument/2006/relationships/hyperlink" Target="https://www.wegprev.com/" TargetMode="External"/><Relationship Id="rId28" Type="http://schemas.openxmlformats.org/officeDocument/2006/relationships/hyperlink" Target="https://www.fundacaoatlantico.com.br/" TargetMode="External"/><Relationship Id="rId10" Type="http://schemas.openxmlformats.org/officeDocument/2006/relationships/hyperlink" Target="https://www.centrus.org.br/" TargetMode="External"/><Relationship Id="rId19" Type="http://schemas.openxmlformats.org/officeDocument/2006/relationships/hyperlink" Target="https://www.nucleos.com.br/" TargetMode="External"/><Relationship Id="rId4" Type="http://schemas.openxmlformats.org/officeDocument/2006/relationships/hyperlink" Target="https://www.agros.org.br/" TargetMode="External"/><Relationship Id="rId9" Type="http://schemas.openxmlformats.org/officeDocument/2006/relationships/hyperlink" Target="https://maisprevidencia.com.br/" TargetMode="External"/><Relationship Id="rId14" Type="http://schemas.openxmlformats.org/officeDocument/2006/relationships/hyperlink" Target="https://elos.org.br/" TargetMode="External"/><Relationship Id="rId22" Type="http://schemas.openxmlformats.org/officeDocument/2006/relationships/hyperlink" Target="https://www.vwpp.com.br/" TargetMode="External"/><Relationship Id="rId27" Type="http://schemas.openxmlformats.org/officeDocument/2006/relationships/hyperlink" Target="https://www.portalprev.com.br/cyamprev/cyamprev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DU2645"/>
  <sheetViews>
    <sheetView workbookViewId="0"/>
  </sheetViews>
  <sheetFormatPr defaultRowHeight="14.4" x14ac:dyDescent="0.3"/>
  <cols>
    <col min="1" max="1" width="5.33203125" style="8" customWidth="1"/>
    <col min="2" max="2" width="12.6640625" style="123" bestFit="1" customWidth="1"/>
    <col min="3" max="3" width="58.6640625" style="123" customWidth="1"/>
    <col min="4" max="4" width="10.33203125" style="123" customWidth="1"/>
    <col min="5" max="5" width="17.6640625" style="123" customWidth="1"/>
    <col min="6" max="10" width="10.33203125" style="123" customWidth="1"/>
    <col min="11" max="19" width="8.88671875" style="21"/>
    <col min="20" max="124" width="8.88671875" style="8"/>
  </cols>
  <sheetData>
    <row r="1" spans="1:124" s="8" customFormat="1" ht="12.6" customHeight="1" x14ac:dyDescent="0.3">
      <c r="B1" s="123"/>
      <c r="C1" s="123"/>
      <c r="D1" s="123"/>
      <c r="E1" s="123"/>
      <c r="F1" s="123"/>
      <c r="G1" s="123"/>
      <c r="H1" s="123"/>
      <c r="I1" s="123"/>
      <c r="J1" s="123"/>
      <c r="K1" s="21"/>
      <c r="L1" s="21"/>
      <c r="M1" s="21"/>
      <c r="N1" s="21"/>
      <c r="O1" s="21"/>
      <c r="P1" s="21"/>
      <c r="Q1" s="21"/>
      <c r="R1" s="21"/>
      <c r="S1" s="21"/>
    </row>
    <row r="2" spans="1:124" ht="18" x14ac:dyDescent="0.3">
      <c r="B2" s="301" t="s">
        <v>0</v>
      </c>
      <c r="C2" s="301"/>
      <c r="D2" s="301"/>
      <c r="E2" s="301"/>
      <c r="F2" s="301"/>
      <c r="G2" s="301"/>
      <c r="H2" s="301"/>
      <c r="I2" s="301"/>
      <c r="J2" s="301"/>
    </row>
    <row r="3" spans="1:124" s="122" customFormat="1" ht="15.6" x14ac:dyDescent="0.3">
      <c r="A3" s="121"/>
      <c r="B3" s="125" t="s">
        <v>1</v>
      </c>
      <c r="C3" s="126" t="s">
        <v>2</v>
      </c>
      <c r="D3" s="125"/>
      <c r="E3" s="125"/>
      <c r="F3" s="125"/>
      <c r="G3" s="125"/>
      <c r="H3" s="125"/>
      <c r="I3" s="125"/>
      <c r="J3" s="125"/>
      <c r="K3" s="120"/>
      <c r="L3" s="120"/>
      <c r="M3" s="120"/>
      <c r="N3" s="120"/>
      <c r="O3" s="120"/>
      <c r="P3" s="120"/>
      <c r="Q3" s="120"/>
      <c r="R3" s="120"/>
      <c r="S3" s="120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</row>
    <row r="4" spans="1:124" ht="16.5" x14ac:dyDescent="0.3">
      <c r="B4" s="124"/>
      <c r="C4" s="127" t="s">
        <v>3</v>
      </c>
      <c r="D4" s="124"/>
      <c r="E4" s="124"/>
      <c r="F4" s="124"/>
      <c r="G4" s="124"/>
      <c r="H4" s="124"/>
      <c r="I4" s="124"/>
      <c r="J4" s="124"/>
    </row>
    <row r="5" spans="1:124" x14ac:dyDescent="0.3">
      <c r="C5" s="128" t="s">
        <v>4</v>
      </c>
    </row>
    <row r="6" spans="1:124" x14ac:dyDescent="0.3">
      <c r="B6" s="124"/>
      <c r="C6" s="127" t="s">
        <v>5</v>
      </c>
      <c r="D6" s="124"/>
      <c r="E6" s="124"/>
      <c r="F6" s="124"/>
      <c r="G6" s="124"/>
      <c r="H6" s="124"/>
      <c r="I6" s="124"/>
      <c r="J6" s="124"/>
      <c r="K6" s="58"/>
    </row>
    <row r="7" spans="1:124" ht="16.5" x14ac:dyDescent="0.3">
      <c r="C7" s="257" t="s">
        <v>677</v>
      </c>
    </row>
    <row r="8" spans="1:124" ht="16.5" x14ac:dyDescent="0.3">
      <c r="B8" s="244"/>
      <c r="C8" s="258" t="s">
        <v>363</v>
      </c>
      <c r="D8" s="244"/>
      <c r="E8" s="244"/>
      <c r="F8" s="244"/>
      <c r="G8" s="244"/>
      <c r="H8" s="244"/>
      <c r="I8" s="244"/>
      <c r="J8" s="244"/>
    </row>
    <row r="9" spans="1:124" ht="16.5" x14ac:dyDescent="0.3">
      <c r="C9" s="45"/>
    </row>
    <row r="10" spans="1:124" s="122" customFormat="1" ht="15.6" x14ac:dyDescent="0.3">
      <c r="A10" s="121"/>
      <c r="B10" s="125" t="s">
        <v>7</v>
      </c>
      <c r="C10" s="126" t="s">
        <v>8</v>
      </c>
      <c r="D10" s="125"/>
      <c r="E10" s="125"/>
      <c r="F10" s="125"/>
      <c r="G10" s="125"/>
      <c r="H10" s="125"/>
      <c r="I10" s="125"/>
      <c r="J10" s="125"/>
      <c r="K10" s="120"/>
      <c r="L10" s="120"/>
      <c r="M10" s="120"/>
      <c r="N10" s="120"/>
      <c r="O10" s="120"/>
      <c r="P10" s="120"/>
      <c r="Q10" s="120"/>
      <c r="R10" s="120"/>
      <c r="S10" s="120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</row>
    <row r="11" spans="1:124" x14ac:dyDescent="0.3">
      <c r="C11" s="128" t="s">
        <v>9</v>
      </c>
    </row>
    <row r="12" spans="1:124" x14ac:dyDescent="0.3">
      <c r="B12" s="124"/>
      <c r="C12" s="127" t="s">
        <v>10</v>
      </c>
      <c r="D12" s="124"/>
      <c r="E12" s="124"/>
      <c r="F12" s="124"/>
      <c r="G12" s="124"/>
      <c r="H12" s="124"/>
      <c r="I12" s="124"/>
      <c r="J12" s="124"/>
    </row>
    <row r="13" spans="1:124" x14ac:dyDescent="0.3">
      <c r="C13" s="128" t="s">
        <v>11</v>
      </c>
    </row>
    <row r="14" spans="1:124" x14ac:dyDescent="0.3">
      <c r="B14" s="124"/>
      <c r="C14" s="127" t="s">
        <v>12</v>
      </c>
      <c r="D14" s="124"/>
      <c r="E14" s="124"/>
      <c r="F14" s="124"/>
      <c r="G14" s="124"/>
      <c r="H14" s="124"/>
      <c r="I14" s="124"/>
      <c r="J14" s="124"/>
    </row>
    <row r="15" spans="1:124" x14ac:dyDescent="0.3">
      <c r="C15" s="128" t="s">
        <v>13</v>
      </c>
    </row>
    <row r="16" spans="1:124" x14ac:dyDescent="0.3">
      <c r="B16" s="124"/>
      <c r="C16" s="127" t="s">
        <v>14</v>
      </c>
      <c r="D16" s="124"/>
      <c r="E16" s="124"/>
      <c r="F16" s="124"/>
      <c r="G16" s="124"/>
      <c r="H16" s="124"/>
      <c r="I16" s="124"/>
      <c r="J16" s="124"/>
    </row>
    <row r="17" spans="1:125" s="8" customFormat="1" x14ac:dyDescent="0.3">
      <c r="B17" s="123"/>
      <c r="C17" s="128" t="s">
        <v>15</v>
      </c>
      <c r="D17" s="123"/>
      <c r="E17" s="123"/>
      <c r="F17" s="123"/>
      <c r="G17" s="123"/>
      <c r="H17" s="123"/>
      <c r="I17" s="123"/>
      <c r="J17" s="123"/>
      <c r="K17" s="21"/>
      <c r="L17" s="21"/>
      <c r="M17" s="21"/>
      <c r="N17" s="21"/>
      <c r="O17" s="21"/>
      <c r="P17" s="21"/>
      <c r="Q17" s="21"/>
      <c r="R17" s="21"/>
      <c r="S17" s="21"/>
    </row>
    <row r="18" spans="1:125" x14ac:dyDescent="0.3">
      <c r="B18" s="124"/>
      <c r="C18" s="127" t="s">
        <v>16</v>
      </c>
      <c r="D18" s="124"/>
      <c r="E18" s="124"/>
      <c r="F18" s="124"/>
      <c r="G18" s="124"/>
      <c r="H18" s="124"/>
      <c r="I18" s="124"/>
      <c r="J18" s="124"/>
    </row>
    <row r="19" spans="1:125" s="21" customFormat="1" x14ac:dyDescent="0.3">
      <c r="B19" s="123"/>
      <c r="C19" s="128" t="s">
        <v>17</v>
      </c>
      <c r="D19" s="123"/>
      <c r="E19" s="123"/>
      <c r="F19" s="123"/>
      <c r="G19" s="123"/>
      <c r="H19" s="123"/>
      <c r="I19" s="123"/>
      <c r="J19" s="123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</row>
    <row r="20" spans="1:125" x14ac:dyDescent="0.3">
      <c r="B20" s="124"/>
      <c r="C20" s="127" t="s">
        <v>18</v>
      </c>
      <c r="D20" s="124"/>
      <c r="E20" s="124"/>
      <c r="F20" s="124"/>
      <c r="G20" s="124"/>
      <c r="H20" s="124"/>
      <c r="I20" s="124"/>
      <c r="J20" s="124"/>
    </row>
    <row r="21" spans="1:125" s="21" customFormat="1" x14ac:dyDescent="0.3">
      <c r="B21" s="123"/>
      <c r="C21" s="128" t="s">
        <v>19</v>
      </c>
      <c r="D21" s="123"/>
      <c r="E21" s="123"/>
      <c r="F21" s="123"/>
      <c r="G21" s="123"/>
      <c r="H21" s="123"/>
      <c r="I21" s="123"/>
      <c r="J21" s="123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</row>
    <row r="22" spans="1:125" x14ac:dyDescent="0.3">
      <c r="B22" s="124"/>
      <c r="C22" s="127" t="s">
        <v>20</v>
      </c>
      <c r="D22" s="124"/>
      <c r="E22" s="124"/>
      <c r="F22" s="124"/>
      <c r="G22" s="124"/>
      <c r="H22" s="124"/>
      <c r="I22" s="124"/>
      <c r="J22" s="124"/>
    </row>
    <row r="23" spans="1:125" x14ac:dyDescent="0.3">
      <c r="B23" s="140"/>
      <c r="C23" s="293" t="s">
        <v>1259</v>
      </c>
      <c r="D23" s="140"/>
      <c r="E23" s="140"/>
      <c r="F23" s="140"/>
      <c r="G23" s="140"/>
      <c r="H23" s="140"/>
      <c r="I23" s="140"/>
      <c r="J23" s="140"/>
    </row>
    <row r="24" spans="1:125" s="8" customFormat="1" ht="16.5" x14ac:dyDescent="0.3">
      <c r="B24" s="123"/>
      <c r="C24" s="123" t="s">
        <v>6</v>
      </c>
      <c r="D24" s="123"/>
      <c r="E24" s="123"/>
      <c r="F24" s="123"/>
      <c r="G24" s="123"/>
      <c r="H24" s="123"/>
      <c r="I24" s="123"/>
      <c r="J24" s="123"/>
      <c r="K24" s="21"/>
      <c r="L24" s="21"/>
      <c r="M24" s="21"/>
      <c r="N24" s="21"/>
      <c r="O24" s="21"/>
      <c r="P24" s="21"/>
      <c r="Q24" s="21"/>
      <c r="R24" s="21"/>
      <c r="S24" s="21"/>
    </row>
    <row r="25" spans="1:125" s="118" customFormat="1" x14ac:dyDescent="0.3">
      <c r="A25" s="119"/>
      <c r="B25" s="126" t="s">
        <v>21</v>
      </c>
      <c r="C25" s="126" t="s">
        <v>22</v>
      </c>
      <c r="D25" s="126"/>
      <c r="E25" s="126"/>
      <c r="F25" s="126"/>
      <c r="G25" s="126"/>
      <c r="H25" s="126"/>
      <c r="I25" s="126"/>
      <c r="J25" s="126"/>
      <c r="K25" s="119"/>
      <c r="L25" s="119"/>
      <c r="M25" s="119"/>
      <c r="N25" s="119"/>
      <c r="O25" s="119"/>
      <c r="P25" s="119"/>
      <c r="Q25" s="119"/>
      <c r="R25" s="119"/>
      <c r="S25" s="119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83"/>
      <c r="CV25" s="83"/>
      <c r="CW25" s="83"/>
      <c r="CX25" s="83"/>
      <c r="CY25" s="83"/>
      <c r="CZ25" s="83"/>
      <c r="DA25" s="83"/>
      <c r="DB25" s="83"/>
      <c r="DC25" s="83"/>
      <c r="DD25" s="83"/>
      <c r="DE25" s="83"/>
      <c r="DF25" s="83"/>
      <c r="DG25" s="83"/>
      <c r="DH25" s="83"/>
      <c r="DI25" s="83"/>
      <c r="DJ25" s="83"/>
      <c r="DK25" s="83"/>
      <c r="DL25" s="83"/>
      <c r="DM25" s="83"/>
      <c r="DN25" s="83"/>
      <c r="DO25" s="83"/>
      <c r="DP25" s="83"/>
      <c r="DQ25" s="83"/>
      <c r="DR25" s="83"/>
      <c r="DS25" s="83"/>
      <c r="DT25" s="83"/>
    </row>
    <row r="26" spans="1:125" s="21" customFormat="1" x14ac:dyDescent="0.3">
      <c r="B26" s="123"/>
      <c r="C26" s="128" t="s">
        <v>23</v>
      </c>
      <c r="D26" s="123"/>
      <c r="E26" s="123"/>
      <c r="F26" s="123"/>
      <c r="G26" s="123"/>
      <c r="H26" s="123"/>
      <c r="I26" s="123"/>
      <c r="J26" s="123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</row>
    <row r="27" spans="1:125" x14ac:dyDescent="0.3">
      <c r="B27" s="124"/>
      <c r="C27" s="127" t="s">
        <v>24</v>
      </c>
      <c r="D27" s="124"/>
      <c r="E27" s="124"/>
      <c r="F27" s="124"/>
      <c r="G27" s="124"/>
      <c r="H27" s="124"/>
      <c r="I27" s="124"/>
      <c r="J27" s="124"/>
    </row>
    <row r="28" spans="1:125" s="21" customFormat="1" x14ac:dyDescent="0.3">
      <c r="B28" s="123"/>
      <c r="C28" s="128" t="s">
        <v>25</v>
      </c>
      <c r="D28" s="123"/>
      <c r="E28" s="123"/>
      <c r="F28" s="123"/>
      <c r="G28" s="123"/>
      <c r="H28" s="123"/>
      <c r="I28" s="123"/>
      <c r="J28" s="123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</row>
    <row r="29" spans="1:125" x14ac:dyDescent="0.3">
      <c r="B29" s="124"/>
      <c r="C29" s="127" t="s">
        <v>26</v>
      </c>
      <c r="D29" s="124"/>
      <c r="E29" s="124"/>
      <c r="F29" s="124"/>
      <c r="G29" s="124"/>
      <c r="H29" s="124"/>
      <c r="I29" s="124"/>
      <c r="J29" s="124"/>
    </row>
    <row r="30" spans="1:125" s="21" customFormat="1" x14ac:dyDescent="0.3">
      <c r="B30" s="123"/>
      <c r="C30" s="123" t="s">
        <v>6</v>
      </c>
      <c r="D30" s="123"/>
      <c r="E30" s="123"/>
      <c r="F30" s="123"/>
      <c r="G30" s="123"/>
      <c r="H30" s="123"/>
      <c r="I30" s="123"/>
      <c r="J30" s="123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</row>
    <row r="31" spans="1:125" s="118" customFormat="1" x14ac:dyDescent="0.3">
      <c r="A31" s="119"/>
      <c r="B31" s="126" t="s">
        <v>27</v>
      </c>
      <c r="C31" s="126" t="s">
        <v>28</v>
      </c>
      <c r="D31" s="126"/>
      <c r="E31" s="126"/>
      <c r="F31" s="126"/>
      <c r="G31" s="126"/>
      <c r="H31" s="126"/>
      <c r="I31" s="126"/>
      <c r="J31" s="126"/>
      <c r="K31" s="119"/>
      <c r="L31" s="119"/>
      <c r="M31" s="119"/>
      <c r="N31" s="119"/>
      <c r="O31" s="119"/>
      <c r="P31" s="119"/>
      <c r="Q31" s="119"/>
      <c r="R31" s="119"/>
      <c r="S31" s="119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83"/>
      <c r="DC31" s="83"/>
      <c r="DD31" s="83"/>
      <c r="DE31" s="83"/>
      <c r="DF31" s="83"/>
      <c r="DG31" s="83"/>
      <c r="DH31" s="83"/>
      <c r="DI31" s="83"/>
      <c r="DJ31" s="83"/>
      <c r="DK31" s="83"/>
      <c r="DL31" s="83"/>
      <c r="DM31" s="83"/>
      <c r="DN31" s="83"/>
      <c r="DO31" s="83"/>
      <c r="DP31" s="83"/>
      <c r="DQ31" s="83"/>
      <c r="DR31" s="83"/>
      <c r="DS31" s="83"/>
      <c r="DT31" s="83"/>
    </row>
    <row r="32" spans="1:125" s="8" customFormat="1" x14ac:dyDescent="0.3">
      <c r="B32" s="140"/>
      <c r="C32" s="128" t="s">
        <v>29</v>
      </c>
      <c r="D32" s="123"/>
      <c r="E32" s="123"/>
      <c r="F32" s="123"/>
      <c r="G32" s="123"/>
      <c r="H32" s="123"/>
      <c r="I32" s="123"/>
      <c r="J32" s="123"/>
      <c r="K32" s="21"/>
      <c r="L32" s="21"/>
      <c r="M32" s="21"/>
      <c r="N32" s="21"/>
      <c r="O32" s="21"/>
      <c r="P32" s="21"/>
      <c r="Q32" s="21"/>
      <c r="R32" s="21"/>
      <c r="S32" s="21"/>
    </row>
    <row r="33" spans="2:125" x14ac:dyDescent="0.3">
      <c r="B33" s="124"/>
      <c r="C33" s="124" t="s">
        <v>6</v>
      </c>
      <c r="D33" s="124"/>
      <c r="E33" s="124"/>
      <c r="F33" s="124"/>
      <c r="G33" s="124"/>
      <c r="H33" s="124"/>
      <c r="I33" s="124"/>
      <c r="J33" s="124"/>
    </row>
    <row r="34" spans="2:125" s="119" customFormat="1" x14ac:dyDescent="0.3">
      <c r="B34" s="126" t="s">
        <v>30</v>
      </c>
      <c r="C34" s="126" t="s">
        <v>31</v>
      </c>
      <c r="D34" s="126"/>
      <c r="E34" s="126"/>
      <c r="F34" s="126"/>
      <c r="G34" s="126"/>
      <c r="H34" s="126"/>
      <c r="I34" s="126"/>
      <c r="J34" s="126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83"/>
      <c r="DQ34" s="83"/>
      <c r="DR34" s="83"/>
      <c r="DS34" s="83"/>
      <c r="DT34" s="83"/>
    </row>
    <row r="35" spans="2:125" x14ac:dyDescent="0.3">
      <c r="B35" s="124"/>
      <c r="C35" s="127" t="s">
        <v>32</v>
      </c>
      <c r="D35" s="124"/>
      <c r="E35" s="124"/>
      <c r="F35" s="124"/>
      <c r="G35" s="124"/>
      <c r="H35" s="124"/>
      <c r="I35" s="124"/>
      <c r="J35" s="124"/>
    </row>
    <row r="36" spans="2:125" s="21" customFormat="1" x14ac:dyDescent="0.3">
      <c r="B36" s="123"/>
      <c r="C36" s="128" t="s">
        <v>33</v>
      </c>
      <c r="D36" s="123"/>
      <c r="E36" s="123"/>
      <c r="F36" s="123"/>
      <c r="G36" s="123"/>
      <c r="H36" s="123"/>
      <c r="I36" s="123"/>
      <c r="J36" s="123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</row>
    <row r="37" spans="2:125" x14ac:dyDescent="0.3">
      <c r="B37" s="124"/>
      <c r="C37" s="127" t="s">
        <v>34</v>
      </c>
      <c r="D37" s="124"/>
      <c r="E37" s="124"/>
      <c r="F37" s="124"/>
      <c r="G37" s="124"/>
      <c r="H37" s="124"/>
      <c r="I37" s="124"/>
      <c r="J37" s="124"/>
    </row>
    <row r="38" spans="2:125" s="21" customFormat="1" x14ac:dyDescent="0.3">
      <c r="B38" s="123"/>
      <c r="C38" s="128" t="s">
        <v>35</v>
      </c>
      <c r="D38" s="123"/>
      <c r="E38" s="123"/>
      <c r="F38" s="123"/>
      <c r="G38" s="123"/>
      <c r="H38" s="123"/>
      <c r="I38" s="123"/>
      <c r="J38" s="123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</row>
    <row r="39" spans="2:125" x14ac:dyDescent="0.3">
      <c r="B39" s="124"/>
      <c r="C39" s="127" t="s">
        <v>36</v>
      </c>
      <c r="D39" s="124"/>
      <c r="E39" s="124"/>
      <c r="F39" s="124"/>
      <c r="G39" s="124"/>
      <c r="H39" s="124"/>
      <c r="I39" s="124"/>
      <c r="J39" s="124"/>
    </row>
    <row r="40" spans="2:125" s="21" customFormat="1" x14ac:dyDescent="0.3">
      <c r="B40" s="123"/>
      <c r="C40" s="128" t="s">
        <v>37</v>
      </c>
      <c r="D40" s="123"/>
      <c r="E40" s="123"/>
      <c r="F40" s="123"/>
      <c r="G40" s="123"/>
      <c r="H40" s="123"/>
      <c r="I40" s="123"/>
      <c r="J40" s="123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</row>
    <row r="41" spans="2:125" x14ac:dyDescent="0.3">
      <c r="B41" s="124"/>
      <c r="C41" s="127" t="s">
        <v>38</v>
      </c>
      <c r="D41" s="124"/>
      <c r="E41" s="124"/>
      <c r="F41" s="124"/>
      <c r="G41" s="124"/>
      <c r="H41" s="124"/>
      <c r="I41" s="124"/>
      <c r="J41" s="124"/>
    </row>
    <row r="42" spans="2:125" s="21" customFormat="1" x14ac:dyDescent="0.3">
      <c r="B42" s="123"/>
      <c r="C42" s="128" t="s">
        <v>39</v>
      </c>
      <c r="D42" s="123"/>
      <c r="E42" s="123"/>
      <c r="F42" s="123"/>
      <c r="G42" s="123"/>
      <c r="H42" s="123"/>
      <c r="I42" s="123"/>
      <c r="J42" s="123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</row>
    <row r="43" spans="2:125" x14ac:dyDescent="0.3">
      <c r="B43" s="124"/>
      <c r="C43" s="127" t="s">
        <v>40</v>
      </c>
      <c r="D43" s="124"/>
      <c r="E43" s="124"/>
      <c r="F43" s="124"/>
      <c r="G43" s="124"/>
      <c r="H43" s="124"/>
      <c r="I43" s="124"/>
      <c r="J43" s="124"/>
    </row>
    <row r="44" spans="2:125" s="8" customFormat="1" x14ac:dyDescent="0.3">
      <c r="B44" s="123"/>
      <c r="C44" s="128" t="s">
        <v>41</v>
      </c>
      <c r="D44" s="123"/>
      <c r="E44" s="123"/>
      <c r="F44" s="123"/>
      <c r="G44" s="123"/>
      <c r="H44" s="123"/>
      <c r="I44" s="123"/>
      <c r="J44" s="123"/>
      <c r="K44" s="21"/>
      <c r="L44" s="21"/>
      <c r="M44" s="21"/>
      <c r="N44" s="21"/>
      <c r="O44" s="21"/>
      <c r="P44" s="21"/>
      <c r="Q44" s="21"/>
      <c r="R44" s="21"/>
      <c r="S44" s="21"/>
    </row>
    <row r="45" spans="2:125" x14ac:dyDescent="0.3">
      <c r="B45" s="124"/>
      <c r="C45" s="124" t="s">
        <v>6</v>
      </c>
      <c r="D45" s="124"/>
      <c r="E45" s="124"/>
      <c r="F45" s="124"/>
      <c r="G45" s="124"/>
      <c r="H45" s="124"/>
      <c r="I45" s="124"/>
      <c r="J45" s="124"/>
    </row>
    <row r="46" spans="2:125" s="119" customFormat="1" x14ac:dyDescent="0.3">
      <c r="B46" s="126" t="s">
        <v>42</v>
      </c>
      <c r="C46" s="126" t="s">
        <v>43</v>
      </c>
      <c r="D46" s="126"/>
      <c r="E46" s="126"/>
      <c r="F46" s="126"/>
      <c r="G46" s="126"/>
      <c r="H46" s="126"/>
      <c r="I46" s="126"/>
      <c r="J46" s="126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3"/>
      <c r="BM46" s="83"/>
      <c r="BN46" s="83"/>
      <c r="BO46" s="83"/>
      <c r="BP46" s="83"/>
      <c r="BQ46" s="83"/>
      <c r="BR46" s="83"/>
      <c r="BS46" s="83"/>
      <c r="BT46" s="83"/>
      <c r="BU46" s="83"/>
      <c r="BV46" s="83"/>
      <c r="BW46" s="83"/>
      <c r="BX46" s="83"/>
      <c r="BY46" s="83"/>
      <c r="BZ46" s="83"/>
      <c r="CA46" s="83"/>
      <c r="CB46" s="83"/>
      <c r="CC46" s="83"/>
      <c r="CD46" s="83"/>
      <c r="CE46" s="83"/>
      <c r="CF46" s="83"/>
      <c r="CG46" s="83"/>
      <c r="CH46" s="83"/>
      <c r="CI46" s="83"/>
      <c r="CJ46" s="83"/>
      <c r="CK46" s="83"/>
      <c r="CL46" s="83"/>
      <c r="CM46" s="83"/>
      <c r="CN46" s="83"/>
      <c r="CO46" s="83"/>
      <c r="CP46" s="83"/>
      <c r="CQ46" s="83"/>
      <c r="CR46" s="83"/>
      <c r="CS46" s="83"/>
      <c r="CT46" s="83"/>
      <c r="CU46" s="83"/>
      <c r="CV46" s="83"/>
      <c r="CW46" s="83"/>
      <c r="CX46" s="83"/>
      <c r="CY46" s="83"/>
      <c r="CZ46" s="83"/>
      <c r="DA46" s="83"/>
      <c r="DB46" s="83"/>
      <c r="DC46" s="83"/>
      <c r="DD46" s="83"/>
      <c r="DE46" s="83"/>
      <c r="DF46" s="83"/>
      <c r="DG46" s="83"/>
      <c r="DH46" s="83"/>
      <c r="DI46" s="83"/>
      <c r="DJ46" s="83"/>
      <c r="DK46" s="83"/>
      <c r="DL46" s="83"/>
      <c r="DM46" s="83"/>
      <c r="DN46" s="83"/>
      <c r="DO46" s="83"/>
      <c r="DP46" s="83"/>
      <c r="DQ46" s="83"/>
      <c r="DR46" s="83"/>
      <c r="DS46" s="83"/>
      <c r="DT46" s="83"/>
    </row>
    <row r="47" spans="2:125" x14ac:dyDescent="0.3">
      <c r="B47" s="124"/>
      <c r="C47" s="127" t="s">
        <v>44</v>
      </c>
      <c r="D47" s="124"/>
      <c r="E47" s="124"/>
      <c r="F47" s="124"/>
      <c r="G47" s="124"/>
      <c r="H47" s="124"/>
      <c r="I47" s="124"/>
      <c r="J47" s="124"/>
    </row>
    <row r="48" spans="2:125" s="21" customFormat="1" x14ac:dyDescent="0.3">
      <c r="B48" s="123"/>
      <c r="C48" s="128" t="s">
        <v>45</v>
      </c>
      <c r="D48" s="123"/>
      <c r="E48" s="123"/>
      <c r="F48" s="123"/>
      <c r="G48" s="123"/>
      <c r="H48" s="123"/>
      <c r="I48" s="123"/>
      <c r="J48" s="123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</row>
    <row r="49" spans="2:125" x14ac:dyDescent="0.3">
      <c r="B49" s="124"/>
      <c r="C49" s="127" t="s">
        <v>46</v>
      </c>
      <c r="D49" s="124"/>
      <c r="E49" s="124"/>
      <c r="F49" s="124"/>
      <c r="G49" s="124"/>
      <c r="H49" s="124"/>
      <c r="I49" s="124"/>
      <c r="J49" s="124"/>
    </row>
    <row r="50" spans="2:125" s="21" customFormat="1" x14ac:dyDescent="0.3">
      <c r="B50" s="123"/>
      <c r="C50" s="128" t="s">
        <v>47</v>
      </c>
      <c r="D50" s="123"/>
      <c r="E50" s="123"/>
      <c r="F50" s="123"/>
      <c r="G50" s="123"/>
      <c r="H50" s="123"/>
      <c r="I50" s="123"/>
      <c r="J50" s="123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</row>
    <row r="51" spans="2:125" x14ac:dyDescent="0.3">
      <c r="B51" s="124"/>
      <c r="C51" s="127" t="s">
        <v>48</v>
      </c>
      <c r="D51" s="124"/>
      <c r="E51" s="124"/>
      <c r="F51" s="124"/>
      <c r="G51" s="124"/>
      <c r="H51" s="124"/>
      <c r="I51" s="124"/>
      <c r="J51" s="124"/>
    </row>
    <row r="52" spans="2:125" s="21" customFormat="1" x14ac:dyDescent="0.3">
      <c r="B52" s="123"/>
      <c r="C52" s="128" t="s">
        <v>49</v>
      </c>
      <c r="D52" s="123"/>
      <c r="E52" s="123"/>
      <c r="F52" s="123"/>
      <c r="G52" s="123"/>
      <c r="H52" s="123"/>
      <c r="I52" s="123"/>
      <c r="J52" s="123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</row>
    <row r="53" spans="2:125" x14ac:dyDescent="0.3">
      <c r="B53" s="124"/>
      <c r="C53" s="124" t="s">
        <v>6</v>
      </c>
      <c r="D53" s="124"/>
      <c r="E53" s="124"/>
      <c r="F53" s="124"/>
      <c r="G53" s="124"/>
      <c r="H53" s="124"/>
      <c r="I53" s="124"/>
      <c r="J53" s="124"/>
    </row>
    <row r="54" spans="2:125" s="119" customFormat="1" x14ac:dyDescent="0.3">
      <c r="B54" s="126" t="s">
        <v>50</v>
      </c>
      <c r="C54" s="126" t="s">
        <v>51</v>
      </c>
      <c r="D54" s="126"/>
      <c r="E54" s="126"/>
      <c r="F54" s="126"/>
      <c r="G54" s="126"/>
      <c r="H54" s="126"/>
      <c r="I54" s="126"/>
      <c r="J54" s="126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  <c r="BM54" s="83"/>
      <c r="BN54" s="83"/>
      <c r="BO54" s="83"/>
      <c r="BP54" s="83"/>
      <c r="BQ54" s="83"/>
      <c r="BR54" s="83"/>
      <c r="BS54" s="83"/>
      <c r="BT54" s="83"/>
      <c r="BU54" s="83"/>
      <c r="BV54" s="83"/>
      <c r="BW54" s="83"/>
      <c r="BX54" s="83"/>
      <c r="BY54" s="83"/>
      <c r="BZ54" s="83"/>
      <c r="CA54" s="83"/>
      <c r="CB54" s="83"/>
      <c r="CC54" s="83"/>
      <c r="CD54" s="83"/>
      <c r="CE54" s="83"/>
      <c r="CF54" s="83"/>
      <c r="CG54" s="83"/>
      <c r="CH54" s="83"/>
      <c r="CI54" s="83"/>
      <c r="CJ54" s="83"/>
      <c r="CK54" s="83"/>
      <c r="CL54" s="83"/>
      <c r="CM54" s="83"/>
      <c r="CN54" s="83"/>
      <c r="CO54" s="83"/>
      <c r="CP54" s="83"/>
      <c r="CQ54" s="83"/>
      <c r="CR54" s="83"/>
      <c r="CS54" s="83"/>
      <c r="CT54" s="83"/>
      <c r="CU54" s="83"/>
      <c r="CV54" s="83"/>
      <c r="CW54" s="83"/>
      <c r="CX54" s="83"/>
      <c r="CY54" s="83"/>
      <c r="CZ54" s="83"/>
      <c r="DA54" s="83"/>
      <c r="DB54" s="83"/>
      <c r="DC54" s="83"/>
      <c r="DD54" s="83"/>
      <c r="DE54" s="83"/>
      <c r="DF54" s="83"/>
      <c r="DG54" s="83"/>
      <c r="DH54" s="83"/>
      <c r="DI54" s="83"/>
      <c r="DJ54" s="83"/>
      <c r="DK54" s="83"/>
      <c r="DL54" s="83"/>
      <c r="DM54" s="83"/>
      <c r="DN54" s="83"/>
      <c r="DO54" s="83"/>
      <c r="DP54" s="83"/>
      <c r="DQ54" s="83"/>
      <c r="DR54" s="83"/>
      <c r="DS54" s="83"/>
      <c r="DT54" s="83"/>
    </row>
    <row r="55" spans="2:125" x14ac:dyDescent="0.3">
      <c r="B55" s="124"/>
      <c r="C55" s="127" t="s">
        <v>52</v>
      </c>
      <c r="D55" s="124"/>
      <c r="E55" s="124"/>
      <c r="F55" s="124"/>
      <c r="G55" s="124"/>
      <c r="H55" s="124"/>
      <c r="I55" s="124"/>
      <c r="J55" s="124"/>
    </row>
    <row r="56" spans="2:125" s="21" customFormat="1" x14ac:dyDescent="0.3">
      <c r="B56" s="123"/>
      <c r="C56" s="128" t="s">
        <v>53</v>
      </c>
      <c r="D56" s="123"/>
      <c r="E56" s="123"/>
      <c r="F56" s="123"/>
      <c r="G56" s="123"/>
      <c r="H56" s="123"/>
      <c r="I56" s="123"/>
      <c r="J56" s="123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</row>
    <row r="57" spans="2:125" x14ac:dyDescent="0.3">
      <c r="B57" s="124"/>
      <c r="C57" s="127" t="s">
        <v>54</v>
      </c>
      <c r="D57" s="124"/>
      <c r="E57" s="124"/>
      <c r="F57" s="124"/>
      <c r="G57" s="124"/>
      <c r="H57" s="124"/>
      <c r="I57" s="124"/>
      <c r="J57" s="124"/>
    </row>
    <row r="58" spans="2:125" s="21" customFormat="1" x14ac:dyDescent="0.3">
      <c r="B58" s="123"/>
      <c r="C58" s="128" t="s">
        <v>55</v>
      </c>
      <c r="D58" s="123"/>
      <c r="E58" s="123"/>
      <c r="F58" s="123"/>
      <c r="G58" s="123"/>
      <c r="H58" s="123"/>
      <c r="I58" s="123"/>
      <c r="J58" s="123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</row>
    <row r="59" spans="2:125" x14ac:dyDescent="0.3">
      <c r="B59" s="124"/>
      <c r="C59" s="127" t="s">
        <v>56</v>
      </c>
      <c r="D59" s="124"/>
      <c r="E59" s="124"/>
      <c r="F59" s="124"/>
      <c r="G59" s="124"/>
      <c r="H59" s="124"/>
      <c r="I59" s="124"/>
      <c r="J59" s="124"/>
    </row>
    <row r="60" spans="2:125" s="21" customFormat="1" x14ac:dyDescent="0.3">
      <c r="B60" s="123"/>
      <c r="C60" s="128" t="s">
        <v>57</v>
      </c>
      <c r="D60" s="123"/>
      <c r="E60" s="123"/>
      <c r="F60" s="123"/>
      <c r="G60" s="123"/>
      <c r="H60" s="123"/>
      <c r="I60" s="123"/>
      <c r="J60" s="123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</row>
    <row r="61" spans="2:125" x14ac:dyDescent="0.3">
      <c r="B61" s="124"/>
      <c r="C61" s="127" t="s">
        <v>58</v>
      </c>
      <c r="D61" s="124"/>
      <c r="E61" s="124"/>
      <c r="F61" s="124"/>
      <c r="G61" s="124"/>
      <c r="H61" s="124"/>
      <c r="I61" s="124"/>
      <c r="J61" s="124"/>
    </row>
    <row r="62" spans="2:125" s="21" customFormat="1" x14ac:dyDescent="0.3">
      <c r="B62" s="123"/>
      <c r="C62" s="128" t="s">
        <v>59</v>
      </c>
      <c r="D62" s="123"/>
      <c r="E62" s="123"/>
      <c r="F62" s="123"/>
      <c r="G62" s="123"/>
      <c r="H62" s="123"/>
      <c r="I62" s="123"/>
      <c r="J62" s="123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</row>
    <row r="63" spans="2:125" x14ac:dyDescent="0.3">
      <c r="B63" s="124"/>
      <c r="C63" s="127" t="s">
        <v>60</v>
      </c>
      <c r="D63" s="124"/>
      <c r="E63" s="124"/>
      <c r="F63" s="124"/>
      <c r="G63" s="124"/>
      <c r="H63" s="124"/>
      <c r="I63" s="124"/>
      <c r="J63" s="124"/>
    </row>
    <row r="64" spans="2:125" s="21" customFormat="1" x14ac:dyDescent="0.3">
      <c r="B64" s="123"/>
      <c r="C64" s="128" t="s">
        <v>61</v>
      </c>
      <c r="D64" s="123"/>
      <c r="E64" s="123"/>
      <c r="F64" s="123"/>
      <c r="G64" s="123"/>
      <c r="H64" s="123"/>
      <c r="I64" s="123"/>
      <c r="J64" s="123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</row>
    <row r="65" spans="1:125" x14ac:dyDescent="0.3">
      <c r="B65" s="124"/>
      <c r="C65" s="127" t="s">
        <v>62</v>
      </c>
      <c r="D65" s="124"/>
      <c r="E65" s="124"/>
      <c r="F65" s="124"/>
      <c r="G65" s="124"/>
      <c r="H65" s="124"/>
      <c r="I65" s="124"/>
      <c r="J65" s="124"/>
    </row>
    <row r="66" spans="1:125" s="8" customFormat="1" x14ac:dyDescent="0.3">
      <c r="B66" s="123"/>
      <c r="C66" s="123" t="s">
        <v>6</v>
      </c>
      <c r="D66" s="123"/>
      <c r="E66" s="123"/>
      <c r="F66" s="123"/>
      <c r="G66" s="123"/>
      <c r="H66" s="123"/>
      <c r="I66" s="123"/>
      <c r="J66" s="123"/>
      <c r="K66" s="21"/>
      <c r="L66" s="21"/>
      <c r="M66" s="21"/>
      <c r="N66" s="21"/>
      <c r="O66" s="21"/>
      <c r="P66" s="21"/>
      <c r="Q66" s="21"/>
      <c r="R66" s="21"/>
      <c r="S66" s="21"/>
    </row>
    <row r="67" spans="1:125" s="118" customFormat="1" x14ac:dyDescent="0.3">
      <c r="A67" s="119"/>
      <c r="B67" s="126" t="s">
        <v>63</v>
      </c>
      <c r="C67" s="126" t="s">
        <v>64</v>
      </c>
      <c r="D67" s="126"/>
      <c r="E67" s="126"/>
      <c r="F67" s="126"/>
      <c r="G67" s="126"/>
      <c r="H67" s="126"/>
      <c r="I67" s="126"/>
      <c r="J67" s="126"/>
      <c r="K67" s="119"/>
      <c r="L67" s="119"/>
      <c r="M67" s="119"/>
      <c r="N67" s="119"/>
      <c r="O67" s="119"/>
      <c r="P67" s="119"/>
      <c r="Q67" s="119"/>
      <c r="R67" s="119"/>
      <c r="S67" s="119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3"/>
      <c r="BH67" s="83"/>
      <c r="BI67" s="83"/>
      <c r="BJ67" s="83"/>
      <c r="BK67" s="83"/>
      <c r="BL67" s="83"/>
      <c r="BM67" s="83"/>
      <c r="BN67" s="83"/>
      <c r="BO67" s="83"/>
      <c r="BP67" s="83"/>
      <c r="BQ67" s="83"/>
      <c r="BR67" s="83"/>
      <c r="BS67" s="83"/>
      <c r="BT67" s="83"/>
      <c r="BU67" s="83"/>
      <c r="BV67" s="83"/>
      <c r="BW67" s="83"/>
      <c r="BX67" s="83"/>
      <c r="BY67" s="83"/>
      <c r="BZ67" s="83"/>
      <c r="CA67" s="83"/>
      <c r="CB67" s="83"/>
      <c r="CC67" s="83"/>
      <c r="CD67" s="83"/>
      <c r="CE67" s="83"/>
      <c r="CF67" s="83"/>
      <c r="CG67" s="83"/>
      <c r="CH67" s="83"/>
      <c r="CI67" s="83"/>
      <c r="CJ67" s="83"/>
      <c r="CK67" s="83"/>
      <c r="CL67" s="83"/>
      <c r="CM67" s="83"/>
      <c r="CN67" s="83"/>
      <c r="CO67" s="83"/>
      <c r="CP67" s="83"/>
      <c r="CQ67" s="83"/>
      <c r="CR67" s="83"/>
      <c r="CS67" s="83"/>
      <c r="CT67" s="83"/>
      <c r="CU67" s="83"/>
      <c r="CV67" s="83"/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</row>
    <row r="68" spans="1:125" s="21" customFormat="1" x14ac:dyDescent="0.3">
      <c r="B68" s="123"/>
      <c r="C68" s="128" t="s">
        <v>65</v>
      </c>
      <c r="D68" s="123"/>
      <c r="E68" s="123"/>
      <c r="F68" s="123"/>
      <c r="G68" s="123"/>
      <c r="H68" s="123"/>
      <c r="I68" s="123"/>
      <c r="J68" s="123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</row>
    <row r="69" spans="1:125" x14ac:dyDescent="0.3">
      <c r="B69" s="124"/>
      <c r="C69" s="127" t="s">
        <v>66</v>
      </c>
      <c r="D69" s="124"/>
      <c r="E69" s="124"/>
      <c r="F69" s="124"/>
      <c r="G69" s="124"/>
      <c r="H69" s="124"/>
      <c r="I69" s="124"/>
      <c r="J69" s="124"/>
    </row>
    <row r="70" spans="1:125" s="21" customFormat="1" x14ac:dyDescent="0.3">
      <c r="B70" s="123"/>
      <c r="C70" s="128" t="s">
        <v>67</v>
      </c>
      <c r="D70" s="123"/>
      <c r="E70" s="123"/>
      <c r="F70" s="123"/>
      <c r="G70" s="123"/>
      <c r="H70" s="123"/>
      <c r="I70" s="123"/>
      <c r="J70" s="123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</row>
    <row r="71" spans="1:125" x14ac:dyDescent="0.3">
      <c r="B71" s="124"/>
      <c r="C71" s="127" t="s">
        <v>68</v>
      </c>
      <c r="D71" s="124"/>
      <c r="E71" s="124"/>
      <c r="F71" s="124"/>
      <c r="G71" s="124"/>
      <c r="H71" s="124"/>
      <c r="I71" s="124"/>
      <c r="J71" s="124"/>
    </row>
    <row r="72" spans="1:125" s="21" customFormat="1" x14ac:dyDescent="0.3">
      <c r="B72" s="123"/>
      <c r="C72" s="128" t="s">
        <v>69</v>
      </c>
      <c r="D72" s="123"/>
      <c r="E72" s="123"/>
      <c r="F72" s="123"/>
      <c r="G72" s="123"/>
      <c r="H72" s="123"/>
      <c r="I72" s="123"/>
      <c r="J72" s="123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</row>
    <row r="73" spans="1:125" x14ac:dyDescent="0.3">
      <c r="B73" s="124"/>
      <c r="C73" s="127" t="s">
        <v>70</v>
      </c>
      <c r="D73" s="124"/>
      <c r="E73" s="124"/>
      <c r="F73" s="124"/>
      <c r="G73" s="124"/>
      <c r="H73" s="124"/>
      <c r="I73" s="124"/>
      <c r="J73" s="124"/>
    </row>
    <row r="74" spans="1:125" s="8" customFormat="1" x14ac:dyDescent="0.3">
      <c r="B74" s="123"/>
      <c r="C74" s="128" t="s">
        <v>71</v>
      </c>
      <c r="D74" s="123"/>
      <c r="E74" s="123"/>
      <c r="F74" s="123"/>
      <c r="G74" s="123"/>
      <c r="H74" s="123"/>
      <c r="I74" s="123"/>
      <c r="J74" s="123"/>
      <c r="K74" s="21"/>
      <c r="L74" s="21"/>
      <c r="M74" s="21"/>
      <c r="N74" s="21"/>
      <c r="O74" s="21"/>
      <c r="P74" s="21"/>
      <c r="Q74" s="21"/>
      <c r="R74" s="21"/>
      <c r="S74" s="21"/>
    </row>
    <row r="75" spans="1:125" x14ac:dyDescent="0.3">
      <c r="B75" s="124"/>
      <c r="C75" s="124" t="s">
        <v>6</v>
      </c>
      <c r="D75" s="124"/>
      <c r="E75" s="124"/>
      <c r="F75" s="124"/>
      <c r="G75" s="124"/>
      <c r="H75" s="124"/>
      <c r="I75" s="124"/>
      <c r="J75" s="124"/>
    </row>
    <row r="76" spans="1:125" s="8" customFormat="1" x14ac:dyDescent="0.3">
      <c r="B76" s="123"/>
      <c r="C76" s="123" t="s">
        <v>6</v>
      </c>
      <c r="D76" s="123"/>
      <c r="E76" s="123"/>
      <c r="F76" s="123"/>
      <c r="G76" s="123"/>
      <c r="H76" s="123"/>
      <c r="I76" s="123"/>
      <c r="J76" s="123"/>
      <c r="K76" s="21"/>
      <c r="L76" s="21"/>
      <c r="M76" s="21"/>
      <c r="N76" s="21"/>
      <c r="O76" s="21"/>
      <c r="P76" s="21"/>
      <c r="Q76" s="21"/>
      <c r="R76" s="21"/>
      <c r="S76" s="21"/>
    </row>
    <row r="77" spans="1:125" s="83" customFormat="1" x14ac:dyDescent="0.3">
      <c r="B77" s="126" t="s">
        <v>72</v>
      </c>
      <c r="C77" s="126" t="s">
        <v>73</v>
      </c>
      <c r="D77" s="126"/>
      <c r="E77" s="126"/>
      <c r="F77" s="126"/>
      <c r="G77" s="126"/>
      <c r="H77" s="126"/>
      <c r="I77" s="126"/>
      <c r="J77" s="126"/>
      <c r="K77" s="119"/>
      <c r="L77" s="119"/>
      <c r="M77" s="119"/>
      <c r="N77" s="119"/>
      <c r="O77" s="119"/>
      <c r="P77" s="119"/>
      <c r="Q77" s="119"/>
      <c r="R77" s="119"/>
      <c r="S77" s="119"/>
    </row>
    <row r="78" spans="1:125" s="8" customFormat="1" x14ac:dyDescent="0.3">
      <c r="B78" s="123"/>
      <c r="C78" s="128" t="s">
        <v>74</v>
      </c>
      <c r="D78" s="123"/>
      <c r="E78" s="123"/>
      <c r="F78" s="123"/>
      <c r="G78" s="123"/>
      <c r="H78" s="123"/>
      <c r="I78" s="123"/>
      <c r="J78" s="123"/>
      <c r="K78" s="21"/>
      <c r="L78" s="21"/>
      <c r="M78" s="21"/>
      <c r="N78" s="21"/>
      <c r="O78" s="21"/>
      <c r="P78" s="21"/>
      <c r="Q78" s="21"/>
      <c r="R78" s="21"/>
      <c r="S78" s="21"/>
    </row>
    <row r="79" spans="1:125" s="8" customFormat="1" x14ac:dyDescent="0.3">
      <c r="B79" s="141"/>
      <c r="C79" s="141" t="s">
        <v>6</v>
      </c>
      <c r="D79" s="141"/>
      <c r="E79" s="141"/>
      <c r="F79" s="141"/>
      <c r="G79" s="141"/>
      <c r="H79" s="141"/>
      <c r="I79" s="141"/>
      <c r="J79" s="141"/>
      <c r="K79" s="21"/>
      <c r="L79" s="21"/>
      <c r="M79" s="21"/>
      <c r="N79" s="21"/>
      <c r="O79" s="21"/>
      <c r="P79" s="21"/>
      <c r="Q79" s="21"/>
      <c r="R79" s="21"/>
      <c r="S79" s="21"/>
    </row>
    <row r="80" spans="1:125" s="8" customFormat="1" x14ac:dyDescent="0.3">
      <c r="B80" s="123"/>
      <c r="C80" s="123" t="s">
        <v>6</v>
      </c>
      <c r="D80" s="123"/>
      <c r="E80" s="123"/>
      <c r="F80" s="123"/>
      <c r="G80" s="123"/>
      <c r="H80" s="123"/>
      <c r="I80" s="123"/>
      <c r="J80" s="123"/>
      <c r="K80" s="21"/>
      <c r="L80" s="21"/>
      <c r="M80" s="21"/>
      <c r="N80" s="21"/>
      <c r="O80" s="21"/>
      <c r="P80" s="21"/>
      <c r="Q80" s="21"/>
      <c r="R80" s="21"/>
      <c r="S80" s="21"/>
    </row>
    <row r="81" spans="2:19" s="8" customFormat="1" x14ac:dyDescent="0.3">
      <c r="B81" s="123"/>
      <c r="C81" s="123" t="s">
        <v>6</v>
      </c>
      <c r="D81" s="123"/>
      <c r="E81" s="123"/>
      <c r="F81" s="123"/>
      <c r="G81" s="123"/>
      <c r="H81" s="123"/>
      <c r="I81" s="123"/>
      <c r="J81" s="123"/>
      <c r="K81" s="21"/>
      <c r="L81" s="21"/>
      <c r="M81" s="21"/>
      <c r="N81" s="21"/>
      <c r="O81" s="21"/>
      <c r="P81" s="21"/>
      <c r="Q81" s="21"/>
      <c r="R81" s="21"/>
      <c r="S81" s="21"/>
    </row>
    <row r="82" spans="2:19" s="8" customFormat="1" x14ac:dyDescent="0.3">
      <c r="B82" s="123"/>
      <c r="C82" s="123" t="s">
        <v>6</v>
      </c>
      <c r="D82" s="123"/>
      <c r="E82" s="123"/>
      <c r="F82" s="123"/>
      <c r="G82" s="123"/>
      <c r="H82" s="123"/>
      <c r="I82" s="123"/>
      <c r="J82" s="123"/>
      <c r="K82" s="21"/>
      <c r="L82" s="21"/>
      <c r="M82" s="21"/>
      <c r="N82" s="21"/>
      <c r="O82" s="21"/>
      <c r="P82" s="21"/>
      <c r="Q82" s="21"/>
      <c r="R82" s="21"/>
      <c r="S82" s="21"/>
    </row>
    <row r="83" spans="2:19" s="8" customFormat="1" x14ac:dyDescent="0.3">
      <c r="B83" s="123"/>
      <c r="C83" s="123" t="s">
        <v>6</v>
      </c>
      <c r="D83" s="123"/>
      <c r="E83" s="123"/>
      <c r="F83" s="123"/>
      <c r="G83" s="123"/>
      <c r="H83" s="123"/>
      <c r="I83" s="123"/>
      <c r="J83" s="123"/>
      <c r="K83" s="21"/>
      <c r="L83" s="21"/>
      <c r="M83" s="21"/>
      <c r="N83" s="21"/>
      <c r="O83" s="21"/>
      <c r="P83" s="21"/>
      <c r="Q83" s="21"/>
      <c r="R83" s="21"/>
      <c r="S83" s="21"/>
    </row>
    <row r="84" spans="2:19" s="8" customFormat="1" x14ac:dyDescent="0.3">
      <c r="B84" s="123"/>
      <c r="C84" s="123"/>
      <c r="D84" s="123"/>
      <c r="E84" s="123"/>
      <c r="F84" s="123"/>
      <c r="G84" s="123"/>
      <c r="H84" s="123"/>
      <c r="I84" s="123"/>
      <c r="J84" s="123"/>
      <c r="K84" s="21"/>
      <c r="L84" s="21"/>
      <c r="M84" s="21"/>
      <c r="N84" s="21"/>
      <c r="O84" s="21"/>
      <c r="P84" s="21"/>
      <c r="Q84" s="21"/>
      <c r="R84" s="21"/>
      <c r="S84" s="21"/>
    </row>
    <row r="85" spans="2:19" s="8" customFormat="1" x14ac:dyDescent="0.3">
      <c r="B85" s="123"/>
      <c r="C85" s="123"/>
      <c r="D85" s="123"/>
      <c r="E85" s="123"/>
      <c r="F85" s="123"/>
      <c r="G85" s="123"/>
      <c r="H85" s="123"/>
      <c r="I85" s="123"/>
      <c r="J85" s="123"/>
      <c r="K85" s="21"/>
      <c r="L85" s="21"/>
      <c r="M85" s="21"/>
      <c r="N85" s="21"/>
      <c r="O85" s="21"/>
      <c r="P85" s="21"/>
      <c r="Q85" s="21"/>
      <c r="R85" s="21"/>
      <c r="S85" s="21"/>
    </row>
    <row r="86" spans="2:19" s="8" customFormat="1" x14ac:dyDescent="0.3">
      <c r="B86" s="123"/>
      <c r="C86" s="123"/>
      <c r="D86" s="123"/>
      <c r="E86" s="123"/>
      <c r="F86" s="123"/>
      <c r="G86" s="123"/>
      <c r="H86" s="123"/>
      <c r="I86" s="123"/>
      <c r="J86" s="123"/>
      <c r="K86" s="21"/>
      <c r="L86" s="21"/>
      <c r="M86" s="21"/>
      <c r="N86" s="21"/>
      <c r="O86" s="21"/>
      <c r="P86" s="21"/>
      <c r="Q86" s="21"/>
      <c r="R86" s="21"/>
      <c r="S86" s="21"/>
    </row>
    <row r="87" spans="2:19" s="8" customFormat="1" x14ac:dyDescent="0.3">
      <c r="B87" s="123"/>
      <c r="C87" s="123"/>
      <c r="D87" s="123"/>
      <c r="E87" s="123"/>
      <c r="F87" s="123"/>
      <c r="G87" s="123"/>
      <c r="H87" s="123"/>
      <c r="I87" s="123"/>
      <c r="J87" s="123"/>
      <c r="K87" s="21"/>
      <c r="L87" s="21"/>
      <c r="M87" s="21"/>
      <c r="N87" s="21"/>
      <c r="O87" s="21"/>
      <c r="P87" s="21"/>
      <c r="Q87" s="21"/>
      <c r="R87" s="21"/>
      <c r="S87" s="21"/>
    </row>
    <row r="88" spans="2:19" s="8" customFormat="1" x14ac:dyDescent="0.3">
      <c r="B88" s="123"/>
      <c r="C88" s="123"/>
      <c r="D88" s="123"/>
      <c r="E88" s="123"/>
      <c r="F88" s="123"/>
      <c r="G88" s="123"/>
      <c r="H88" s="123"/>
      <c r="I88" s="123"/>
      <c r="J88" s="123"/>
      <c r="K88" s="21"/>
      <c r="L88" s="21"/>
      <c r="M88" s="21"/>
      <c r="N88" s="21"/>
      <c r="O88" s="21"/>
      <c r="P88" s="21"/>
      <c r="Q88" s="21"/>
      <c r="R88" s="21"/>
      <c r="S88" s="21"/>
    </row>
    <row r="89" spans="2:19" s="8" customFormat="1" x14ac:dyDescent="0.3">
      <c r="B89" s="123"/>
      <c r="C89" s="123"/>
      <c r="D89" s="123"/>
      <c r="E89" s="123"/>
      <c r="F89" s="123"/>
      <c r="G89" s="123"/>
      <c r="H89" s="123"/>
      <c r="I89" s="123"/>
      <c r="J89" s="123"/>
      <c r="K89" s="21"/>
      <c r="L89" s="21"/>
      <c r="M89" s="21"/>
      <c r="N89" s="21"/>
      <c r="O89" s="21"/>
      <c r="P89" s="21"/>
      <c r="Q89" s="21"/>
      <c r="R89" s="21"/>
      <c r="S89" s="21"/>
    </row>
    <row r="90" spans="2:19" s="8" customFormat="1" x14ac:dyDescent="0.3">
      <c r="B90" s="123"/>
      <c r="C90" s="123"/>
      <c r="D90" s="123"/>
      <c r="E90" s="123"/>
      <c r="F90" s="123"/>
      <c r="G90" s="123"/>
      <c r="H90" s="123"/>
      <c r="I90" s="123"/>
      <c r="J90" s="123"/>
      <c r="K90" s="21"/>
      <c r="L90" s="21"/>
      <c r="M90" s="21"/>
      <c r="N90" s="21"/>
      <c r="O90" s="21"/>
      <c r="P90" s="21"/>
      <c r="Q90" s="21"/>
      <c r="R90" s="21"/>
      <c r="S90" s="21"/>
    </row>
    <row r="91" spans="2:19" s="8" customFormat="1" x14ac:dyDescent="0.3">
      <c r="B91" s="123"/>
      <c r="C91" s="123"/>
      <c r="D91" s="123"/>
      <c r="E91" s="123"/>
      <c r="F91" s="123"/>
      <c r="G91" s="123"/>
      <c r="H91" s="123"/>
      <c r="I91" s="123"/>
      <c r="J91" s="123"/>
      <c r="K91" s="21"/>
      <c r="L91" s="21"/>
      <c r="M91" s="21"/>
      <c r="N91" s="21"/>
      <c r="O91" s="21"/>
      <c r="P91" s="21"/>
      <c r="Q91" s="21"/>
      <c r="R91" s="21"/>
      <c r="S91" s="21"/>
    </row>
    <row r="92" spans="2:19" s="8" customFormat="1" x14ac:dyDescent="0.3">
      <c r="B92" s="123"/>
      <c r="C92" s="123"/>
      <c r="D92" s="123"/>
      <c r="E92" s="123"/>
      <c r="F92" s="123"/>
      <c r="G92" s="123"/>
      <c r="H92" s="123"/>
      <c r="I92" s="123"/>
      <c r="J92" s="123"/>
      <c r="K92" s="21"/>
      <c r="L92" s="21"/>
      <c r="M92" s="21"/>
      <c r="N92" s="21"/>
      <c r="O92" s="21"/>
      <c r="P92" s="21"/>
      <c r="Q92" s="21"/>
      <c r="R92" s="21"/>
      <c r="S92" s="21"/>
    </row>
    <row r="93" spans="2:19" s="8" customFormat="1" x14ac:dyDescent="0.3">
      <c r="B93" s="123"/>
      <c r="C93" s="123"/>
      <c r="D93" s="123"/>
      <c r="E93" s="123"/>
      <c r="F93" s="123"/>
      <c r="G93" s="123"/>
      <c r="H93" s="123"/>
      <c r="I93" s="123"/>
      <c r="J93" s="123"/>
      <c r="K93" s="21"/>
      <c r="L93" s="21"/>
      <c r="M93" s="21"/>
      <c r="N93" s="21"/>
      <c r="O93" s="21"/>
      <c r="P93" s="21"/>
      <c r="Q93" s="21"/>
      <c r="R93" s="21"/>
      <c r="S93" s="21"/>
    </row>
    <row r="94" spans="2:19" s="8" customFormat="1" x14ac:dyDescent="0.3">
      <c r="B94" s="123"/>
      <c r="C94" s="123"/>
      <c r="D94" s="123"/>
      <c r="E94" s="123"/>
      <c r="F94" s="123"/>
      <c r="G94" s="123"/>
      <c r="H94" s="123"/>
      <c r="I94" s="123"/>
      <c r="J94" s="123"/>
      <c r="K94" s="21"/>
      <c r="L94" s="21"/>
      <c r="M94" s="21"/>
      <c r="N94" s="21"/>
      <c r="O94" s="21"/>
      <c r="P94" s="21"/>
      <c r="Q94" s="21"/>
      <c r="R94" s="21"/>
      <c r="S94" s="21"/>
    </row>
    <row r="95" spans="2:19" s="8" customFormat="1" x14ac:dyDescent="0.3">
      <c r="B95" s="123"/>
      <c r="C95" s="123"/>
      <c r="D95" s="123"/>
      <c r="E95" s="123"/>
      <c r="F95" s="123"/>
      <c r="G95" s="123"/>
      <c r="H95" s="123"/>
      <c r="I95" s="123"/>
      <c r="J95" s="123"/>
      <c r="K95" s="21"/>
      <c r="L95" s="21"/>
      <c r="M95" s="21"/>
      <c r="N95" s="21"/>
      <c r="O95" s="21"/>
      <c r="P95" s="21"/>
      <c r="Q95" s="21"/>
      <c r="R95" s="21"/>
      <c r="S95" s="21"/>
    </row>
    <row r="96" spans="2:19" s="8" customFormat="1" x14ac:dyDescent="0.3">
      <c r="B96" s="123"/>
      <c r="C96" s="123"/>
      <c r="D96" s="123"/>
      <c r="E96" s="123"/>
      <c r="F96" s="123"/>
      <c r="G96" s="123"/>
      <c r="H96" s="123"/>
      <c r="I96" s="123"/>
      <c r="J96" s="123"/>
      <c r="K96" s="21"/>
      <c r="L96" s="21"/>
      <c r="M96" s="21"/>
      <c r="N96" s="21"/>
      <c r="O96" s="21"/>
      <c r="P96" s="21"/>
      <c r="Q96" s="21"/>
      <c r="R96" s="21"/>
      <c r="S96" s="21"/>
    </row>
    <row r="97" spans="2:19" s="8" customFormat="1" x14ac:dyDescent="0.3">
      <c r="B97" s="123"/>
      <c r="C97" s="123"/>
      <c r="D97" s="123"/>
      <c r="E97" s="123"/>
      <c r="F97" s="123"/>
      <c r="G97" s="123"/>
      <c r="H97" s="123"/>
      <c r="I97" s="123"/>
      <c r="J97" s="123"/>
      <c r="K97" s="21"/>
      <c r="L97" s="21"/>
      <c r="M97" s="21"/>
      <c r="N97" s="21"/>
      <c r="O97" s="21"/>
      <c r="P97" s="21"/>
      <c r="Q97" s="21"/>
      <c r="R97" s="21"/>
      <c r="S97" s="21"/>
    </row>
    <row r="98" spans="2:19" s="8" customFormat="1" x14ac:dyDescent="0.3">
      <c r="B98" s="123"/>
      <c r="C98" s="123"/>
      <c r="D98" s="123"/>
      <c r="E98" s="123"/>
      <c r="F98" s="123"/>
      <c r="G98" s="123"/>
      <c r="H98" s="123"/>
      <c r="I98" s="123"/>
      <c r="J98" s="123"/>
      <c r="K98" s="21"/>
      <c r="L98" s="21"/>
      <c r="M98" s="21"/>
      <c r="N98" s="21"/>
      <c r="O98" s="21"/>
      <c r="P98" s="21"/>
      <c r="Q98" s="21"/>
      <c r="R98" s="21"/>
      <c r="S98" s="21"/>
    </row>
    <row r="99" spans="2:19" s="8" customFormat="1" x14ac:dyDescent="0.3">
      <c r="B99" s="123"/>
      <c r="C99" s="123"/>
      <c r="D99" s="123"/>
      <c r="E99" s="123"/>
      <c r="F99" s="123"/>
      <c r="G99" s="123"/>
      <c r="H99" s="123"/>
      <c r="I99" s="123"/>
      <c r="J99" s="123"/>
      <c r="K99" s="21"/>
      <c r="L99" s="21"/>
      <c r="M99" s="21"/>
      <c r="N99" s="21"/>
      <c r="O99" s="21"/>
      <c r="P99" s="21"/>
      <c r="Q99" s="21"/>
      <c r="R99" s="21"/>
      <c r="S99" s="21"/>
    </row>
    <row r="100" spans="2:19" s="8" customFormat="1" x14ac:dyDescent="0.3">
      <c r="B100" s="123"/>
      <c r="C100" s="123"/>
      <c r="D100" s="123"/>
      <c r="E100" s="123"/>
      <c r="F100" s="123"/>
      <c r="G100" s="123"/>
      <c r="H100" s="123"/>
      <c r="I100" s="123"/>
      <c r="J100" s="123"/>
      <c r="K100" s="21"/>
      <c r="L100" s="21"/>
      <c r="M100" s="21"/>
      <c r="N100" s="21"/>
      <c r="O100" s="21"/>
      <c r="P100" s="21"/>
      <c r="Q100" s="21"/>
      <c r="R100" s="21"/>
      <c r="S100" s="21"/>
    </row>
    <row r="101" spans="2:19" s="8" customFormat="1" x14ac:dyDescent="0.3">
      <c r="B101" s="123"/>
      <c r="C101" s="123"/>
      <c r="D101" s="123"/>
      <c r="E101" s="123"/>
      <c r="F101" s="123"/>
      <c r="G101" s="123"/>
      <c r="H101" s="123"/>
      <c r="I101" s="123"/>
      <c r="J101" s="123"/>
      <c r="K101" s="21"/>
      <c r="L101" s="21"/>
      <c r="M101" s="21"/>
      <c r="N101" s="21"/>
      <c r="O101" s="21"/>
      <c r="P101" s="21"/>
      <c r="Q101" s="21"/>
      <c r="R101" s="21"/>
      <c r="S101" s="21"/>
    </row>
    <row r="102" spans="2:19" s="8" customFormat="1" x14ac:dyDescent="0.3">
      <c r="B102" s="123"/>
      <c r="C102" s="123"/>
      <c r="D102" s="123"/>
      <c r="E102" s="123"/>
      <c r="F102" s="123"/>
      <c r="G102" s="123"/>
      <c r="H102" s="123"/>
      <c r="I102" s="123"/>
      <c r="J102" s="123"/>
      <c r="K102" s="21"/>
      <c r="L102" s="21"/>
      <c r="M102" s="21"/>
      <c r="N102" s="21"/>
      <c r="O102" s="21"/>
      <c r="P102" s="21"/>
      <c r="Q102" s="21"/>
      <c r="R102" s="21"/>
      <c r="S102" s="21"/>
    </row>
    <row r="103" spans="2:19" s="8" customFormat="1" x14ac:dyDescent="0.3">
      <c r="B103" s="123"/>
      <c r="C103" s="123"/>
      <c r="D103" s="123"/>
      <c r="E103" s="123"/>
      <c r="F103" s="123"/>
      <c r="G103" s="123"/>
      <c r="H103" s="123"/>
      <c r="I103" s="123"/>
      <c r="J103" s="123"/>
      <c r="K103" s="21"/>
      <c r="L103" s="21"/>
      <c r="M103" s="21"/>
      <c r="N103" s="21"/>
      <c r="O103" s="21"/>
      <c r="P103" s="21"/>
      <c r="Q103" s="21"/>
      <c r="R103" s="21"/>
      <c r="S103" s="21"/>
    </row>
    <row r="104" spans="2:19" s="8" customFormat="1" x14ac:dyDescent="0.3">
      <c r="B104" s="123"/>
      <c r="C104" s="123"/>
      <c r="D104" s="123"/>
      <c r="E104" s="123"/>
      <c r="F104" s="123"/>
      <c r="G104" s="123"/>
      <c r="H104" s="123"/>
      <c r="I104" s="123"/>
      <c r="J104" s="123"/>
      <c r="K104" s="21"/>
      <c r="L104" s="21"/>
      <c r="M104" s="21"/>
      <c r="N104" s="21"/>
      <c r="O104" s="21"/>
      <c r="P104" s="21"/>
      <c r="Q104" s="21"/>
      <c r="R104" s="21"/>
      <c r="S104" s="21"/>
    </row>
    <row r="105" spans="2:19" s="8" customFormat="1" x14ac:dyDescent="0.3">
      <c r="B105" s="123"/>
      <c r="C105" s="123"/>
      <c r="D105" s="123"/>
      <c r="E105" s="123"/>
      <c r="F105" s="123"/>
      <c r="G105" s="123"/>
      <c r="H105" s="123"/>
      <c r="I105" s="123"/>
      <c r="J105" s="123"/>
      <c r="K105" s="21"/>
      <c r="L105" s="21"/>
      <c r="M105" s="21"/>
      <c r="N105" s="21"/>
      <c r="O105" s="21"/>
      <c r="P105" s="21"/>
      <c r="Q105" s="21"/>
      <c r="R105" s="21"/>
      <c r="S105" s="21"/>
    </row>
    <row r="106" spans="2:19" s="8" customFormat="1" x14ac:dyDescent="0.3">
      <c r="B106" s="123"/>
      <c r="C106" s="123"/>
      <c r="D106" s="123"/>
      <c r="E106" s="123"/>
      <c r="F106" s="123"/>
      <c r="G106" s="123"/>
      <c r="H106" s="123"/>
      <c r="I106" s="123"/>
      <c r="J106" s="123"/>
      <c r="K106" s="21"/>
      <c r="L106" s="21"/>
      <c r="M106" s="21"/>
      <c r="N106" s="21"/>
      <c r="O106" s="21"/>
      <c r="P106" s="21"/>
      <c r="Q106" s="21"/>
      <c r="R106" s="21"/>
      <c r="S106" s="21"/>
    </row>
    <row r="107" spans="2:19" s="8" customFormat="1" x14ac:dyDescent="0.3">
      <c r="B107" s="123"/>
      <c r="C107" s="123"/>
      <c r="D107" s="123"/>
      <c r="E107" s="123"/>
      <c r="F107" s="123"/>
      <c r="G107" s="123"/>
      <c r="H107" s="123"/>
      <c r="I107" s="123"/>
      <c r="J107" s="123"/>
      <c r="K107" s="21"/>
      <c r="L107" s="21"/>
      <c r="M107" s="21"/>
      <c r="N107" s="21"/>
      <c r="O107" s="21"/>
      <c r="P107" s="21"/>
      <c r="Q107" s="21"/>
      <c r="R107" s="21"/>
      <c r="S107" s="21"/>
    </row>
    <row r="108" spans="2:19" s="8" customFormat="1" x14ac:dyDescent="0.3">
      <c r="B108" s="123"/>
      <c r="C108" s="123"/>
      <c r="D108" s="123"/>
      <c r="E108" s="123"/>
      <c r="F108" s="123"/>
      <c r="G108" s="123"/>
      <c r="H108" s="123"/>
      <c r="I108" s="123"/>
      <c r="J108" s="123"/>
      <c r="K108" s="21"/>
      <c r="L108" s="21"/>
      <c r="M108" s="21"/>
      <c r="N108" s="21"/>
      <c r="O108" s="21"/>
      <c r="P108" s="21"/>
      <c r="Q108" s="21"/>
      <c r="R108" s="21"/>
      <c r="S108" s="21"/>
    </row>
    <row r="109" spans="2:19" s="8" customFormat="1" x14ac:dyDescent="0.3">
      <c r="B109" s="123"/>
      <c r="C109" s="123"/>
      <c r="D109" s="123"/>
      <c r="E109" s="123"/>
      <c r="F109" s="123"/>
      <c r="G109" s="123"/>
      <c r="H109" s="123"/>
      <c r="I109" s="123"/>
      <c r="J109" s="123"/>
      <c r="K109" s="21"/>
      <c r="L109" s="21"/>
      <c r="M109" s="21"/>
      <c r="N109" s="21"/>
      <c r="O109" s="21"/>
      <c r="P109" s="21"/>
      <c r="Q109" s="21"/>
      <c r="R109" s="21"/>
      <c r="S109" s="21"/>
    </row>
    <row r="110" spans="2:19" s="8" customFormat="1" x14ac:dyDescent="0.3">
      <c r="B110" s="123"/>
      <c r="C110" s="123"/>
      <c r="D110" s="123"/>
      <c r="E110" s="123"/>
      <c r="F110" s="123"/>
      <c r="G110" s="123"/>
      <c r="H110" s="123"/>
      <c r="I110" s="123"/>
      <c r="J110" s="123"/>
      <c r="K110" s="21"/>
      <c r="L110" s="21"/>
      <c r="M110" s="21"/>
      <c r="N110" s="21"/>
      <c r="O110" s="21"/>
      <c r="P110" s="21"/>
      <c r="Q110" s="21"/>
      <c r="R110" s="21"/>
      <c r="S110" s="21"/>
    </row>
    <row r="111" spans="2:19" s="8" customFormat="1" x14ac:dyDescent="0.3">
      <c r="B111" s="123"/>
      <c r="C111" s="123"/>
      <c r="D111" s="123"/>
      <c r="E111" s="123"/>
      <c r="F111" s="123"/>
      <c r="G111" s="123"/>
      <c r="H111" s="123"/>
      <c r="I111" s="123"/>
      <c r="J111" s="123"/>
      <c r="K111" s="21"/>
      <c r="L111" s="21"/>
      <c r="M111" s="21"/>
      <c r="N111" s="21"/>
      <c r="O111" s="21"/>
      <c r="P111" s="21"/>
      <c r="Q111" s="21"/>
      <c r="R111" s="21"/>
      <c r="S111" s="21"/>
    </row>
    <row r="112" spans="2:19" s="8" customFormat="1" x14ac:dyDescent="0.3">
      <c r="B112" s="123"/>
      <c r="C112" s="123"/>
      <c r="D112" s="123"/>
      <c r="E112" s="123"/>
      <c r="F112" s="123"/>
      <c r="G112" s="123"/>
      <c r="H112" s="123"/>
      <c r="I112" s="123"/>
      <c r="J112" s="123"/>
      <c r="K112" s="21"/>
      <c r="L112" s="21"/>
      <c r="M112" s="21"/>
      <c r="N112" s="21"/>
      <c r="O112" s="21"/>
      <c r="P112" s="21"/>
      <c r="Q112" s="21"/>
      <c r="R112" s="21"/>
      <c r="S112" s="21"/>
    </row>
    <row r="113" spans="2:19" s="8" customFormat="1" x14ac:dyDescent="0.3">
      <c r="B113" s="123"/>
      <c r="C113" s="123"/>
      <c r="D113" s="123"/>
      <c r="E113" s="123"/>
      <c r="F113" s="123"/>
      <c r="G113" s="123"/>
      <c r="H113" s="123"/>
      <c r="I113" s="123"/>
      <c r="J113" s="123"/>
      <c r="K113" s="21"/>
      <c r="L113" s="21"/>
      <c r="M113" s="21"/>
      <c r="N113" s="21"/>
      <c r="O113" s="21"/>
      <c r="P113" s="21"/>
      <c r="Q113" s="21"/>
      <c r="R113" s="21"/>
      <c r="S113" s="21"/>
    </row>
    <row r="114" spans="2:19" s="8" customFormat="1" x14ac:dyDescent="0.3">
      <c r="B114" s="123"/>
      <c r="C114" s="123"/>
      <c r="D114" s="123"/>
      <c r="E114" s="123"/>
      <c r="F114" s="123"/>
      <c r="G114" s="123"/>
      <c r="H114" s="123"/>
      <c r="I114" s="123"/>
      <c r="J114" s="123"/>
      <c r="K114" s="21"/>
      <c r="L114" s="21"/>
      <c r="M114" s="21"/>
      <c r="N114" s="21"/>
      <c r="O114" s="21"/>
      <c r="P114" s="21"/>
      <c r="Q114" s="21"/>
      <c r="R114" s="21"/>
      <c r="S114" s="21"/>
    </row>
    <row r="115" spans="2:19" s="8" customFormat="1" x14ac:dyDescent="0.3">
      <c r="B115" s="123"/>
      <c r="C115" s="123"/>
      <c r="D115" s="123"/>
      <c r="E115" s="123"/>
      <c r="F115" s="123"/>
      <c r="G115" s="123"/>
      <c r="H115" s="123"/>
      <c r="I115" s="123"/>
      <c r="J115" s="123"/>
      <c r="K115" s="21"/>
      <c r="L115" s="21"/>
      <c r="M115" s="21"/>
      <c r="N115" s="21"/>
      <c r="O115" s="21"/>
      <c r="P115" s="21"/>
      <c r="Q115" s="21"/>
      <c r="R115" s="21"/>
      <c r="S115" s="21"/>
    </row>
    <row r="116" spans="2:19" s="8" customFormat="1" x14ac:dyDescent="0.3">
      <c r="B116" s="123"/>
      <c r="C116" s="123"/>
      <c r="D116" s="123"/>
      <c r="E116" s="123"/>
      <c r="F116" s="123"/>
      <c r="G116" s="123"/>
      <c r="H116" s="123"/>
      <c r="I116" s="123"/>
      <c r="J116" s="123"/>
      <c r="K116" s="21"/>
      <c r="L116" s="21"/>
      <c r="M116" s="21"/>
      <c r="N116" s="21"/>
      <c r="O116" s="21"/>
      <c r="P116" s="21"/>
      <c r="Q116" s="21"/>
      <c r="R116" s="21"/>
      <c r="S116" s="21"/>
    </row>
    <row r="117" spans="2:19" s="8" customFormat="1" x14ac:dyDescent="0.3">
      <c r="B117" s="123"/>
      <c r="C117" s="123"/>
      <c r="D117" s="123"/>
      <c r="E117" s="123"/>
      <c r="F117" s="123"/>
      <c r="G117" s="123"/>
      <c r="H117" s="123"/>
      <c r="I117" s="123"/>
      <c r="J117" s="123"/>
      <c r="K117" s="21"/>
      <c r="L117" s="21"/>
      <c r="M117" s="21"/>
      <c r="N117" s="21"/>
      <c r="O117" s="21"/>
      <c r="P117" s="21"/>
      <c r="Q117" s="21"/>
      <c r="R117" s="21"/>
      <c r="S117" s="21"/>
    </row>
    <row r="118" spans="2:19" s="8" customFormat="1" x14ac:dyDescent="0.3">
      <c r="B118" s="123"/>
      <c r="C118" s="123"/>
      <c r="D118" s="123"/>
      <c r="E118" s="123"/>
      <c r="F118" s="123"/>
      <c r="G118" s="123"/>
      <c r="H118" s="123"/>
      <c r="I118" s="123"/>
      <c r="J118" s="123"/>
      <c r="K118" s="21"/>
      <c r="L118" s="21"/>
      <c r="M118" s="21"/>
      <c r="N118" s="21"/>
      <c r="O118" s="21"/>
      <c r="P118" s="21"/>
      <c r="Q118" s="21"/>
      <c r="R118" s="21"/>
      <c r="S118" s="21"/>
    </row>
    <row r="119" spans="2:19" s="8" customFormat="1" x14ac:dyDescent="0.3">
      <c r="B119" s="123"/>
      <c r="C119" s="123"/>
      <c r="D119" s="123"/>
      <c r="E119" s="123"/>
      <c r="F119" s="123"/>
      <c r="G119" s="123"/>
      <c r="H119" s="123"/>
      <c r="I119" s="123"/>
      <c r="J119" s="123"/>
      <c r="K119" s="21"/>
      <c r="L119" s="21"/>
      <c r="M119" s="21"/>
      <c r="N119" s="21"/>
      <c r="O119" s="21"/>
      <c r="P119" s="21"/>
      <c r="Q119" s="21"/>
      <c r="R119" s="21"/>
      <c r="S119" s="21"/>
    </row>
    <row r="120" spans="2:19" s="8" customFormat="1" x14ac:dyDescent="0.3">
      <c r="B120" s="123"/>
      <c r="C120" s="123"/>
      <c r="D120" s="123"/>
      <c r="E120" s="123"/>
      <c r="F120" s="123"/>
      <c r="G120" s="123"/>
      <c r="H120" s="123"/>
      <c r="I120" s="123"/>
      <c r="J120" s="123"/>
      <c r="K120" s="21"/>
      <c r="L120" s="21"/>
      <c r="M120" s="21"/>
      <c r="N120" s="21"/>
      <c r="O120" s="21"/>
      <c r="P120" s="21"/>
      <c r="Q120" s="21"/>
      <c r="R120" s="21"/>
      <c r="S120" s="21"/>
    </row>
    <row r="121" spans="2:19" s="8" customFormat="1" x14ac:dyDescent="0.3">
      <c r="B121" s="123"/>
      <c r="C121" s="123"/>
      <c r="D121" s="123"/>
      <c r="E121" s="123"/>
      <c r="F121" s="123"/>
      <c r="G121" s="123"/>
      <c r="H121" s="123"/>
      <c r="I121" s="123"/>
      <c r="J121" s="123"/>
      <c r="K121" s="21"/>
      <c r="L121" s="21"/>
      <c r="M121" s="21"/>
      <c r="N121" s="21"/>
      <c r="O121" s="21"/>
      <c r="P121" s="21"/>
      <c r="Q121" s="21"/>
      <c r="R121" s="21"/>
      <c r="S121" s="21"/>
    </row>
    <row r="122" spans="2:19" s="8" customFormat="1" x14ac:dyDescent="0.3">
      <c r="B122" s="123"/>
      <c r="C122" s="123"/>
      <c r="D122" s="123"/>
      <c r="E122" s="123"/>
      <c r="F122" s="123"/>
      <c r="G122" s="123"/>
      <c r="H122" s="123"/>
      <c r="I122" s="123"/>
      <c r="J122" s="123"/>
      <c r="K122" s="21"/>
      <c r="L122" s="21"/>
      <c r="M122" s="21"/>
      <c r="N122" s="21"/>
      <c r="O122" s="21"/>
      <c r="P122" s="21"/>
      <c r="Q122" s="21"/>
      <c r="R122" s="21"/>
      <c r="S122" s="21"/>
    </row>
    <row r="123" spans="2:19" s="8" customFormat="1" x14ac:dyDescent="0.3">
      <c r="B123" s="123"/>
      <c r="C123" s="123"/>
      <c r="D123" s="123"/>
      <c r="E123" s="123"/>
      <c r="F123" s="123"/>
      <c r="G123" s="123"/>
      <c r="H123" s="123"/>
      <c r="I123" s="123"/>
      <c r="J123" s="123"/>
      <c r="K123" s="21"/>
      <c r="L123" s="21"/>
      <c r="M123" s="21"/>
      <c r="N123" s="21"/>
      <c r="O123" s="21"/>
      <c r="P123" s="21"/>
      <c r="Q123" s="21"/>
      <c r="R123" s="21"/>
      <c r="S123" s="21"/>
    </row>
    <row r="124" spans="2:19" s="8" customFormat="1" x14ac:dyDescent="0.3">
      <c r="B124" s="123"/>
      <c r="C124" s="123"/>
      <c r="D124" s="123"/>
      <c r="E124" s="123"/>
      <c r="F124" s="123"/>
      <c r="G124" s="123"/>
      <c r="H124" s="123"/>
      <c r="I124" s="123"/>
      <c r="J124" s="123"/>
      <c r="K124" s="21"/>
      <c r="L124" s="21"/>
      <c r="M124" s="21"/>
      <c r="N124" s="21"/>
      <c r="O124" s="21"/>
      <c r="P124" s="21"/>
      <c r="Q124" s="21"/>
      <c r="R124" s="21"/>
      <c r="S124" s="21"/>
    </row>
    <row r="125" spans="2:19" s="8" customFormat="1" x14ac:dyDescent="0.3">
      <c r="B125" s="123"/>
      <c r="C125" s="123"/>
      <c r="D125" s="123"/>
      <c r="E125" s="123"/>
      <c r="F125" s="123"/>
      <c r="G125" s="123"/>
      <c r="H125" s="123"/>
      <c r="I125" s="123"/>
      <c r="J125" s="123"/>
      <c r="K125" s="21"/>
      <c r="L125" s="21"/>
      <c r="M125" s="21"/>
      <c r="N125" s="21"/>
      <c r="O125" s="21"/>
      <c r="P125" s="21"/>
      <c r="Q125" s="21"/>
      <c r="R125" s="21"/>
      <c r="S125" s="21"/>
    </row>
    <row r="126" spans="2:19" s="8" customFormat="1" x14ac:dyDescent="0.3">
      <c r="B126" s="123"/>
      <c r="C126" s="123"/>
      <c r="D126" s="123"/>
      <c r="E126" s="123"/>
      <c r="F126" s="123"/>
      <c r="G126" s="123"/>
      <c r="H126" s="123"/>
      <c r="I126" s="123"/>
      <c r="J126" s="123"/>
      <c r="K126" s="21"/>
      <c r="L126" s="21"/>
      <c r="M126" s="21"/>
      <c r="N126" s="21"/>
      <c r="O126" s="21"/>
      <c r="P126" s="21"/>
      <c r="Q126" s="21"/>
      <c r="R126" s="21"/>
      <c r="S126" s="21"/>
    </row>
    <row r="127" spans="2:19" s="8" customFormat="1" x14ac:dyDescent="0.3">
      <c r="B127" s="123"/>
      <c r="C127" s="123"/>
      <c r="D127" s="123"/>
      <c r="E127" s="123"/>
      <c r="F127" s="123"/>
      <c r="G127" s="123"/>
      <c r="H127" s="123"/>
      <c r="I127" s="123"/>
      <c r="J127" s="123"/>
      <c r="K127" s="21"/>
      <c r="L127" s="21"/>
      <c r="M127" s="21"/>
      <c r="N127" s="21"/>
      <c r="O127" s="21"/>
      <c r="P127" s="21"/>
      <c r="Q127" s="21"/>
      <c r="R127" s="21"/>
      <c r="S127" s="21"/>
    </row>
    <row r="128" spans="2:19" s="8" customFormat="1" x14ac:dyDescent="0.3">
      <c r="B128" s="123"/>
      <c r="C128" s="123"/>
      <c r="D128" s="123"/>
      <c r="E128" s="123"/>
      <c r="F128" s="123"/>
      <c r="G128" s="123"/>
      <c r="H128" s="123"/>
      <c r="I128" s="123"/>
      <c r="J128" s="123"/>
      <c r="K128" s="21"/>
      <c r="L128" s="21"/>
      <c r="M128" s="21"/>
      <c r="N128" s="21"/>
      <c r="O128" s="21"/>
      <c r="P128" s="21"/>
      <c r="Q128" s="21"/>
      <c r="R128" s="21"/>
      <c r="S128" s="21"/>
    </row>
    <row r="129" spans="2:19" s="8" customFormat="1" x14ac:dyDescent="0.3">
      <c r="B129" s="123"/>
      <c r="C129" s="123"/>
      <c r="D129" s="123"/>
      <c r="E129" s="123"/>
      <c r="F129" s="123"/>
      <c r="G129" s="123"/>
      <c r="H129" s="123"/>
      <c r="I129" s="123"/>
      <c r="J129" s="123"/>
      <c r="K129" s="21"/>
      <c r="L129" s="21"/>
      <c r="M129" s="21"/>
      <c r="N129" s="21"/>
      <c r="O129" s="21"/>
      <c r="P129" s="21"/>
      <c r="Q129" s="21"/>
      <c r="R129" s="21"/>
      <c r="S129" s="21"/>
    </row>
    <row r="130" spans="2:19" s="8" customFormat="1" x14ac:dyDescent="0.3">
      <c r="B130" s="123"/>
      <c r="C130" s="123"/>
      <c r="D130" s="123"/>
      <c r="E130" s="123"/>
      <c r="F130" s="123"/>
      <c r="G130" s="123"/>
      <c r="H130" s="123"/>
      <c r="I130" s="123"/>
      <c r="J130" s="123"/>
      <c r="K130" s="21"/>
      <c r="L130" s="21"/>
      <c r="M130" s="21"/>
      <c r="N130" s="21"/>
      <c r="O130" s="21"/>
      <c r="P130" s="21"/>
      <c r="Q130" s="21"/>
      <c r="R130" s="21"/>
      <c r="S130" s="21"/>
    </row>
    <row r="131" spans="2:19" s="8" customFormat="1" x14ac:dyDescent="0.3">
      <c r="B131" s="123"/>
      <c r="C131" s="123"/>
      <c r="D131" s="123"/>
      <c r="E131" s="123"/>
      <c r="F131" s="123"/>
      <c r="G131" s="123"/>
      <c r="H131" s="123"/>
      <c r="I131" s="123"/>
      <c r="J131" s="123"/>
      <c r="K131" s="21"/>
      <c r="L131" s="21"/>
      <c r="M131" s="21"/>
      <c r="N131" s="21"/>
      <c r="O131" s="21"/>
      <c r="P131" s="21"/>
      <c r="Q131" s="21"/>
      <c r="R131" s="21"/>
      <c r="S131" s="21"/>
    </row>
    <row r="132" spans="2:19" s="8" customFormat="1" x14ac:dyDescent="0.3">
      <c r="B132" s="123"/>
      <c r="C132" s="123"/>
      <c r="D132" s="123"/>
      <c r="E132" s="123"/>
      <c r="F132" s="123"/>
      <c r="G132" s="123"/>
      <c r="H132" s="123"/>
      <c r="I132" s="123"/>
      <c r="J132" s="123"/>
      <c r="K132" s="21"/>
      <c r="L132" s="21"/>
      <c r="M132" s="21"/>
      <c r="N132" s="21"/>
      <c r="O132" s="21"/>
      <c r="P132" s="21"/>
      <c r="Q132" s="21"/>
      <c r="R132" s="21"/>
      <c r="S132" s="21"/>
    </row>
    <row r="133" spans="2:19" s="8" customFormat="1" x14ac:dyDescent="0.3">
      <c r="B133" s="123"/>
      <c r="C133" s="123"/>
      <c r="D133" s="123"/>
      <c r="E133" s="123"/>
      <c r="F133" s="123"/>
      <c r="G133" s="123"/>
      <c r="H133" s="123"/>
      <c r="I133" s="123"/>
      <c r="J133" s="123"/>
      <c r="K133" s="21"/>
      <c r="L133" s="21"/>
      <c r="M133" s="21"/>
      <c r="N133" s="21"/>
      <c r="O133" s="21"/>
      <c r="P133" s="21"/>
      <c r="Q133" s="21"/>
      <c r="R133" s="21"/>
      <c r="S133" s="21"/>
    </row>
    <row r="134" spans="2:19" s="8" customFormat="1" x14ac:dyDescent="0.3">
      <c r="B134" s="123"/>
      <c r="C134" s="123"/>
      <c r="D134" s="123"/>
      <c r="E134" s="123"/>
      <c r="F134" s="123"/>
      <c r="G134" s="123"/>
      <c r="H134" s="123"/>
      <c r="I134" s="123"/>
      <c r="J134" s="123"/>
      <c r="K134" s="21"/>
      <c r="L134" s="21"/>
      <c r="M134" s="21"/>
      <c r="N134" s="21"/>
      <c r="O134" s="21"/>
      <c r="P134" s="21"/>
      <c r="Q134" s="21"/>
      <c r="R134" s="21"/>
      <c r="S134" s="21"/>
    </row>
    <row r="135" spans="2:19" s="8" customFormat="1" x14ac:dyDescent="0.3">
      <c r="B135" s="123"/>
      <c r="C135" s="123"/>
      <c r="D135" s="123"/>
      <c r="E135" s="123"/>
      <c r="F135" s="123"/>
      <c r="G135" s="123"/>
      <c r="H135" s="123"/>
      <c r="I135" s="123"/>
      <c r="J135" s="123"/>
      <c r="K135" s="21"/>
      <c r="L135" s="21"/>
      <c r="M135" s="21"/>
      <c r="N135" s="21"/>
      <c r="O135" s="21"/>
      <c r="P135" s="21"/>
      <c r="Q135" s="21"/>
      <c r="R135" s="21"/>
      <c r="S135" s="21"/>
    </row>
    <row r="136" spans="2:19" s="8" customFormat="1" x14ac:dyDescent="0.3">
      <c r="B136" s="123"/>
      <c r="C136" s="123"/>
      <c r="D136" s="123"/>
      <c r="E136" s="123"/>
      <c r="F136" s="123"/>
      <c r="G136" s="123"/>
      <c r="H136" s="123"/>
      <c r="I136" s="123"/>
      <c r="J136" s="123"/>
      <c r="K136" s="21"/>
      <c r="L136" s="21"/>
      <c r="M136" s="21"/>
      <c r="N136" s="21"/>
      <c r="O136" s="21"/>
      <c r="P136" s="21"/>
      <c r="Q136" s="21"/>
      <c r="R136" s="21"/>
      <c r="S136" s="21"/>
    </row>
    <row r="137" spans="2:19" s="8" customFormat="1" x14ac:dyDescent="0.3">
      <c r="B137" s="123"/>
      <c r="C137" s="123"/>
      <c r="D137" s="123"/>
      <c r="E137" s="123"/>
      <c r="F137" s="123"/>
      <c r="G137" s="123"/>
      <c r="H137" s="123"/>
      <c r="I137" s="123"/>
      <c r="J137" s="123"/>
      <c r="K137" s="21"/>
      <c r="L137" s="21"/>
      <c r="M137" s="21"/>
      <c r="N137" s="21"/>
      <c r="O137" s="21"/>
      <c r="P137" s="21"/>
      <c r="Q137" s="21"/>
      <c r="R137" s="21"/>
      <c r="S137" s="21"/>
    </row>
    <row r="138" spans="2:19" s="8" customFormat="1" x14ac:dyDescent="0.3">
      <c r="B138" s="123"/>
      <c r="C138" s="123"/>
      <c r="D138" s="123"/>
      <c r="E138" s="123"/>
      <c r="F138" s="123"/>
      <c r="G138" s="123"/>
      <c r="H138" s="123"/>
      <c r="I138" s="123"/>
      <c r="J138" s="123"/>
      <c r="K138" s="21"/>
      <c r="L138" s="21"/>
      <c r="M138" s="21"/>
      <c r="N138" s="21"/>
      <c r="O138" s="21"/>
      <c r="P138" s="21"/>
      <c r="Q138" s="21"/>
      <c r="R138" s="21"/>
      <c r="S138" s="21"/>
    </row>
    <row r="139" spans="2:19" s="8" customFormat="1" x14ac:dyDescent="0.3">
      <c r="B139" s="123"/>
      <c r="C139" s="123"/>
      <c r="D139" s="123"/>
      <c r="E139" s="123"/>
      <c r="F139" s="123"/>
      <c r="G139" s="123"/>
      <c r="H139" s="123"/>
      <c r="I139" s="123"/>
      <c r="J139" s="123"/>
      <c r="K139" s="21"/>
      <c r="L139" s="21"/>
      <c r="M139" s="21"/>
      <c r="N139" s="21"/>
      <c r="O139" s="21"/>
      <c r="P139" s="21"/>
      <c r="Q139" s="21"/>
      <c r="R139" s="21"/>
      <c r="S139" s="21"/>
    </row>
    <row r="140" spans="2:19" s="8" customFormat="1" x14ac:dyDescent="0.3">
      <c r="B140" s="123"/>
      <c r="C140" s="123"/>
      <c r="D140" s="123"/>
      <c r="E140" s="123"/>
      <c r="F140" s="123"/>
      <c r="G140" s="123"/>
      <c r="H140" s="123"/>
      <c r="I140" s="123"/>
      <c r="J140" s="123"/>
      <c r="K140" s="21"/>
      <c r="L140" s="21"/>
      <c r="M140" s="21"/>
      <c r="N140" s="21"/>
      <c r="O140" s="21"/>
      <c r="P140" s="21"/>
      <c r="Q140" s="21"/>
      <c r="R140" s="21"/>
      <c r="S140" s="21"/>
    </row>
    <row r="141" spans="2:19" s="8" customFormat="1" x14ac:dyDescent="0.3">
      <c r="B141" s="123"/>
      <c r="C141" s="123"/>
      <c r="D141" s="123"/>
      <c r="E141" s="123"/>
      <c r="F141" s="123"/>
      <c r="G141" s="123"/>
      <c r="H141" s="123"/>
      <c r="I141" s="123"/>
      <c r="J141" s="123"/>
      <c r="K141" s="21"/>
      <c r="L141" s="21"/>
      <c r="M141" s="21"/>
      <c r="N141" s="21"/>
      <c r="O141" s="21"/>
      <c r="P141" s="21"/>
      <c r="Q141" s="21"/>
      <c r="R141" s="21"/>
      <c r="S141" s="21"/>
    </row>
    <row r="142" spans="2:19" s="8" customFormat="1" x14ac:dyDescent="0.3">
      <c r="B142" s="123"/>
      <c r="C142" s="123"/>
      <c r="D142" s="123"/>
      <c r="E142" s="123"/>
      <c r="F142" s="123"/>
      <c r="G142" s="123"/>
      <c r="H142" s="123"/>
      <c r="I142" s="123"/>
      <c r="J142" s="123"/>
      <c r="K142" s="21"/>
      <c r="L142" s="21"/>
      <c r="M142" s="21"/>
      <c r="N142" s="21"/>
      <c r="O142" s="21"/>
      <c r="P142" s="21"/>
      <c r="Q142" s="21"/>
      <c r="R142" s="21"/>
      <c r="S142" s="21"/>
    </row>
    <row r="143" spans="2:19" s="8" customFormat="1" x14ac:dyDescent="0.3">
      <c r="B143" s="123"/>
      <c r="C143" s="123"/>
      <c r="D143" s="123"/>
      <c r="E143" s="123"/>
      <c r="F143" s="123"/>
      <c r="G143" s="123"/>
      <c r="H143" s="123"/>
      <c r="I143" s="123"/>
      <c r="J143" s="123"/>
      <c r="K143" s="21"/>
      <c r="L143" s="21"/>
      <c r="M143" s="21"/>
      <c r="N143" s="21"/>
      <c r="O143" s="21"/>
      <c r="P143" s="21"/>
      <c r="Q143" s="21"/>
      <c r="R143" s="21"/>
      <c r="S143" s="21"/>
    </row>
    <row r="144" spans="2:19" s="8" customFormat="1" x14ac:dyDescent="0.3">
      <c r="B144" s="123"/>
      <c r="C144" s="123"/>
      <c r="D144" s="123"/>
      <c r="E144" s="123"/>
      <c r="F144" s="123"/>
      <c r="G144" s="123"/>
      <c r="H144" s="123"/>
      <c r="I144" s="123"/>
      <c r="J144" s="123"/>
      <c r="K144" s="21"/>
      <c r="L144" s="21"/>
      <c r="M144" s="21"/>
      <c r="N144" s="21"/>
      <c r="O144" s="21"/>
      <c r="P144" s="21"/>
      <c r="Q144" s="21"/>
      <c r="R144" s="21"/>
      <c r="S144" s="21"/>
    </row>
    <row r="145" spans="2:19" s="8" customFormat="1" x14ac:dyDescent="0.3">
      <c r="B145" s="123"/>
      <c r="C145" s="123"/>
      <c r="D145" s="123"/>
      <c r="E145" s="123"/>
      <c r="F145" s="123"/>
      <c r="G145" s="123"/>
      <c r="H145" s="123"/>
      <c r="I145" s="123"/>
      <c r="J145" s="123"/>
      <c r="K145" s="21"/>
      <c r="L145" s="21"/>
      <c r="M145" s="21"/>
      <c r="N145" s="21"/>
      <c r="O145" s="21"/>
      <c r="P145" s="21"/>
      <c r="Q145" s="21"/>
      <c r="R145" s="21"/>
      <c r="S145" s="21"/>
    </row>
    <row r="146" spans="2:19" s="8" customFormat="1" x14ac:dyDescent="0.3">
      <c r="B146" s="123"/>
      <c r="C146" s="123"/>
      <c r="D146" s="123"/>
      <c r="E146" s="123"/>
      <c r="F146" s="123"/>
      <c r="G146" s="123"/>
      <c r="H146" s="123"/>
      <c r="I146" s="123"/>
      <c r="J146" s="123"/>
      <c r="K146" s="21"/>
      <c r="L146" s="21"/>
      <c r="M146" s="21"/>
      <c r="N146" s="21"/>
      <c r="O146" s="21"/>
      <c r="P146" s="21"/>
      <c r="Q146" s="21"/>
      <c r="R146" s="21"/>
      <c r="S146" s="21"/>
    </row>
    <row r="147" spans="2:19" s="8" customFormat="1" x14ac:dyDescent="0.3">
      <c r="B147" s="123"/>
      <c r="C147" s="123"/>
      <c r="D147" s="123"/>
      <c r="E147" s="123"/>
      <c r="F147" s="123"/>
      <c r="G147" s="123"/>
      <c r="H147" s="123"/>
      <c r="I147" s="123"/>
      <c r="J147" s="123"/>
      <c r="K147" s="21"/>
      <c r="L147" s="21"/>
      <c r="M147" s="21"/>
      <c r="N147" s="21"/>
      <c r="O147" s="21"/>
      <c r="P147" s="21"/>
      <c r="Q147" s="21"/>
      <c r="R147" s="21"/>
      <c r="S147" s="21"/>
    </row>
    <row r="148" spans="2:19" s="8" customFormat="1" x14ac:dyDescent="0.3">
      <c r="B148" s="123"/>
      <c r="C148" s="123"/>
      <c r="D148" s="123"/>
      <c r="E148" s="123"/>
      <c r="F148" s="123"/>
      <c r="G148" s="123"/>
      <c r="H148" s="123"/>
      <c r="I148" s="123"/>
      <c r="J148" s="123"/>
      <c r="K148" s="21"/>
      <c r="L148" s="21"/>
      <c r="M148" s="21"/>
      <c r="N148" s="21"/>
      <c r="O148" s="21"/>
      <c r="P148" s="21"/>
      <c r="Q148" s="21"/>
      <c r="R148" s="21"/>
      <c r="S148" s="21"/>
    </row>
    <row r="149" spans="2:19" s="8" customFormat="1" x14ac:dyDescent="0.3">
      <c r="B149" s="123"/>
      <c r="C149" s="123"/>
      <c r="D149" s="123"/>
      <c r="E149" s="123"/>
      <c r="F149" s="123"/>
      <c r="G149" s="123"/>
      <c r="H149" s="123"/>
      <c r="I149" s="123"/>
      <c r="J149" s="123"/>
      <c r="K149" s="21"/>
      <c r="L149" s="21"/>
      <c r="M149" s="21"/>
      <c r="N149" s="21"/>
      <c r="O149" s="21"/>
      <c r="P149" s="21"/>
      <c r="Q149" s="21"/>
      <c r="R149" s="21"/>
      <c r="S149" s="21"/>
    </row>
    <row r="150" spans="2:19" s="8" customFormat="1" x14ac:dyDescent="0.3">
      <c r="B150" s="123"/>
      <c r="C150" s="123"/>
      <c r="D150" s="123"/>
      <c r="E150" s="123"/>
      <c r="F150" s="123"/>
      <c r="G150" s="123"/>
      <c r="H150" s="123"/>
      <c r="I150" s="123"/>
      <c r="J150" s="123"/>
      <c r="K150" s="21"/>
      <c r="L150" s="21"/>
      <c r="M150" s="21"/>
      <c r="N150" s="21"/>
      <c r="O150" s="21"/>
      <c r="P150" s="21"/>
      <c r="Q150" s="21"/>
      <c r="R150" s="21"/>
      <c r="S150" s="21"/>
    </row>
    <row r="151" spans="2:19" s="8" customFormat="1" x14ac:dyDescent="0.3">
      <c r="B151" s="123"/>
      <c r="C151" s="123"/>
      <c r="D151" s="123"/>
      <c r="E151" s="123"/>
      <c r="F151" s="123"/>
      <c r="G151" s="123"/>
      <c r="H151" s="123"/>
      <c r="I151" s="123"/>
      <c r="J151" s="123"/>
      <c r="K151" s="21"/>
      <c r="L151" s="21"/>
      <c r="M151" s="21"/>
      <c r="N151" s="21"/>
      <c r="O151" s="21"/>
      <c r="P151" s="21"/>
      <c r="Q151" s="21"/>
      <c r="R151" s="21"/>
      <c r="S151" s="21"/>
    </row>
    <row r="152" spans="2:19" s="8" customFormat="1" x14ac:dyDescent="0.3">
      <c r="B152" s="123"/>
      <c r="C152" s="123"/>
      <c r="D152" s="123"/>
      <c r="E152" s="123"/>
      <c r="F152" s="123"/>
      <c r="G152" s="123"/>
      <c r="H152" s="123"/>
      <c r="I152" s="123"/>
      <c r="J152" s="123"/>
      <c r="K152" s="21"/>
      <c r="L152" s="21"/>
      <c r="M152" s="21"/>
      <c r="N152" s="21"/>
      <c r="O152" s="21"/>
      <c r="P152" s="21"/>
      <c r="Q152" s="21"/>
      <c r="R152" s="21"/>
      <c r="S152" s="21"/>
    </row>
    <row r="153" spans="2:19" s="8" customFormat="1" x14ac:dyDescent="0.3">
      <c r="B153" s="123"/>
      <c r="C153" s="123"/>
      <c r="D153" s="123"/>
      <c r="E153" s="123"/>
      <c r="F153" s="123"/>
      <c r="G153" s="123"/>
      <c r="H153" s="123"/>
      <c r="I153" s="123"/>
      <c r="J153" s="123"/>
      <c r="K153" s="21"/>
      <c r="L153" s="21"/>
      <c r="M153" s="21"/>
      <c r="N153" s="21"/>
      <c r="O153" s="21"/>
      <c r="P153" s="21"/>
      <c r="Q153" s="21"/>
      <c r="R153" s="21"/>
      <c r="S153" s="21"/>
    </row>
    <row r="154" spans="2:19" s="8" customFormat="1" x14ac:dyDescent="0.3">
      <c r="B154" s="123"/>
      <c r="C154" s="123"/>
      <c r="D154" s="123"/>
      <c r="E154" s="123"/>
      <c r="F154" s="123"/>
      <c r="G154" s="123"/>
      <c r="H154" s="123"/>
      <c r="I154" s="123"/>
      <c r="J154" s="123"/>
      <c r="K154" s="21"/>
      <c r="L154" s="21"/>
      <c r="M154" s="21"/>
      <c r="N154" s="21"/>
      <c r="O154" s="21"/>
      <c r="P154" s="21"/>
      <c r="Q154" s="21"/>
      <c r="R154" s="21"/>
      <c r="S154" s="21"/>
    </row>
    <row r="155" spans="2:19" s="8" customFormat="1" x14ac:dyDescent="0.3">
      <c r="B155" s="123"/>
      <c r="C155" s="123"/>
      <c r="D155" s="123"/>
      <c r="E155" s="123"/>
      <c r="F155" s="123"/>
      <c r="G155" s="123"/>
      <c r="H155" s="123"/>
      <c r="I155" s="123"/>
      <c r="J155" s="123"/>
      <c r="K155" s="21"/>
      <c r="L155" s="21"/>
      <c r="M155" s="21"/>
      <c r="N155" s="21"/>
      <c r="O155" s="21"/>
      <c r="P155" s="21"/>
      <c r="Q155" s="21"/>
      <c r="R155" s="21"/>
      <c r="S155" s="21"/>
    </row>
    <row r="156" spans="2:19" s="8" customFormat="1" x14ac:dyDescent="0.3">
      <c r="B156" s="123"/>
      <c r="C156" s="123"/>
      <c r="D156" s="123"/>
      <c r="E156" s="123"/>
      <c r="F156" s="123"/>
      <c r="G156" s="123"/>
      <c r="H156" s="123"/>
      <c r="I156" s="123"/>
      <c r="J156" s="123"/>
      <c r="K156" s="21"/>
      <c r="L156" s="21"/>
      <c r="M156" s="21"/>
      <c r="N156" s="21"/>
      <c r="O156" s="21"/>
      <c r="P156" s="21"/>
      <c r="Q156" s="21"/>
      <c r="R156" s="21"/>
      <c r="S156" s="21"/>
    </row>
    <row r="157" spans="2:19" s="8" customFormat="1" x14ac:dyDescent="0.3">
      <c r="B157" s="123"/>
      <c r="C157" s="123"/>
      <c r="D157" s="123"/>
      <c r="E157" s="123"/>
      <c r="F157" s="123"/>
      <c r="G157" s="123"/>
      <c r="H157" s="123"/>
      <c r="I157" s="123"/>
      <c r="J157" s="123"/>
      <c r="K157" s="21"/>
      <c r="L157" s="21"/>
      <c r="M157" s="21"/>
      <c r="N157" s="21"/>
      <c r="O157" s="21"/>
      <c r="P157" s="21"/>
      <c r="Q157" s="21"/>
      <c r="R157" s="21"/>
      <c r="S157" s="21"/>
    </row>
    <row r="158" spans="2:19" s="8" customFormat="1" x14ac:dyDescent="0.3">
      <c r="B158" s="123"/>
      <c r="C158" s="123"/>
      <c r="D158" s="123"/>
      <c r="E158" s="123"/>
      <c r="F158" s="123"/>
      <c r="G158" s="123"/>
      <c r="H158" s="123"/>
      <c r="I158" s="123"/>
      <c r="J158" s="123"/>
      <c r="K158" s="21"/>
      <c r="L158" s="21"/>
      <c r="M158" s="21"/>
      <c r="N158" s="21"/>
      <c r="O158" s="21"/>
      <c r="P158" s="21"/>
      <c r="Q158" s="21"/>
      <c r="R158" s="21"/>
      <c r="S158" s="21"/>
    </row>
    <row r="159" spans="2:19" s="8" customFormat="1" x14ac:dyDescent="0.3">
      <c r="B159" s="123"/>
      <c r="C159" s="123"/>
      <c r="D159" s="123"/>
      <c r="E159" s="123"/>
      <c r="F159" s="123"/>
      <c r="G159" s="123"/>
      <c r="H159" s="123"/>
      <c r="I159" s="123"/>
      <c r="J159" s="123"/>
      <c r="K159" s="21"/>
      <c r="L159" s="21"/>
      <c r="M159" s="21"/>
      <c r="N159" s="21"/>
      <c r="O159" s="21"/>
      <c r="P159" s="21"/>
      <c r="Q159" s="21"/>
      <c r="R159" s="21"/>
      <c r="S159" s="21"/>
    </row>
    <row r="160" spans="2:19" s="8" customFormat="1" x14ac:dyDescent="0.3">
      <c r="B160" s="123"/>
      <c r="C160" s="123"/>
      <c r="D160" s="123"/>
      <c r="E160" s="123"/>
      <c r="F160" s="123"/>
      <c r="G160" s="123"/>
      <c r="H160" s="123"/>
      <c r="I160" s="123"/>
      <c r="J160" s="123"/>
      <c r="K160" s="21"/>
      <c r="L160" s="21"/>
      <c r="M160" s="21"/>
      <c r="N160" s="21"/>
      <c r="O160" s="21"/>
      <c r="P160" s="21"/>
      <c r="Q160" s="21"/>
      <c r="R160" s="21"/>
      <c r="S160" s="21"/>
    </row>
    <row r="161" spans="2:19" s="8" customFormat="1" x14ac:dyDescent="0.3">
      <c r="B161" s="123"/>
      <c r="C161" s="123"/>
      <c r="D161" s="123"/>
      <c r="E161" s="123"/>
      <c r="F161" s="123"/>
      <c r="G161" s="123"/>
      <c r="H161" s="123"/>
      <c r="I161" s="123"/>
      <c r="J161" s="123"/>
      <c r="K161" s="21"/>
      <c r="L161" s="21"/>
      <c r="M161" s="21"/>
      <c r="N161" s="21"/>
      <c r="O161" s="21"/>
      <c r="P161" s="21"/>
      <c r="Q161" s="21"/>
      <c r="R161" s="21"/>
      <c r="S161" s="21"/>
    </row>
    <row r="162" spans="2:19" s="8" customFormat="1" x14ac:dyDescent="0.3">
      <c r="B162" s="123"/>
      <c r="C162" s="123"/>
      <c r="D162" s="123"/>
      <c r="E162" s="123"/>
      <c r="F162" s="123"/>
      <c r="G162" s="123"/>
      <c r="H162" s="123"/>
      <c r="I162" s="123"/>
      <c r="J162" s="123"/>
      <c r="K162" s="21"/>
      <c r="L162" s="21"/>
      <c r="M162" s="21"/>
      <c r="N162" s="21"/>
      <c r="O162" s="21"/>
      <c r="P162" s="21"/>
      <c r="Q162" s="21"/>
      <c r="R162" s="21"/>
      <c r="S162" s="21"/>
    </row>
    <row r="163" spans="2:19" s="8" customFormat="1" x14ac:dyDescent="0.3">
      <c r="B163" s="123"/>
      <c r="C163" s="123"/>
      <c r="D163" s="123"/>
      <c r="E163" s="123"/>
      <c r="F163" s="123"/>
      <c r="G163" s="123"/>
      <c r="H163" s="123"/>
      <c r="I163" s="123"/>
      <c r="J163" s="123"/>
      <c r="K163" s="21"/>
      <c r="L163" s="21"/>
      <c r="M163" s="21"/>
      <c r="N163" s="21"/>
      <c r="O163" s="21"/>
      <c r="P163" s="21"/>
      <c r="Q163" s="21"/>
      <c r="R163" s="21"/>
      <c r="S163" s="21"/>
    </row>
    <row r="164" spans="2:19" s="8" customFormat="1" x14ac:dyDescent="0.3">
      <c r="B164" s="123"/>
      <c r="C164" s="123"/>
      <c r="D164" s="123"/>
      <c r="E164" s="123"/>
      <c r="F164" s="123"/>
      <c r="G164" s="123"/>
      <c r="H164" s="123"/>
      <c r="I164" s="123"/>
      <c r="J164" s="123"/>
      <c r="K164" s="21"/>
      <c r="L164" s="21"/>
      <c r="M164" s="21"/>
      <c r="N164" s="21"/>
      <c r="O164" s="21"/>
      <c r="P164" s="21"/>
      <c r="Q164" s="21"/>
      <c r="R164" s="21"/>
      <c r="S164" s="21"/>
    </row>
    <row r="165" spans="2:19" s="8" customFormat="1" x14ac:dyDescent="0.3">
      <c r="B165" s="123"/>
      <c r="C165" s="123"/>
      <c r="D165" s="123"/>
      <c r="E165" s="123"/>
      <c r="F165" s="123"/>
      <c r="G165" s="123"/>
      <c r="H165" s="123"/>
      <c r="I165" s="123"/>
      <c r="J165" s="123"/>
      <c r="K165" s="21"/>
      <c r="L165" s="21"/>
      <c r="M165" s="21"/>
      <c r="N165" s="21"/>
      <c r="O165" s="21"/>
      <c r="P165" s="21"/>
      <c r="Q165" s="21"/>
      <c r="R165" s="21"/>
      <c r="S165" s="21"/>
    </row>
    <row r="166" spans="2:19" s="8" customFormat="1" x14ac:dyDescent="0.3">
      <c r="B166" s="123"/>
      <c r="C166" s="123"/>
      <c r="D166" s="123"/>
      <c r="E166" s="123"/>
      <c r="F166" s="123"/>
      <c r="G166" s="123"/>
      <c r="H166" s="123"/>
      <c r="I166" s="123"/>
      <c r="J166" s="123"/>
      <c r="K166" s="21"/>
      <c r="L166" s="21"/>
      <c r="M166" s="21"/>
      <c r="N166" s="21"/>
      <c r="O166" s="21"/>
      <c r="P166" s="21"/>
      <c r="Q166" s="21"/>
      <c r="R166" s="21"/>
      <c r="S166" s="21"/>
    </row>
    <row r="167" spans="2:19" s="8" customFormat="1" x14ac:dyDescent="0.3">
      <c r="B167" s="123"/>
      <c r="C167" s="123"/>
      <c r="D167" s="123"/>
      <c r="E167" s="123"/>
      <c r="F167" s="123"/>
      <c r="G167" s="123"/>
      <c r="H167" s="123"/>
      <c r="I167" s="123"/>
      <c r="J167" s="123"/>
      <c r="K167" s="21"/>
      <c r="L167" s="21"/>
      <c r="M167" s="21"/>
      <c r="N167" s="21"/>
      <c r="O167" s="21"/>
      <c r="P167" s="21"/>
      <c r="Q167" s="21"/>
      <c r="R167" s="21"/>
      <c r="S167" s="21"/>
    </row>
    <row r="168" spans="2:19" s="8" customFormat="1" x14ac:dyDescent="0.3">
      <c r="B168" s="123"/>
      <c r="C168" s="123"/>
      <c r="D168" s="123"/>
      <c r="E168" s="123"/>
      <c r="F168" s="123"/>
      <c r="G168" s="123"/>
      <c r="H168" s="123"/>
      <c r="I168" s="123"/>
      <c r="J168" s="123"/>
      <c r="K168" s="21"/>
      <c r="L168" s="21"/>
      <c r="M168" s="21"/>
      <c r="N168" s="21"/>
      <c r="O168" s="21"/>
      <c r="P168" s="21"/>
      <c r="Q168" s="21"/>
      <c r="R168" s="21"/>
      <c r="S168" s="21"/>
    </row>
    <row r="169" spans="2:19" s="8" customFormat="1" x14ac:dyDescent="0.3">
      <c r="B169" s="123"/>
      <c r="C169" s="123"/>
      <c r="D169" s="123"/>
      <c r="E169" s="123"/>
      <c r="F169" s="123"/>
      <c r="G169" s="123"/>
      <c r="H169" s="123"/>
      <c r="I169" s="123"/>
      <c r="J169" s="123"/>
      <c r="K169" s="21"/>
      <c r="L169" s="21"/>
      <c r="M169" s="21"/>
      <c r="N169" s="21"/>
      <c r="O169" s="21"/>
      <c r="P169" s="21"/>
      <c r="Q169" s="21"/>
      <c r="R169" s="21"/>
      <c r="S169" s="21"/>
    </row>
    <row r="170" spans="2:19" s="8" customFormat="1" x14ac:dyDescent="0.3">
      <c r="B170" s="123"/>
      <c r="C170" s="123"/>
      <c r="D170" s="123"/>
      <c r="E170" s="123"/>
      <c r="F170" s="123"/>
      <c r="G170" s="123"/>
      <c r="H170" s="123"/>
      <c r="I170" s="123"/>
      <c r="J170" s="123"/>
      <c r="K170" s="21"/>
      <c r="L170" s="21"/>
      <c r="M170" s="21"/>
      <c r="N170" s="21"/>
      <c r="O170" s="21"/>
      <c r="P170" s="21"/>
      <c r="Q170" s="21"/>
      <c r="R170" s="21"/>
      <c r="S170" s="21"/>
    </row>
    <row r="171" spans="2:19" s="8" customFormat="1" x14ac:dyDescent="0.3">
      <c r="B171" s="123"/>
      <c r="C171" s="123"/>
      <c r="D171" s="123"/>
      <c r="E171" s="123"/>
      <c r="F171" s="123"/>
      <c r="G171" s="123"/>
      <c r="H171" s="123"/>
      <c r="I171" s="123"/>
      <c r="J171" s="123"/>
      <c r="K171" s="21"/>
      <c r="L171" s="21"/>
      <c r="M171" s="21"/>
      <c r="N171" s="21"/>
      <c r="O171" s="21"/>
      <c r="P171" s="21"/>
      <c r="Q171" s="21"/>
      <c r="R171" s="21"/>
      <c r="S171" s="21"/>
    </row>
    <row r="172" spans="2:19" s="8" customFormat="1" x14ac:dyDescent="0.3">
      <c r="B172" s="123"/>
      <c r="C172" s="123"/>
      <c r="D172" s="123"/>
      <c r="E172" s="123"/>
      <c r="F172" s="123"/>
      <c r="G172" s="123"/>
      <c r="H172" s="123"/>
      <c r="I172" s="123"/>
      <c r="J172" s="123"/>
      <c r="K172" s="21"/>
      <c r="L172" s="21"/>
      <c r="M172" s="21"/>
      <c r="N172" s="21"/>
      <c r="O172" s="21"/>
      <c r="P172" s="21"/>
      <c r="Q172" s="21"/>
      <c r="R172" s="21"/>
      <c r="S172" s="21"/>
    </row>
    <row r="173" spans="2:19" s="8" customFormat="1" x14ac:dyDescent="0.3">
      <c r="B173" s="123"/>
      <c r="C173" s="123"/>
      <c r="D173" s="123"/>
      <c r="E173" s="123"/>
      <c r="F173" s="123"/>
      <c r="G173" s="123"/>
      <c r="H173" s="123"/>
      <c r="I173" s="123"/>
      <c r="J173" s="123"/>
      <c r="K173" s="21"/>
      <c r="L173" s="21"/>
      <c r="M173" s="21"/>
      <c r="N173" s="21"/>
      <c r="O173" s="21"/>
      <c r="P173" s="21"/>
      <c r="Q173" s="21"/>
      <c r="R173" s="21"/>
      <c r="S173" s="21"/>
    </row>
    <row r="174" spans="2:19" s="8" customFormat="1" x14ac:dyDescent="0.3">
      <c r="B174" s="123"/>
      <c r="C174" s="123"/>
      <c r="D174" s="123"/>
      <c r="E174" s="123"/>
      <c r="F174" s="123"/>
      <c r="G174" s="123"/>
      <c r="H174" s="123"/>
      <c r="I174" s="123"/>
      <c r="J174" s="123"/>
      <c r="K174" s="21"/>
      <c r="L174" s="21"/>
      <c r="M174" s="21"/>
      <c r="N174" s="21"/>
      <c r="O174" s="21"/>
      <c r="P174" s="21"/>
      <c r="Q174" s="21"/>
      <c r="R174" s="21"/>
      <c r="S174" s="21"/>
    </row>
    <row r="175" spans="2:19" s="8" customFormat="1" x14ac:dyDescent="0.3">
      <c r="B175" s="123"/>
      <c r="C175" s="123"/>
      <c r="D175" s="123"/>
      <c r="E175" s="123"/>
      <c r="F175" s="123"/>
      <c r="G175" s="123"/>
      <c r="H175" s="123"/>
      <c r="I175" s="123"/>
      <c r="J175" s="123"/>
      <c r="K175" s="21"/>
      <c r="L175" s="21"/>
      <c r="M175" s="21"/>
      <c r="N175" s="21"/>
      <c r="O175" s="21"/>
      <c r="P175" s="21"/>
      <c r="Q175" s="21"/>
      <c r="R175" s="21"/>
      <c r="S175" s="21"/>
    </row>
    <row r="176" spans="2:19" s="8" customFormat="1" x14ac:dyDescent="0.3">
      <c r="B176" s="123"/>
      <c r="C176" s="123"/>
      <c r="D176" s="123"/>
      <c r="E176" s="123"/>
      <c r="F176" s="123"/>
      <c r="G176" s="123"/>
      <c r="H176" s="123"/>
      <c r="I176" s="123"/>
      <c r="J176" s="123"/>
      <c r="K176" s="21"/>
      <c r="L176" s="21"/>
      <c r="M176" s="21"/>
      <c r="N176" s="21"/>
      <c r="O176" s="21"/>
      <c r="P176" s="21"/>
      <c r="Q176" s="21"/>
      <c r="R176" s="21"/>
      <c r="S176" s="21"/>
    </row>
    <row r="177" spans="2:19" s="8" customFormat="1" x14ac:dyDescent="0.3">
      <c r="B177" s="123"/>
      <c r="C177" s="123"/>
      <c r="D177" s="123"/>
      <c r="E177" s="123"/>
      <c r="F177" s="123"/>
      <c r="G177" s="123"/>
      <c r="H177" s="123"/>
      <c r="I177" s="123"/>
      <c r="J177" s="123"/>
      <c r="K177" s="21"/>
      <c r="L177" s="21"/>
      <c r="M177" s="21"/>
      <c r="N177" s="21"/>
      <c r="O177" s="21"/>
      <c r="P177" s="21"/>
      <c r="Q177" s="21"/>
      <c r="R177" s="21"/>
      <c r="S177" s="21"/>
    </row>
    <row r="178" spans="2:19" s="8" customFormat="1" x14ac:dyDescent="0.3">
      <c r="B178" s="123"/>
      <c r="C178" s="123"/>
      <c r="D178" s="123"/>
      <c r="E178" s="123"/>
      <c r="F178" s="123"/>
      <c r="G178" s="123"/>
      <c r="H178" s="123"/>
      <c r="I178" s="123"/>
      <c r="J178" s="123"/>
      <c r="K178" s="21"/>
      <c r="L178" s="21"/>
      <c r="M178" s="21"/>
      <c r="N178" s="21"/>
      <c r="O178" s="21"/>
      <c r="P178" s="21"/>
      <c r="Q178" s="21"/>
      <c r="R178" s="21"/>
      <c r="S178" s="21"/>
    </row>
    <row r="179" spans="2:19" s="8" customFormat="1" x14ac:dyDescent="0.3">
      <c r="B179" s="123"/>
      <c r="C179" s="123"/>
      <c r="D179" s="123"/>
      <c r="E179" s="123"/>
      <c r="F179" s="123"/>
      <c r="G179" s="123"/>
      <c r="H179" s="123"/>
      <c r="I179" s="123"/>
      <c r="J179" s="123"/>
      <c r="K179" s="21"/>
      <c r="L179" s="21"/>
      <c r="M179" s="21"/>
      <c r="N179" s="21"/>
      <c r="O179" s="21"/>
      <c r="P179" s="21"/>
      <c r="Q179" s="21"/>
      <c r="R179" s="21"/>
      <c r="S179" s="21"/>
    </row>
    <row r="180" spans="2:19" s="8" customFormat="1" x14ac:dyDescent="0.3">
      <c r="B180" s="123"/>
      <c r="C180" s="123"/>
      <c r="D180" s="123"/>
      <c r="E180" s="123"/>
      <c r="F180" s="123"/>
      <c r="G180" s="123"/>
      <c r="H180" s="123"/>
      <c r="I180" s="123"/>
      <c r="J180" s="123"/>
      <c r="K180" s="21"/>
      <c r="L180" s="21"/>
      <c r="M180" s="21"/>
      <c r="N180" s="21"/>
      <c r="O180" s="21"/>
      <c r="P180" s="21"/>
      <c r="Q180" s="21"/>
      <c r="R180" s="21"/>
      <c r="S180" s="21"/>
    </row>
    <row r="181" spans="2:19" s="8" customFormat="1" x14ac:dyDescent="0.3">
      <c r="B181" s="123"/>
      <c r="C181" s="123"/>
      <c r="D181" s="123"/>
      <c r="E181" s="123"/>
      <c r="F181" s="123"/>
      <c r="G181" s="123"/>
      <c r="H181" s="123"/>
      <c r="I181" s="123"/>
      <c r="J181" s="123"/>
      <c r="K181" s="21"/>
      <c r="L181" s="21"/>
      <c r="M181" s="21"/>
      <c r="N181" s="21"/>
      <c r="O181" s="21"/>
      <c r="P181" s="21"/>
      <c r="Q181" s="21"/>
      <c r="R181" s="21"/>
      <c r="S181" s="21"/>
    </row>
    <row r="182" spans="2:19" s="8" customFormat="1" x14ac:dyDescent="0.3">
      <c r="B182" s="123"/>
      <c r="C182" s="123"/>
      <c r="D182" s="123"/>
      <c r="E182" s="123"/>
      <c r="F182" s="123"/>
      <c r="G182" s="123"/>
      <c r="H182" s="123"/>
      <c r="I182" s="123"/>
      <c r="J182" s="123"/>
      <c r="K182" s="21"/>
      <c r="L182" s="21"/>
      <c r="M182" s="21"/>
      <c r="N182" s="21"/>
      <c r="O182" s="21"/>
      <c r="P182" s="21"/>
      <c r="Q182" s="21"/>
      <c r="R182" s="21"/>
      <c r="S182" s="21"/>
    </row>
    <row r="183" spans="2:19" s="8" customFormat="1" x14ac:dyDescent="0.3">
      <c r="B183" s="123"/>
      <c r="C183" s="123"/>
      <c r="D183" s="123"/>
      <c r="E183" s="123"/>
      <c r="F183" s="123"/>
      <c r="G183" s="123"/>
      <c r="H183" s="123"/>
      <c r="I183" s="123"/>
      <c r="J183" s="123"/>
      <c r="K183" s="21"/>
      <c r="L183" s="21"/>
      <c r="M183" s="21"/>
      <c r="N183" s="21"/>
      <c r="O183" s="21"/>
      <c r="P183" s="21"/>
      <c r="Q183" s="21"/>
      <c r="R183" s="21"/>
      <c r="S183" s="21"/>
    </row>
    <row r="184" spans="2:19" s="8" customFormat="1" x14ac:dyDescent="0.3">
      <c r="B184" s="123"/>
      <c r="C184" s="123"/>
      <c r="D184" s="123"/>
      <c r="E184" s="123"/>
      <c r="F184" s="123"/>
      <c r="G184" s="123"/>
      <c r="H184" s="123"/>
      <c r="I184" s="123"/>
      <c r="J184" s="123"/>
      <c r="K184" s="21"/>
      <c r="L184" s="21"/>
      <c r="M184" s="21"/>
      <c r="N184" s="21"/>
      <c r="O184" s="21"/>
      <c r="P184" s="21"/>
      <c r="Q184" s="21"/>
      <c r="R184" s="21"/>
      <c r="S184" s="21"/>
    </row>
    <row r="185" spans="2:19" s="8" customFormat="1" x14ac:dyDescent="0.3">
      <c r="B185" s="123"/>
      <c r="C185" s="123"/>
      <c r="D185" s="123"/>
      <c r="E185" s="123"/>
      <c r="F185" s="123"/>
      <c r="G185" s="123"/>
      <c r="H185" s="123"/>
      <c r="I185" s="123"/>
      <c r="J185" s="123"/>
      <c r="K185" s="21"/>
      <c r="L185" s="21"/>
      <c r="M185" s="21"/>
      <c r="N185" s="21"/>
      <c r="O185" s="21"/>
      <c r="P185" s="21"/>
      <c r="Q185" s="21"/>
      <c r="R185" s="21"/>
      <c r="S185" s="21"/>
    </row>
    <row r="186" spans="2:19" s="8" customFormat="1" x14ac:dyDescent="0.3">
      <c r="B186" s="123"/>
      <c r="C186" s="123"/>
      <c r="D186" s="123"/>
      <c r="E186" s="123"/>
      <c r="F186" s="123"/>
      <c r="G186" s="123"/>
      <c r="H186" s="123"/>
      <c r="I186" s="123"/>
      <c r="J186" s="123"/>
      <c r="K186" s="21"/>
      <c r="L186" s="21"/>
      <c r="M186" s="21"/>
      <c r="N186" s="21"/>
      <c r="O186" s="21"/>
      <c r="P186" s="21"/>
      <c r="Q186" s="21"/>
      <c r="R186" s="21"/>
      <c r="S186" s="21"/>
    </row>
    <row r="187" spans="2:19" s="8" customFormat="1" x14ac:dyDescent="0.3">
      <c r="B187" s="123"/>
      <c r="C187" s="123"/>
      <c r="D187" s="123"/>
      <c r="E187" s="123"/>
      <c r="F187" s="123"/>
      <c r="G187" s="123"/>
      <c r="H187" s="123"/>
      <c r="I187" s="123"/>
      <c r="J187" s="123"/>
      <c r="K187" s="21"/>
      <c r="L187" s="21"/>
      <c r="M187" s="21"/>
      <c r="N187" s="21"/>
      <c r="O187" s="21"/>
      <c r="P187" s="21"/>
      <c r="Q187" s="21"/>
      <c r="R187" s="21"/>
      <c r="S187" s="21"/>
    </row>
    <row r="188" spans="2:19" s="8" customFormat="1" x14ac:dyDescent="0.3">
      <c r="B188" s="123"/>
      <c r="C188" s="123"/>
      <c r="D188" s="123"/>
      <c r="E188" s="123"/>
      <c r="F188" s="123"/>
      <c r="G188" s="123"/>
      <c r="H188" s="123"/>
      <c r="I188" s="123"/>
      <c r="J188" s="123"/>
      <c r="K188" s="21"/>
      <c r="L188" s="21"/>
      <c r="M188" s="21"/>
      <c r="N188" s="21"/>
      <c r="O188" s="21"/>
      <c r="P188" s="21"/>
      <c r="Q188" s="21"/>
      <c r="R188" s="21"/>
      <c r="S188" s="21"/>
    </row>
    <row r="189" spans="2:19" s="8" customFormat="1" x14ac:dyDescent="0.3">
      <c r="B189" s="123"/>
      <c r="C189" s="123"/>
      <c r="D189" s="123"/>
      <c r="E189" s="123"/>
      <c r="F189" s="123"/>
      <c r="G189" s="123"/>
      <c r="H189" s="123"/>
      <c r="I189" s="123"/>
      <c r="J189" s="123"/>
      <c r="K189" s="21"/>
      <c r="L189" s="21"/>
      <c r="M189" s="21"/>
      <c r="N189" s="21"/>
      <c r="O189" s="21"/>
      <c r="P189" s="21"/>
      <c r="Q189" s="21"/>
      <c r="R189" s="21"/>
      <c r="S189" s="21"/>
    </row>
    <row r="190" spans="2:19" s="8" customFormat="1" x14ac:dyDescent="0.3">
      <c r="B190" s="123"/>
      <c r="C190" s="123"/>
      <c r="D190" s="123"/>
      <c r="E190" s="123"/>
      <c r="F190" s="123"/>
      <c r="G190" s="123"/>
      <c r="H190" s="123"/>
      <c r="I190" s="123"/>
      <c r="J190" s="123"/>
      <c r="K190" s="21"/>
      <c r="L190" s="21"/>
      <c r="M190" s="21"/>
      <c r="N190" s="21"/>
      <c r="O190" s="21"/>
      <c r="P190" s="21"/>
      <c r="Q190" s="21"/>
      <c r="R190" s="21"/>
      <c r="S190" s="21"/>
    </row>
    <row r="191" spans="2:19" s="8" customFormat="1" x14ac:dyDescent="0.3">
      <c r="B191" s="123"/>
      <c r="C191" s="123"/>
      <c r="D191" s="123"/>
      <c r="E191" s="123"/>
      <c r="F191" s="123"/>
      <c r="G191" s="123"/>
      <c r="H191" s="123"/>
      <c r="I191" s="123"/>
      <c r="J191" s="123"/>
      <c r="K191" s="21"/>
      <c r="L191" s="21"/>
      <c r="M191" s="21"/>
      <c r="N191" s="21"/>
      <c r="O191" s="21"/>
      <c r="P191" s="21"/>
      <c r="Q191" s="21"/>
      <c r="R191" s="21"/>
      <c r="S191" s="21"/>
    </row>
    <row r="192" spans="2:19" s="8" customFormat="1" x14ac:dyDescent="0.3">
      <c r="B192" s="123"/>
      <c r="C192" s="123"/>
      <c r="D192" s="123"/>
      <c r="E192" s="123"/>
      <c r="F192" s="123"/>
      <c r="G192" s="123"/>
      <c r="H192" s="123"/>
      <c r="I192" s="123"/>
      <c r="J192" s="123"/>
      <c r="K192" s="21"/>
      <c r="L192" s="21"/>
      <c r="M192" s="21"/>
      <c r="N192" s="21"/>
      <c r="O192" s="21"/>
      <c r="P192" s="21"/>
      <c r="Q192" s="21"/>
      <c r="R192" s="21"/>
      <c r="S192" s="21"/>
    </row>
    <row r="193" spans="2:19" s="8" customFormat="1" x14ac:dyDescent="0.3">
      <c r="B193" s="123"/>
      <c r="C193" s="123"/>
      <c r="D193" s="123"/>
      <c r="E193" s="123"/>
      <c r="F193" s="123"/>
      <c r="G193" s="123"/>
      <c r="H193" s="123"/>
      <c r="I193" s="123"/>
      <c r="J193" s="123"/>
      <c r="K193" s="21"/>
      <c r="L193" s="21"/>
      <c r="M193" s="21"/>
      <c r="N193" s="21"/>
      <c r="O193" s="21"/>
      <c r="P193" s="21"/>
      <c r="Q193" s="21"/>
      <c r="R193" s="21"/>
      <c r="S193" s="21"/>
    </row>
    <row r="194" spans="2:19" s="8" customFormat="1" x14ac:dyDescent="0.3">
      <c r="B194" s="123"/>
      <c r="C194" s="123"/>
      <c r="D194" s="123"/>
      <c r="E194" s="123"/>
      <c r="F194" s="123"/>
      <c r="G194" s="123"/>
      <c r="H194" s="123"/>
      <c r="I194" s="123"/>
      <c r="J194" s="123"/>
      <c r="K194" s="21"/>
      <c r="L194" s="21"/>
      <c r="M194" s="21"/>
      <c r="N194" s="21"/>
      <c r="O194" s="21"/>
      <c r="P194" s="21"/>
      <c r="Q194" s="21"/>
      <c r="R194" s="21"/>
      <c r="S194" s="21"/>
    </row>
    <row r="195" spans="2:19" s="8" customFormat="1" x14ac:dyDescent="0.3">
      <c r="B195" s="123"/>
      <c r="C195" s="123"/>
      <c r="D195" s="123"/>
      <c r="E195" s="123"/>
      <c r="F195" s="123"/>
      <c r="G195" s="123"/>
      <c r="H195" s="123"/>
      <c r="I195" s="123"/>
      <c r="J195" s="123"/>
      <c r="K195" s="21"/>
      <c r="L195" s="21"/>
      <c r="M195" s="21"/>
      <c r="N195" s="21"/>
      <c r="O195" s="21"/>
      <c r="P195" s="21"/>
      <c r="Q195" s="21"/>
      <c r="R195" s="21"/>
      <c r="S195" s="21"/>
    </row>
    <row r="196" spans="2:19" s="8" customFormat="1" x14ac:dyDescent="0.3">
      <c r="B196" s="123"/>
      <c r="C196" s="123"/>
      <c r="D196" s="123"/>
      <c r="E196" s="123"/>
      <c r="F196" s="123"/>
      <c r="G196" s="123"/>
      <c r="H196" s="123"/>
      <c r="I196" s="123"/>
      <c r="J196" s="123"/>
      <c r="K196" s="21"/>
      <c r="L196" s="21"/>
      <c r="M196" s="21"/>
      <c r="N196" s="21"/>
      <c r="O196" s="21"/>
      <c r="P196" s="21"/>
      <c r="Q196" s="21"/>
      <c r="R196" s="21"/>
      <c r="S196" s="21"/>
    </row>
    <row r="197" spans="2:19" s="8" customFormat="1" x14ac:dyDescent="0.3">
      <c r="B197" s="123"/>
      <c r="C197" s="123"/>
      <c r="D197" s="123"/>
      <c r="E197" s="123"/>
      <c r="F197" s="123"/>
      <c r="G197" s="123"/>
      <c r="H197" s="123"/>
      <c r="I197" s="123"/>
      <c r="J197" s="123"/>
      <c r="K197" s="21"/>
      <c r="L197" s="21"/>
      <c r="M197" s="21"/>
      <c r="N197" s="21"/>
      <c r="O197" s="21"/>
      <c r="P197" s="21"/>
      <c r="Q197" s="21"/>
      <c r="R197" s="21"/>
      <c r="S197" s="21"/>
    </row>
    <row r="198" spans="2:19" s="8" customFormat="1" x14ac:dyDescent="0.3">
      <c r="B198" s="123"/>
      <c r="C198" s="123"/>
      <c r="D198" s="123"/>
      <c r="E198" s="123"/>
      <c r="F198" s="123"/>
      <c r="G198" s="123"/>
      <c r="H198" s="123"/>
      <c r="I198" s="123"/>
      <c r="J198" s="123"/>
      <c r="K198" s="21"/>
      <c r="L198" s="21"/>
      <c r="M198" s="21"/>
      <c r="N198" s="21"/>
      <c r="O198" s="21"/>
      <c r="P198" s="21"/>
      <c r="Q198" s="21"/>
      <c r="R198" s="21"/>
      <c r="S198" s="21"/>
    </row>
    <row r="199" spans="2:19" s="8" customFormat="1" x14ac:dyDescent="0.3">
      <c r="B199" s="123"/>
      <c r="C199" s="123"/>
      <c r="D199" s="123"/>
      <c r="E199" s="123"/>
      <c r="F199" s="123"/>
      <c r="G199" s="123"/>
      <c r="H199" s="123"/>
      <c r="I199" s="123"/>
      <c r="J199" s="123"/>
      <c r="K199" s="21"/>
      <c r="L199" s="21"/>
      <c r="M199" s="21"/>
      <c r="N199" s="21"/>
      <c r="O199" s="21"/>
      <c r="P199" s="21"/>
      <c r="Q199" s="21"/>
      <c r="R199" s="21"/>
      <c r="S199" s="21"/>
    </row>
    <row r="200" spans="2:19" s="8" customFormat="1" x14ac:dyDescent="0.3">
      <c r="B200" s="123"/>
      <c r="C200" s="123"/>
      <c r="D200" s="123"/>
      <c r="E200" s="123"/>
      <c r="F200" s="123"/>
      <c r="G200" s="123"/>
      <c r="H200" s="123"/>
      <c r="I200" s="123"/>
      <c r="J200" s="123"/>
      <c r="K200" s="21"/>
      <c r="L200" s="21"/>
      <c r="M200" s="21"/>
      <c r="N200" s="21"/>
      <c r="O200" s="21"/>
      <c r="P200" s="21"/>
      <c r="Q200" s="21"/>
      <c r="R200" s="21"/>
      <c r="S200" s="21"/>
    </row>
    <row r="201" spans="2:19" s="8" customFormat="1" x14ac:dyDescent="0.3">
      <c r="B201" s="123"/>
      <c r="C201" s="123"/>
      <c r="D201" s="123"/>
      <c r="E201" s="123"/>
      <c r="F201" s="123"/>
      <c r="G201" s="123"/>
      <c r="H201" s="123"/>
      <c r="I201" s="123"/>
      <c r="J201" s="123"/>
      <c r="K201" s="21"/>
      <c r="L201" s="21"/>
      <c r="M201" s="21"/>
      <c r="N201" s="21"/>
      <c r="O201" s="21"/>
      <c r="P201" s="21"/>
      <c r="Q201" s="21"/>
      <c r="R201" s="21"/>
      <c r="S201" s="21"/>
    </row>
    <row r="202" spans="2:19" s="8" customFormat="1" x14ac:dyDescent="0.3">
      <c r="B202" s="123"/>
      <c r="C202" s="123"/>
      <c r="D202" s="123"/>
      <c r="E202" s="123"/>
      <c r="F202" s="123"/>
      <c r="G202" s="123"/>
      <c r="H202" s="123"/>
      <c r="I202" s="123"/>
      <c r="J202" s="123"/>
      <c r="K202" s="21"/>
      <c r="L202" s="21"/>
      <c r="M202" s="21"/>
      <c r="N202" s="21"/>
      <c r="O202" s="21"/>
      <c r="P202" s="21"/>
      <c r="Q202" s="21"/>
      <c r="R202" s="21"/>
      <c r="S202" s="21"/>
    </row>
    <row r="203" spans="2:19" s="8" customFormat="1" x14ac:dyDescent="0.3">
      <c r="B203" s="123"/>
      <c r="C203" s="123"/>
      <c r="D203" s="123"/>
      <c r="E203" s="123"/>
      <c r="F203" s="123"/>
      <c r="G203" s="123"/>
      <c r="H203" s="123"/>
      <c r="I203" s="123"/>
      <c r="J203" s="123"/>
      <c r="K203" s="21"/>
      <c r="L203" s="21"/>
      <c r="M203" s="21"/>
      <c r="N203" s="21"/>
      <c r="O203" s="21"/>
      <c r="P203" s="21"/>
      <c r="Q203" s="21"/>
      <c r="R203" s="21"/>
      <c r="S203" s="21"/>
    </row>
    <row r="204" spans="2:19" s="8" customFormat="1" x14ac:dyDescent="0.3">
      <c r="B204" s="123"/>
      <c r="C204" s="123"/>
      <c r="D204" s="123"/>
      <c r="E204" s="123"/>
      <c r="F204" s="123"/>
      <c r="G204" s="123"/>
      <c r="H204" s="123"/>
      <c r="I204" s="123"/>
      <c r="J204" s="123"/>
      <c r="K204" s="21"/>
      <c r="L204" s="21"/>
      <c r="M204" s="21"/>
      <c r="N204" s="21"/>
      <c r="O204" s="21"/>
      <c r="P204" s="21"/>
      <c r="Q204" s="21"/>
      <c r="R204" s="21"/>
      <c r="S204" s="21"/>
    </row>
    <row r="205" spans="2:19" s="8" customFormat="1" x14ac:dyDescent="0.3">
      <c r="B205" s="123"/>
      <c r="C205" s="123"/>
      <c r="D205" s="123"/>
      <c r="E205" s="123"/>
      <c r="F205" s="123"/>
      <c r="G205" s="123"/>
      <c r="H205" s="123"/>
      <c r="I205" s="123"/>
      <c r="J205" s="123"/>
      <c r="K205" s="21"/>
      <c r="L205" s="21"/>
      <c r="M205" s="21"/>
      <c r="N205" s="21"/>
      <c r="O205" s="21"/>
      <c r="P205" s="21"/>
      <c r="Q205" s="21"/>
      <c r="R205" s="21"/>
      <c r="S205" s="21"/>
    </row>
    <row r="206" spans="2:19" s="8" customFormat="1" x14ac:dyDescent="0.3">
      <c r="B206" s="123"/>
      <c r="C206" s="123"/>
      <c r="D206" s="123"/>
      <c r="E206" s="123"/>
      <c r="F206" s="123"/>
      <c r="G206" s="123"/>
      <c r="H206" s="123"/>
      <c r="I206" s="123"/>
      <c r="J206" s="123"/>
      <c r="K206" s="21"/>
      <c r="L206" s="21"/>
      <c r="M206" s="21"/>
      <c r="N206" s="21"/>
      <c r="O206" s="21"/>
      <c r="P206" s="21"/>
      <c r="Q206" s="21"/>
      <c r="R206" s="21"/>
      <c r="S206" s="21"/>
    </row>
    <row r="207" spans="2:19" s="8" customFormat="1" x14ac:dyDescent="0.3">
      <c r="B207" s="123"/>
      <c r="C207" s="123"/>
      <c r="D207" s="123"/>
      <c r="E207" s="123"/>
      <c r="F207" s="123"/>
      <c r="G207" s="123"/>
      <c r="H207" s="123"/>
      <c r="I207" s="123"/>
      <c r="J207" s="123"/>
      <c r="K207" s="21"/>
      <c r="L207" s="21"/>
      <c r="M207" s="21"/>
      <c r="N207" s="21"/>
      <c r="O207" s="21"/>
      <c r="P207" s="21"/>
      <c r="Q207" s="21"/>
      <c r="R207" s="21"/>
      <c r="S207" s="21"/>
    </row>
    <row r="208" spans="2:19" s="8" customFormat="1" x14ac:dyDescent="0.3">
      <c r="B208" s="123"/>
      <c r="C208" s="123"/>
      <c r="D208" s="123"/>
      <c r="E208" s="123"/>
      <c r="F208" s="123"/>
      <c r="G208" s="123"/>
      <c r="H208" s="123"/>
      <c r="I208" s="123"/>
      <c r="J208" s="123"/>
      <c r="K208" s="21"/>
      <c r="L208" s="21"/>
      <c r="M208" s="21"/>
      <c r="N208" s="21"/>
      <c r="O208" s="21"/>
      <c r="P208" s="21"/>
      <c r="Q208" s="21"/>
      <c r="R208" s="21"/>
      <c r="S208" s="21"/>
    </row>
    <row r="209" spans="2:19" s="8" customFormat="1" x14ac:dyDescent="0.3">
      <c r="B209" s="123"/>
      <c r="C209" s="123"/>
      <c r="D209" s="123"/>
      <c r="E209" s="123"/>
      <c r="F209" s="123"/>
      <c r="G209" s="123"/>
      <c r="H209" s="123"/>
      <c r="I209" s="123"/>
      <c r="J209" s="123"/>
      <c r="K209" s="21"/>
      <c r="L209" s="21"/>
      <c r="M209" s="21"/>
      <c r="N209" s="21"/>
      <c r="O209" s="21"/>
      <c r="P209" s="21"/>
      <c r="Q209" s="21"/>
      <c r="R209" s="21"/>
      <c r="S209" s="21"/>
    </row>
    <row r="210" spans="2:19" s="8" customFormat="1" x14ac:dyDescent="0.3">
      <c r="B210" s="123"/>
      <c r="C210" s="123"/>
      <c r="D210" s="123"/>
      <c r="E210" s="123"/>
      <c r="F210" s="123"/>
      <c r="G210" s="123"/>
      <c r="H210" s="123"/>
      <c r="I210" s="123"/>
      <c r="J210" s="123"/>
      <c r="K210" s="21"/>
      <c r="L210" s="21"/>
      <c r="M210" s="21"/>
      <c r="N210" s="21"/>
      <c r="O210" s="21"/>
      <c r="P210" s="21"/>
      <c r="Q210" s="21"/>
      <c r="R210" s="21"/>
      <c r="S210" s="21"/>
    </row>
    <row r="211" spans="2:19" s="8" customFormat="1" x14ac:dyDescent="0.3">
      <c r="B211" s="123"/>
      <c r="C211" s="123"/>
      <c r="D211" s="123"/>
      <c r="E211" s="123"/>
      <c r="F211" s="123"/>
      <c r="G211" s="123"/>
      <c r="H211" s="123"/>
      <c r="I211" s="123"/>
      <c r="J211" s="123"/>
      <c r="K211" s="21"/>
      <c r="L211" s="21"/>
      <c r="M211" s="21"/>
      <c r="N211" s="21"/>
      <c r="O211" s="21"/>
      <c r="P211" s="21"/>
      <c r="Q211" s="21"/>
      <c r="R211" s="21"/>
      <c r="S211" s="21"/>
    </row>
    <row r="212" spans="2:19" s="8" customFormat="1" x14ac:dyDescent="0.3">
      <c r="B212" s="123"/>
      <c r="C212" s="123"/>
      <c r="D212" s="123"/>
      <c r="E212" s="123"/>
      <c r="F212" s="123"/>
      <c r="G212" s="123"/>
      <c r="H212" s="123"/>
      <c r="I212" s="123"/>
      <c r="J212" s="123"/>
      <c r="K212" s="21"/>
      <c r="L212" s="21"/>
      <c r="M212" s="21"/>
      <c r="N212" s="21"/>
      <c r="O212" s="21"/>
      <c r="P212" s="21"/>
      <c r="Q212" s="21"/>
      <c r="R212" s="21"/>
      <c r="S212" s="21"/>
    </row>
    <row r="213" spans="2:19" s="8" customFormat="1" x14ac:dyDescent="0.3">
      <c r="B213" s="123"/>
      <c r="C213" s="123"/>
      <c r="D213" s="123"/>
      <c r="E213" s="123"/>
      <c r="F213" s="123"/>
      <c r="G213" s="123"/>
      <c r="H213" s="123"/>
      <c r="I213" s="123"/>
      <c r="J213" s="123"/>
      <c r="K213" s="21"/>
      <c r="L213" s="21"/>
      <c r="M213" s="21"/>
      <c r="N213" s="21"/>
      <c r="O213" s="21"/>
      <c r="P213" s="21"/>
      <c r="Q213" s="21"/>
      <c r="R213" s="21"/>
      <c r="S213" s="21"/>
    </row>
    <row r="214" spans="2:19" s="8" customFormat="1" x14ac:dyDescent="0.3">
      <c r="B214" s="123"/>
      <c r="C214" s="123"/>
      <c r="D214" s="123"/>
      <c r="E214" s="123"/>
      <c r="F214" s="123"/>
      <c r="G214" s="123"/>
      <c r="H214" s="123"/>
      <c r="I214" s="123"/>
      <c r="J214" s="123"/>
      <c r="K214" s="21"/>
      <c r="L214" s="21"/>
      <c r="M214" s="21"/>
      <c r="N214" s="21"/>
      <c r="O214" s="21"/>
      <c r="P214" s="21"/>
      <c r="Q214" s="21"/>
      <c r="R214" s="21"/>
      <c r="S214" s="21"/>
    </row>
    <row r="215" spans="2:19" s="8" customFormat="1" x14ac:dyDescent="0.3">
      <c r="B215" s="123"/>
      <c r="C215" s="123"/>
      <c r="D215" s="123"/>
      <c r="E215" s="123"/>
      <c r="F215" s="123"/>
      <c r="G215" s="123"/>
      <c r="H215" s="123"/>
      <c r="I215" s="123"/>
      <c r="J215" s="123"/>
      <c r="K215" s="21"/>
      <c r="L215" s="21"/>
      <c r="M215" s="21"/>
      <c r="N215" s="21"/>
      <c r="O215" s="21"/>
      <c r="P215" s="21"/>
      <c r="Q215" s="21"/>
      <c r="R215" s="21"/>
      <c r="S215" s="21"/>
    </row>
    <row r="216" spans="2:19" s="8" customFormat="1" x14ac:dyDescent="0.3">
      <c r="B216" s="123"/>
      <c r="C216" s="123"/>
      <c r="D216" s="123"/>
      <c r="E216" s="123"/>
      <c r="F216" s="123"/>
      <c r="G216" s="123"/>
      <c r="H216" s="123"/>
      <c r="I216" s="123"/>
      <c r="J216" s="123"/>
      <c r="K216" s="21"/>
      <c r="L216" s="21"/>
      <c r="M216" s="21"/>
      <c r="N216" s="21"/>
      <c r="O216" s="21"/>
      <c r="P216" s="21"/>
      <c r="Q216" s="21"/>
      <c r="R216" s="21"/>
      <c r="S216" s="21"/>
    </row>
    <row r="217" spans="2:19" s="8" customFormat="1" x14ac:dyDescent="0.3">
      <c r="B217" s="123"/>
      <c r="C217" s="123"/>
      <c r="D217" s="123"/>
      <c r="E217" s="123"/>
      <c r="F217" s="123"/>
      <c r="G217" s="123"/>
      <c r="H217" s="123"/>
      <c r="I217" s="123"/>
      <c r="J217" s="123"/>
      <c r="K217" s="21"/>
      <c r="L217" s="21"/>
      <c r="M217" s="21"/>
      <c r="N217" s="21"/>
      <c r="O217" s="21"/>
      <c r="P217" s="21"/>
      <c r="Q217" s="21"/>
      <c r="R217" s="21"/>
      <c r="S217" s="21"/>
    </row>
    <row r="218" spans="2:19" s="8" customFormat="1" x14ac:dyDescent="0.3">
      <c r="B218" s="123"/>
      <c r="C218" s="123"/>
      <c r="D218" s="123"/>
      <c r="E218" s="123"/>
      <c r="F218" s="123"/>
      <c r="G218" s="123"/>
      <c r="H218" s="123"/>
      <c r="I218" s="123"/>
      <c r="J218" s="123"/>
      <c r="K218" s="21"/>
      <c r="L218" s="21"/>
      <c r="M218" s="21"/>
      <c r="N218" s="21"/>
      <c r="O218" s="21"/>
      <c r="P218" s="21"/>
      <c r="Q218" s="21"/>
      <c r="R218" s="21"/>
      <c r="S218" s="21"/>
    </row>
    <row r="219" spans="2:19" s="8" customFormat="1" x14ac:dyDescent="0.3">
      <c r="B219" s="123"/>
      <c r="C219" s="123"/>
      <c r="D219" s="123"/>
      <c r="E219" s="123"/>
      <c r="F219" s="123"/>
      <c r="G219" s="123"/>
      <c r="H219" s="123"/>
      <c r="I219" s="123"/>
      <c r="J219" s="123"/>
      <c r="K219" s="21"/>
      <c r="L219" s="21"/>
      <c r="M219" s="21"/>
      <c r="N219" s="21"/>
      <c r="O219" s="21"/>
      <c r="P219" s="21"/>
      <c r="Q219" s="21"/>
      <c r="R219" s="21"/>
      <c r="S219" s="21"/>
    </row>
    <row r="220" spans="2:19" s="8" customFormat="1" x14ac:dyDescent="0.3">
      <c r="B220" s="123"/>
      <c r="C220" s="123"/>
      <c r="D220" s="123"/>
      <c r="E220" s="123"/>
      <c r="F220" s="123"/>
      <c r="G220" s="123"/>
      <c r="H220" s="123"/>
      <c r="I220" s="123"/>
      <c r="J220" s="123"/>
      <c r="K220" s="21"/>
      <c r="L220" s="21"/>
      <c r="M220" s="21"/>
      <c r="N220" s="21"/>
      <c r="O220" s="21"/>
      <c r="P220" s="21"/>
      <c r="Q220" s="21"/>
      <c r="R220" s="21"/>
      <c r="S220" s="21"/>
    </row>
    <row r="221" spans="2:19" s="8" customFormat="1" x14ac:dyDescent="0.3">
      <c r="B221" s="123"/>
      <c r="C221" s="123"/>
      <c r="D221" s="123"/>
      <c r="E221" s="123"/>
      <c r="F221" s="123"/>
      <c r="G221" s="123"/>
      <c r="H221" s="123"/>
      <c r="I221" s="123"/>
      <c r="J221" s="123"/>
      <c r="K221" s="21"/>
      <c r="L221" s="21"/>
      <c r="M221" s="21"/>
      <c r="N221" s="21"/>
      <c r="O221" s="21"/>
      <c r="P221" s="21"/>
      <c r="Q221" s="21"/>
      <c r="R221" s="21"/>
      <c r="S221" s="21"/>
    </row>
    <row r="222" spans="2:19" s="8" customFormat="1" x14ac:dyDescent="0.3">
      <c r="B222" s="123"/>
      <c r="C222" s="123"/>
      <c r="D222" s="123"/>
      <c r="E222" s="123"/>
      <c r="F222" s="123"/>
      <c r="G222" s="123"/>
      <c r="H222" s="123"/>
      <c r="I222" s="123"/>
      <c r="J222" s="123"/>
      <c r="K222" s="21"/>
      <c r="L222" s="21"/>
      <c r="M222" s="21"/>
      <c r="N222" s="21"/>
      <c r="O222" s="21"/>
      <c r="P222" s="21"/>
      <c r="Q222" s="21"/>
      <c r="R222" s="21"/>
      <c r="S222" s="21"/>
    </row>
    <row r="223" spans="2:19" s="8" customFormat="1" x14ac:dyDescent="0.3">
      <c r="B223" s="123"/>
      <c r="C223" s="123"/>
      <c r="D223" s="123"/>
      <c r="E223" s="123"/>
      <c r="F223" s="123"/>
      <c r="G223" s="123"/>
      <c r="H223" s="123"/>
      <c r="I223" s="123"/>
      <c r="J223" s="123"/>
      <c r="K223" s="21"/>
      <c r="L223" s="21"/>
      <c r="M223" s="21"/>
      <c r="N223" s="21"/>
      <c r="O223" s="21"/>
      <c r="P223" s="21"/>
      <c r="Q223" s="21"/>
      <c r="R223" s="21"/>
      <c r="S223" s="21"/>
    </row>
    <row r="224" spans="2:19" s="8" customFormat="1" x14ac:dyDescent="0.3">
      <c r="B224" s="123"/>
      <c r="C224" s="123"/>
      <c r="D224" s="123"/>
      <c r="E224" s="123"/>
      <c r="F224" s="123"/>
      <c r="G224" s="123"/>
      <c r="H224" s="123"/>
      <c r="I224" s="123"/>
      <c r="J224" s="123"/>
      <c r="K224" s="21"/>
      <c r="L224" s="21"/>
      <c r="M224" s="21"/>
      <c r="N224" s="21"/>
      <c r="O224" s="21"/>
      <c r="P224" s="21"/>
      <c r="Q224" s="21"/>
      <c r="R224" s="21"/>
      <c r="S224" s="21"/>
    </row>
    <row r="225" spans="2:19" s="8" customFormat="1" x14ac:dyDescent="0.3">
      <c r="B225" s="123"/>
      <c r="C225" s="123"/>
      <c r="D225" s="123"/>
      <c r="E225" s="123"/>
      <c r="F225" s="123"/>
      <c r="G225" s="123"/>
      <c r="H225" s="123"/>
      <c r="I225" s="123"/>
      <c r="J225" s="123"/>
      <c r="K225" s="21"/>
      <c r="L225" s="21"/>
      <c r="M225" s="21"/>
      <c r="N225" s="21"/>
      <c r="O225" s="21"/>
      <c r="P225" s="21"/>
      <c r="Q225" s="21"/>
      <c r="R225" s="21"/>
      <c r="S225" s="21"/>
    </row>
    <row r="226" spans="2:19" s="8" customFormat="1" x14ac:dyDescent="0.3">
      <c r="B226" s="123"/>
      <c r="C226" s="123"/>
      <c r="D226" s="123"/>
      <c r="E226" s="123"/>
      <c r="F226" s="123"/>
      <c r="G226" s="123"/>
      <c r="H226" s="123"/>
      <c r="I226" s="123"/>
      <c r="J226" s="123"/>
      <c r="K226" s="21"/>
      <c r="L226" s="21"/>
      <c r="M226" s="21"/>
      <c r="N226" s="21"/>
      <c r="O226" s="21"/>
      <c r="P226" s="21"/>
      <c r="Q226" s="21"/>
      <c r="R226" s="21"/>
      <c r="S226" s="21"/>
    </row>
    <row r="227" spans="2:19" s="8" customFormat="1" x14ac:dyDescent="0.3">
      <c r="B227" s="123"/>
      <c r="C227" s="123"/>
      <c r="D227" s="123"/>
      <c r="E227" s="123"/>
      <c r="F227" s="123"/>
      <c r="G227" s="123"/>
      <c r="H227" s="123"/>
      <c r="I227" s="123"/>
      <c r="J227" s="123"/>
      <c r="K227" s="21"/>
      <c r="L227" s="21"/>
      <c r="M227" s="21"/>
      <c r="N227" s="21"/>
      <c r="O227" s="21"/>
      <c r="P227" s="21"/>
      <c r="Q227" s="21"/>
      <c r="R227" s="21"/>
      <c r="S227" s="21"/>
    </row>
    <row r="228" spans="2:19" s="8" customFormat="1" x14ac:dyDescent="0.3">
      <c r="B228" s="123"/>
      <c r="C228" s="123"/>
      <c r="D228" s="123"/>
      <c r="E228" s="123"/>
      <c r="F228" s="123"/>
      <c r="G228" s="123"/>
      <c r="H228" s="123"/>
      <c r="I228" s="123"/>
      <c r="J228" s="123"/>
      <c r="K228" s="21"/>
      <c r="L228" s="21"/>
      <c r="M228" s="21"/>
      <c r="N228" s="21"/>
      <c r="O228" s="21"/>
      <c r="P228" s="21"/>
      <c r="Q228" s="21"/>
      <c r="R228" s="21"/>
      <c r="S228" s="21"/>
    </row>
    <row r="229" spans="2:19" s="8" customFormat="1" x14ac:dyDescent="0.3">
      <c r="B229" s="123"/>
      <c r="C229" s="123"/>
      <c r="D229" s="123"/>
      <c r="E229" s="123"/>
      <c r="F229" s="123"/>
      <c r="G229" s="123"/>
      <c r="H229" s="123"/>
      <c r="I229" s="123"/>
      <c r="J229" s="123"/>
      <c r="K229" s="21"/>
      <c r="L229" s="21"/>
      <c r="M229" s="21"/>
      <c r="N229" s="21"/>
      <c r="O229" s="21"/>
      <c r="P229" s="21"/>
      <c r="Q229" s="21"/>
      <c r="R229" s="21"/>
      <c r="S229" s="21"/>
    </row>
    <row r="230" spans="2:19" s="8" customFormat="1" x14ac:dyDescent="0.3">
      <c r="B230" s="123"/>
      <c r="C230" s="123"/>
      <c r="D230" s="123"/>
      <c r="E230" s="123"/>
      <c r="F230" s="123"/>
      <c r="G230" s="123"/>
      <c r="H230" s="123"/>
      <c r="I230" s="123"/>
      <c r="J230" s="123"/>
      <c r="K230" s="21"/>
      <c r="L230" s="21"/>
      <c r="M230" s="21"/>
      <c r="N230" s="21"/>
      <c r="O230" s="21"/>
      <c r="P230" s="21"/>
      <c r="Q230" s="21"/>
      <c r="R230" s="21"/>
      <c r="S230" s="21"/>
    </row>
    <row r="231" spans="2:19" s="8" customFormat="1" x14ac:dyDescent="0.3">
      <c r="B231" s="123"/>
      <c r="C231" s="123"/>
      <c r="D231" s="123"/>
      <c r="E231" s="123"/>
      <c r="F231" s="123"/>
      <c r="G231" s="123"/>
      <c r="H231" s="123"/>
      <c r="I231" s="123"/>
      <c r="J231" s="123"/>
      <c r="K231" s="21"/>
      <c r="L231" s="21"/>
      <c r="M231" s="21"/>
      <c r="N231" s="21"/>
      <c r="O231" s="21"/>
      <c r="P231" s="21"/>
      <c r="Q231" s="21"/>
      <c r="R231" s="21"/>
      <c r="S231" s="21"/>
    </row>
    <row r="232" spans="2:19" s="8" customFormat="1" x14ac:dyDescent="0.3">
      <c r="B232" s="123"/>
      <c r="C232" s="123"/>
      <c r="D232" s="123"/>
      <c r="E232" s="123"/>
      <c r="F232" s="123"/>
      <c r="G232" s="123"/>
      <c r="H232" s="123"/>
      <c r="I232" s="123"/>
      <c r="J232" s="123"/>
      <c r="K232" s="21"/>
      <c r="L232" s="21"/>
      <c r="M232" s="21"/>
      <c r="N232" s="21"/>
      <c r="O232" s="21"/>
      <c r="P232" s="21"/>
      <c r="Q232" s="21"/>
      <c r="R232" s="21"/>
      <c r="S232" s="21"/>
    </row>
    <row r="233" spans="2:19" s="8" customFormat="1" x14ac:dyDescent="0.3">
      <c r="B233" s="123"/>
      <c r="C233" s="123"/>
      <c r="D233" s="123"/>
      <c r="E233" s="123"/>
      <c r="F233" s="123"/>
      <c r="G233" s="123"/>
      <c r="H233" s="123"/>
      <c r="I233" s="123"/>
      <c r="J233" s="123"/>
      <c r="K233" s="21"/>
      <c r="L233" s="21"/>
      <c r="M233" s="21"/>
      <c r="N233" s="21"/>
      <c r="O233" s="21"/>
      <c r="P233" s="21"/>
      <c r="Q233" s="21"/>
      <c r="R233" s="21"/>
      <c r="S233" s="21"/>
    </row>
    <row r="234" spans="2:19" s="8" customFormat="1" x14ac:dyDescent="0.3">
      <c r="B234" s="123"/>
      <c r="C234" s="123"/>
      <c r="D234" s="123"/>
      <c r="E234" s="123"/>
      <c r="F234" s="123"/>
      <c r="G234" s="123"/>
      <c r="H234" s="123"/>
      <c r="I234" s="123"/>
      <c r="J234" s="123"/>
      <c r="K234" s="21"/>
      <c r="L234" s="21"/>
      <c r="M234" s="21"/>
      <c r="N234" s="21"/>
      <c r="O234" s="21"/>
      <c r="P234" s="21"/>
      <c r="Q234" s="21"/>
      <c r="R234" s="21"/>
      <c r="S234" s="21"/>
    </row>
    <row r="235" spans="2:19" s="8" customFormat="1" x14ac:dyDescent="0.3">
      <c r="B235" s="123"/>
      <c r="C235" s="123"/>
      <c r="D235" s="123"/>
      <c r="E235" s="123"/>
      <c r="F235" s="123"/>
      <c r="G235" s="123"/>
      <c r="H235" s="123"/>
      <c r="I235" s="123"/>
      <c r="J235" s="123"/>
      <c r="K235" s="21"/>
      <c r="L235" s="21"/>
      <c r="M235" s="21"/>
      <c r="N235" s="21"/>
      <c r="O235" s="21"/>
      <c r="P235" s="21"/>
      <c r="Q235" s="21"/>
      <c r="R235" s="21"/>
      <c r="S235" s="21"/>
    </row>
    <row r="236" spans="2:19" s="8" customFormat="1" x14ac:dyDescent="0.3">
      <c r="B236" s="123"/>
      <c r="C236" s="123"/>
      <c r="D236" s="123"/>
      <c r="E236" s="123"/>
      <c r="F236" s="123"/>
      <c r="G236" s="123"/>
      <c r="H236" s="123"/>
      <c r="I236" s="123"/>
      <c r="J236" s="123"/>
      <c r="K236" s="21"/>
      <c r="L236" s="21"/>
      <c r="M236" s="21"/>
      <c r="N236" s="21"/>
      <c r="O236" s="21"/>
      <c r="P236" s="21"/>
      <c r="Q236" s="21"/>
      <c r="R236" s="21"/>
      <c r="S236" s="21"/>
    </row>
    <row r="237" spans="2:19" s="8" customFormat="1" x14ac:dyDescent="0.3">
      <c r="B237" s="123"/>
      <c r="C237" s="123"/>
      <c r="D237" s="123"/>
      <c r="E237" s="123"/>
      <c r="F237" s="123"/>
      <c r="G237" s="123"/>
      <c r="H237" s="123"/>
      <c r="I237" s="123"/>
      <c r="J237" s="123"/>
      <c r="K237" s="21"/>
      <c r="L237" s="21"/>
      <c r="M237" s="21"/>
      <c r="N237" s="21"/>
      <c r="O237" s="21"/>
      <c r="P237" s="21"/>
      <c r="Q237" s="21"/>
      <c r="R237" s="21"/>
      <c r="S237" s="21"/>
    </row>
    <row r="238" spans="2:19" s="8" customFormat="1" x14ac:dyDescent="0.3">
      <c r="B238" s="123"/>
      <c r="C238" s="123"/>
      <c r="D238" s="123"/>
      <c r="E238" s="123"/>
      <c r="F238" s="123"/>
      <c r="G238" s="123"/>
      <c r="H238" s="123"/>
      <c r="I238" s="123"/>
      <c r="J238" s="123"/>
      <c r="K238" s="21"/>
      <c r="L238" s="21"/>
      <c r="M238" s="21"/>
      <c r="N238" s="21"/>
      <c r="O238" s="21"/>
      <c r="P238" s="21"/>
      <c r="Q238" s="21"/>
      <c r="R238" s="21"/>
      <c r="S238" s="21"/>
    </row>
    <row r="239" spans="2:19" s="8" customFormat="1" x14ac:dyDescent="0.3">
      <c r="B239" s="123"/>
      <c r="C239" s="123"/>
      <c r="D239" s="123"/>
      <c r="E239" s="123"/>
      <c r="F239" s="123"/>
      <c r="G239" s="123"/>
      <c r="H239" s="123"/>
      <c r="I239" s="123"/>
      <c r="J239" s="123"/>
      <c r="K239" s="21"/>
      <c r="L239" s="21"/>
      <c r="M239" s="21"/>
      <c r="N239" s="21"/>
      <c r="O239" s="21"/>
      <c r="P239" s="21"/>
      <c r="Q239" s="21"/>
      <c r="R239" s="21"/>
      <c r="S239" s="21"/>
    </row>
    <row r="240" spans="2:19" s="8" customFormat="1" x14ac:dyDescent="0.3">
      <c r="B240" s="123"/>
      <c r="C240" s="123"/>
      <c r="D240" s="123"/>
      <c r="E240" s="123"/>
      <c r="F240" s="123"/>
      <c r="G240" s="123"/>
      <c r="H240" s="123"/>
      <c r="I240" s="123"/>
      <c r="J240" s="123"/>
      <c r="K240" s="21"/>
      <c r="L240" s="21"/>
      <c r="M240" s="21"/>
      <c r="N240" s="21"/>
      <c r="O240" s="21"/>
      <c r="P240" s="21"/>
      <c r="Q240" s="21"/>
      <c r="R240" s="21"/>
      <c r="S240" s="21"/>
    </row>
    <row r="241" spans="2:19" s="8" customFormat="1" x14ac:dyDescent="0.3">
      <c r="B241" s="123"/>
      <c r="C241" s="123"/>
      <c r="D241" s="123"/>
      <c r="E241" s="123"/>
      <c r="F241" s="123"/>
      <c r="G241" s="123"/>
      <c r="H241" s="123"/>
      <c r="I241" s="123"/>
      <c r="J241" s="123"/>
      <c r="K241" s="21"/>
      <c r="L241" s="21"/>
      <c r="M241" s="21"/>
      <c r="N241" s="21"/>
      <c r="O241" s="21"/>
      <c r="P241" s="21"/>
      <c r="Q241" s="21"/>
      <c r="R241" s="21"/>
      <c r="S241" s="21"/>
    </row>
    <row r="242" spans="2:19" s="8" customFormat="1" x14ac:dyDescent="0.3">
      <c r="B242" s="123"/>
      <c r="C242" s="123"/>
      <c r="D242" s="123"/>
      <c r="E242" s="123"/>
      <c r="F242" s="123"/>
      <c r="G242" s="123"/>
      <c r="H242" s="123"/>
      <c r="I242" s="123"/>
      <c r="J242" s="123"/>
      <c r="K242" s="21"/>
      <c r="L242" s="21"/>
      <c r="M242" s="21"/>
      <c r="N242" s="21"/>
      <c r="O242" s="21"/>
      <c r="P242" s="21"/>
      <c r="Q242" s="21"/>
      <c r="R242" s="21"/>
      <c r="S242" s="21"/>
    </row>
    <row r="243" spans="2:19" s="8" customFormat="1" x14ac:dyDescent="0.3">
      <c r="B243" s="123"/>
      <c r="C243" s="123"/>
      <c r="D243" s="123"/>
      <c r="E243" s="123"/>
      <c r="F243" s="123"/>
      <c r="G243" s="123"/>
      <c r="H243" s="123"/>
      <c r="I243" s="123"/>
      <c r="J243" s="123"/>
      <c r="K243" s="21"/>
      <c r="L243" s="21"/>
      <c r="M243" s="21"/>
      <c r="N243" s="21"/>
      <c r="O243" s="21"/>
      <c r="P243" s="21"/>
      <c r="Q243" s="21"/>
      <c r="R243" s="21"/>
      <c r="S243" s="21"/>
    </row>
    <row r="244" spans="2:19" s="8" customFormat="1" x14ac:dyDescent="0.3">
      <c r="B244" s="123"/>
      <c r="C244" s="123"/>
      <c r="D244" s="123"/>
      <c r="E244" s="123"/>
      <c r="F244" s="123"/>
      <c r="G244" s="123"/>
      <c r="H244" s="123"/>
      <c r="I244" s="123"/>
      <c r="J244" s="123"/>
      <c r="K244" s="21"/>
      <c r="L244" s="21"/>
      <c r="M244" s="21"/>
      <c r="N244" s="21"/>
      <c r="O244" s="21"/>
      <c r="P244" s="21"/>
      <c r="Q244" s="21"/>
      <c r="R244" s="21"/>
      <c r="S244" s="21"/>
    </row>
    <row r="245" spans="2:19" s="8" customFormat="1" x14ac:dyDescent="0.3">
      <c r="B245" s="123"/>
      <c r="C245" s="123"/>
      <c r="D245" s="123"/>
      <c r="E245" s="123"/>
      <c r="F245" s="123"/>
      <c r="G245" s="123"/>
      <c r="H245" s="123"/>
      <c r="I245" s="123"/>
      <c r="J245" s="123"/>
      <c r="K245" s="21"/>
      <c r="L245" s="21"/>
      <c r="M245" s="21"/>
      <c r="N245" s="21"/>
      <c r="O245" s="21"/>
      <c r="P245" s="21"/>
      <c r="Q245" s="21"/>
      <c r="R245" s="21"/>
      <c r="S245" s="21"/>
    </row>
    <row r="246" spans="2:19" s="8" customFormat="1" x14ac:dyDescent="0.3">
      <c r="B246" s="123"/>
      <c r="C246" s="123"/>
      <c r="D246" s="123"/>
      <c r="E246" s="123"/>
      <c r="F246" s="123"/>
      <c r="G246" s="123"/>
      <c r="H246" s="123"/>
      <c r="I246" s="123"/>
      <c r="J246" s="123"/>
      <c r="K246" s="21"/>
      <c r="L246" s="21"/>
      <c r="M246" s="21"/>
      <c r="N246" s="21"/>
      <c r="O246" s="21"/>
      <c r="P246" s="21"/>
      <c r="Q246" s="21"/>
      <c r="R246" s="21"/>
      <c r="S246" s="21"/>
    </row>
    <row r="247" spans="2:19" s="8" customFormat="1" x14ac:dyDescent="0.3">
      <c r="B247" s="123"/>
      <c r="C247" s="123"/>
      <c r="D247" s="123"/>
      <c r="E247" s="123"/>
      <c r="F247" s="123"/>
      <c r="G247" s="123"/>
      <c r="H247" s="123"/>
      <c r="I247" s="123"/>
      <c r="J247" s="123"/>
      <c r="K247" s="21"/>
      <c r="L247" s="21"/>
      <c r="M247" s="21"/>
      <c r="N247" s="21"/>
      <c r="O247" s="21"/>
      <c r="P247" s="21"/>
      <c r="Q247" s="21"/>
      <c r="R247" s="21"/>
      <c r="S247" s="21"/>
    </row>
    <row r="248" spans="2:19" s="8" customFormat="1" x14ac:dyDescent="0.3">
      <c r="B248" s="123"/>
      <c r="C248" s="123"/>
      <c r="D248" s="123"/>
      <c r="E248" s="123"/>
      <c r="F248" s="123"/>
      <c r="G248" s="123"/>
      <c r="H248" s="123"/>
      <c r="I248" s="123"/>
      <c r="J248" s="123"/>
      <c r="K248" s="21"/>
      <c r="L248" s="21"/>
      <c r="M248" s="21"/>
      <c r="N248" s="21"/>
      <c r="O248" s="21"/>
      <c r="P248" s="21"/>
      <c r="Q248" s="21"/>
      <c r="R248" s="21"/>
      <c r="S248" s="21"/>
    </row>
    <row r="249" spans="2:19" s="8" customFormat="1" x14ac:dyDescent="0.3">
      <c r="B249" s="123"/>
      <c r="C249" s="123"/>
      <c r="D249" s="123"/>
      <c r="E249" s="123"/>
      <c r="F249" s="123"/>
      <c r="G249" s="123"/>
      <c r="H249" s="123"/>
      <c r="I249" s="123"/>
      <c r="J249" s="123"/>
      <c r="K249" s="21"/>
      <c r="L249" s="21"/>
      <c r="M249" s="21"/>
      <c r="N249" s="21"/>
      <c r="O249" s="21"/>
      <c r="P249" s="21"/>
      <c r="Q249" s="21"/>
      <c r="R249" s="21"/>
      <c r="S249" s="21"/>
    </row>
    <row r="250" spans="2:19" s="8" customFormat="1" x14ac:dyDescent="0.3">
      <c r="B250" s="123"/>
      <c r="C250" s="123"/>
      <c r="D250" s="123"/>
      <c r="E250" s="123"/>
      <c r="F250" s="123"/>
      <c r="G250" s="123"/>
      <c r="H250" s="123"/>
      <c r="I250" s="123"/>
      <c r="J250" s="123"/>
      <c r="K250" s="21"/>
      <c r="L250" s="21"/>
      <c r="M250" s="21"/>
      <c r="N250" s="21"/>
      <c r="O250" s="21"/>
      <c r="P250" s="21"/>
      <c r="Q250" s="21"/>
      <c r="R250" s="21"/>
      <c r="S250" s="21"/>
    </row>
    <row r="251" spans="2:19" s="8" customFormat="1" x14ac:dyDescent="0.3">
      <c r="B251" s="123"/>
      <c r="C251" s="123"/>
      <c r="D251" s="123"/>
      <c r="E251" s="123"/>
      <c r="F251" s="123"/>
      <c r="G251" s="123"/>
      <c r="H251" s="123"/>
      <c r="I251" s="123"/>
      <c r="J251" s="123"/>
      <c r="K251" s="21"/>
      <c r="L251" s="21"/>
      <c r="M251" s="21"/>
      <c r="N251" s="21"/>
      <c r="O251" s="21"/>
      <c r="P251" s="21"/>
      <c r="Q251" s="21"/>
      <c r="R251" s="21"/>
      <c r="S251" s="21"/>
    </row>
    <row r="252" spans="2:19" s="8" customFormat="1" x14ac:dyDescent="0.3">
      <c r="B252" s="123"/>
      <c r="C252" s="123"/>
      <c r="D252" s="123"/>
      <c r="E252" s="123"/>
      <c r="F252" s="123"/>
      <c r="G252" s="123"/>
      <c r="H252" s="123"/>
      <c r="I252" s="123"/>
      <c r="J252" s="123"/>
      <c r="K252" s="21"/>
      <c r="L252" s="21"/>
      <c r="M252" s="21"/>
      <c r="N252" s="21"/>
      <c r="O252" s="21"/>
      <c r="P252" s="21"/>
      <c r="Q252" s="21"/>
      <c r="R252" s="21"/>
      <c r="S252" s="21"/>
    </row>
    <row r="253" spans="2:19" s="8" customFormat="1" x14ac:dyDescent="0.3">
      <c r="B253" s="123"/>
      <c r="C253" s="123"/>
      <c r="D253" s="123"/>
      <c r="E253" s="123"/>
      <c r="F253" s="123"/>
      <c r="G253" s="123"/>
      <c r="H253" s="123"/>
      <c r="I253" s="123"/>
      <c r="J253" s="123"/>
      <c r="K253" s="21"/>
      <c r="L253" s="21"/>
      <c r="M253" s="21"/>
      <c r="N253" s="21"/>
      <c r="O253" s="21"/>
      <c r="P253" s="21"/>
      <c r="Q253" s="21"/>
      <c r="R253" s="21"/>
      <c r="S253" s="21"/>
    </row>
    <row r="254" spans="2:19" s="8" customFormat="1" x14ac:dyDescent="0.3">
      <c r="B254" s="123"/>
      <c r="C254" s="123"/>
      <c r="D254" s="123"/>
      <c r="E254" s="123"/>
      <c r="F254" s="123"/>
      <c r="G254" s="123"/>
      <c r="H254" s="123"/>
      <c r="I254" s="123"/>
      <c r="J254" s="123"/>
      <c r="K254" s="21"/>
      <c r="L254" s="21"/>
      <c r="M254" s="21"/>
      <c r="N254" s="21"/>
      <c r="O254" s="21"/>
      <c r="P254" s="21"/>
      <c r="Q254" s="21"/>
      <c r="R254" s="21"/>
      <c r="S254" s="21"/>
    </row>
    <row r="255" spans="2:19" s="8" customFormat="1" x14ac:dyDescent="0.3">
      <c r="B255" s="123"/>
      <c r="C255" s="123"/>
      <c r="D255" s="123"/>
      <c r="E255" s="123"/>
      <c r="F255" s="123"/>
      <c r="G255" s="123"/>
      <c r="H255" s="123"/>
      <c r="I255" s="123"/>
      <c r="J255" s="123"/>
      <c r="K255" s="21"/>
      <c r="L255" s="21"/>
      <c r="M255" s="21"/>
      <c r="N255" s="21"/>
      <c r="O255" s="21"/>
      <c r="P255" s="21"/>
      <c r="Q255" s="21"/>
      <c r="R255" s="21"/>
      <c r="S255" s="21"/>
    </row>
    <row r="256" spans="2:19" s="8" customFormat="1" x14ac:dyDescent="0.3">
      <c r="B256" s="123"/>
      <c r="C256" s="123"/>
      <c r="D256" s="123"/>
      <c r="E256" s="123"/>
      <c r="F256" s="123"/>
      <c r="G256" s="123"/>
      <c r="H256" s="123"/>
      <c r="I256" s="123"/>
      <c r="J256" s="123"/>
      <c r="K256" s="21"/>
      <c r="L256" s="21"/>
      <c r="M256" s="21"/>
      <c r="N256" s="21"/>
      <c r="O256" s="21"/>
      <c r="P256" s="21"/>
      <c r="Q256" s="21"/>
      <c r="R256" s="21"/>
      <c r="S256" s="21"/>
    </row>
    <row r="257" spans="2:19" s="8" customFormat="1" x14ac:dyDescent="0.3">
      <c r="B257" s="123"/>
      <c r="C257" s="123"/>
      <c r="D257" s="123"/>
      <c r="E257" s="123"/>
      <c r="F257" s="123"/>
      <c r="G257" s="123"/>
      <c r="H257" s="123"/>
      <c r="I257" s="123"/>
      <c r="J257" s="123"/>
      <c r="K257" s="21"/>
      <c r="L257" s="21"/>
      <c r="M257" s="21"/>
      <c r="N257" s="21"/>
      <c r="O257" s="21"/>
      <c r="P257" s="21"/>
      <c r="Q257" s="21"/>
      <c r="R257" s="21"/>
      <c r="S257" s="21"/>
    </row>
    <row r="258" spans="2:19" s="8" customFormat="1" x14ac:dyDescent="0.3">
      <c r="B258" s="123"/>
      <c r="C258" s="123"/>
      <c r="D258" s="123"/>
      <c r="E258" s="123"/>
      <c r="F258" s="123"/>
      <c r="G258" s="123"/>
      <c r="H258" s="123"/>
      <c r="I258" s="123"/>
      <c r="J258" s="123"/>
      <c r="K258" s="21"/>
      <c r="L258" s="21"/>
      <c r="M258" s="21"/>
      <c r="N258" s="21"/>
      <c r="O258" s="21"/>
      <c r="P258" s="21"/>
      <c r="Q258" s="21"/>
      <c r="R258" s="21"/>
      <c r="S258" s="21"/>
    </row>
    <row r="259" spans="2:19" s="8" customFormat="1" x14ac:dyDescent="0.3">
      <c r="B259" s="123"/>
      <c r="C259" s="123"/>
      <c r="D259" s="123"/>
      <c r="E259" s="123"/>
      <c r="F259" s="123"/>
      <c r="G259" s="123"/>
      <c r="H259" s="123"/>
      <c r="I259" s="123"/>
      <c r="J259" s="123"/>
      <c r="K259" s="21"/>
      <c r="L259" s="21"/>
      <c r="M259" s="21"/>
      <c r="N259" s="21"/>
      <c r="O259" s="21"/>
      <c r="P259" s="21"/>
      <c r="Q259" s="21"/>
      <c r="R259" s="21"/>
      <c r="S259" s="21"/>
    </row>
    <row r="260" spans="2:19" s="8" customFormat="1" x14ac:dyDescent="0.3">
      <c r="B260" s="123"/>
      <c r="C260" s="123"/>
      <c r="D260" s="123"/>
      <c r="E260" s="123"/>
      <c r="F260" s="123"/>
      <c r="G260" s="123"/>
      <c r="H260" s="123"/>
      <c r="I260" s="123"/>
      <c r="J260" s="123"/>
      <c r="K260" s="21"/>
      <c r="L260" s="21"/>
      <c r="M260" s="21"/>
      <c r="N260" s="21"/>
      <c r="O260" s="21"/>
      <c r="P260" s="21"/>
      <c r="Q260" s="21"/>
      <c r="R260" s="21"/>
      <c r="S260" s="21"/>
    </row>
    <row r="261" spans="2:19" s="8" customFormat="1" x14ac:dyDescent="0.3">
      <c r="B261" s="123"/>
      <c r="C261" s="123"/>
      <c r="D261" s="123"/>
      <c r="E261" s="123"/>
      <c r="F261" s="123"/>
      <c r="G261" s="123"/>
      <c r="H261" s="123"/>
      <c r="I261" s="123"/>
      <c r="J261" s="123"/>
      <c r="K261" s="21"/>
      <c r="L261" s="21"/>
      <c r="M261" s="21"/>
      <c r="N261" s="21"/>
      <c r="O261" s="21"/>
      <c r="P261" s="21"/>
      <c r="Q261" s="21"/>
      <c r="R261" s="21"/>
      <c r="S261" s="21"/>
    </row>
    <row r="262" spans="2:19" s="8" customFormat="1" x14ac:dyDescent="0.3">
      <c r="B262" s="123"/>
      <c r="C262" s="123"/>
      <c r="D262" s="123"/>
      <c r="E262" s="123"/>
      <c r="F262" s="123"/>
      <c r="G262" s="123"/>
      <c r="H262" s="123"/>
      <c r="I262" s="123"/>
      <c r="J262" s="123"/>
      <c r="K262" s="21"/>
      <c r="L262" s="21"/>
      <c r="M262" s="21"/>
      <c r="N262" s="21"/>
      <c r="O262" s="21"/>
      <c r="P262" s="21"/>
      <c r="Q262" s="21"/>
      <c r="R262" s="21"/>
      <c r="S262" s="21"/>
    </row>
    <row r="263" spans="2:19" s="8" customFormat="1" x14ac:dyDescent="0.3">
      <c r="B263" s="123"/>
      <c r="C263" s="123"/>
      <c r="D263" s="123"/>
      <c r="E263" s="123"/>
      <c r="F263" s="123"/>
      <c r="G263" s="123"/>
      <c r="H263" s="123"/>
      <c r="I263" s="123"/>
      <c r="J263" s="123"/>
      <c r="K263" s="21"/>
      <c r="L263" s="21"/>
      <c r="M263" s="21"/>
      <c r="N263" s="21"/>
      <c r="O263" s="21"/>
      <c r="P263" s="21"/>
      <c r="Q263" s="21"/>
      <c r="R263" s="21"/>
      <c r="S263" s="21"/>
    </row>
    <row r="264" spans="2:19" s="8" customFormat="1" x14ac:dyDescent="0.3">
      <c r="B264" s="123"/>
      <c r="C264" s="123"/>
      <c r="D264" s="123"/>
      <c r="E264" s="123"/>
      <c r="F264" s="123"/>
      <c r="G264" s="123"/>
      <c r="H264" s="123"/>
      <c r="I264" s="123"/>
      <c r="J264" s="123"/>
      <c r="K264" s="21"/>
      <c r="L264" s="21"/>
      <c r="M264" s="21"/>
      <c r="N264" s="21"/>
      <c r="O264" s="21"/>
      <c r="P264" s="21"/>
      <c r="Q264" s="21"/>
      <c r="R264" s="21"/>
      <c r="S264" s="21"/>
    </row>
    <row r="265" spans="2:19" s="8" customFormat="1" x14ac:dyDescent="0.3">
      <c r="B265" s="123"/>
      <c r="C265" s="123"/>
      <c r="D265" s="123"/>
      <c r="E265" s="123"/>
      <c r="F265" s="123"/>
      <c r="G265" s="123"/>
      <c r="H265" s="123"/>
      <c r="I265" s="123"/>
      <c r="J265" s="123"/>
      <c r="K265" s="21"/>
      <c r="L265" s="21"/>
      <c r="M265" s="21"/>
      <c r="N265" s="21"/>
      <c r="O265" s="21"/>
      <c r="P265" s="21"/>
      <c r="Q265" s="21"/>
      <c r="R265" s="21"/>
      <c r="S265" s="21"/>
    </row>
    <row r="266" spans="2:19" s="8" customFormat="1" x14ac:dyDescent="0.3">
      <c r="B266" s="123"/>
      <c r="C266" s="123"/>
      <c r="D266" s="123"/>
      <c r="E266" s="123"/>
      <c r="F266" s="123"/>
      <c r="G266" s="123"/>
      <c r="H266" s="123"/>
      <c r="I266" s="123"/>
      <c r="J266" s="123"/>
      <c r="K266" s="21"/>
      <c r="L266" s="21"/>
      <c r="M266" s="21"/>
      <c r="N266" s="21"/>
      <c r="O266" s="21"/>
      <c r="P266" s="21"/>
      <c r="Q266" s="21"/>
      <c r="R266" s="21"/>
      <c r="S266" s="21"/>
    </row>
    <row r="267" spans="2:19" s="8" customFormat="1" x14ac:dyDescent="0.3">
      <c r="B267" s="123"/>
      <c r="C267" s="123"/>
      <c r="D267" s="123"/>
      <c r="E267" s="123"/>
      <c r="F267" s="123"/>
      <c r="G267" s="123"/>
      <c r="H267" s="123"/>
      <c r="I267" s="123"/>
      <c r="J267" s="123"/>
      <c r="K267" s="21"/>
      <c r="L267" s="21"/>
      <c r="M267" s="21"/>
      <c r="N267" s="21"/>
      <c r="O267" s="21"/>
      <c r="P267" s="21"/>
      <c r="Q267" s="21"/>
      <c r="R267" s="21"/>
      <c r="S267" s="21"/>
    </row>
    <row r="268" spans="2:19" s="8" customFormat="1" x14ac:dyDescent="0.3">
      <c r="B268" s="123"/>
      <c r="C268" s="123"/>
      <c r="D268" s="123"/>
      <c r="E268" s="123"/>
      <c r="F268" s="123"/>
      <c r="G268" s="123"/>
      <c r="H268" s="123"/>
      <c r="I268" s="123"/>
      <c r="J268" s="123"/>
      <c r="K268" s="21"/>
      <c r="L268" s="21"/>
      <c r="M268" s="21"/>
      <c r="N268" s="21"/>
      <c r="O268" s="21"/>
      <c r="P268" s="21"/>
      <c r="Q268" s="21"/>
      <c r="R268" s="21"/>
      <c r="S268" s="21"/>
    </row>
    <row r="269" spans="2:19" s="8" customFormat="1" x14ac:dyDescent="0.3">
      <c r="B269" s="123"/>
      <c r="C269" s="123"/>
      <c r="D269" s="123"/>
      <c r="E269" s="123"/>
      <c r="F269" s="123"/>
      <c r="G269" s="123"/>
      <c r="H269" s="123"/>
      <c r="I269" s="123"/>
      <c r="J269" s="123"/>
      <c r="K269" s="21"/>
      <c r="L269" s="21"/>
      <c r="M269" s="21"/>
      <c r="N269" s="21"/>
      <c r="O269" s="21"/>
      <c r="P269" s="21"/>
      <c r="Q269" s="21"/>
      <c r="R269" s="21"/>
      <c r="S269" s="21"/>
    </row>
    <row r="270" spans="2:19" s="8" customFormat="1" x14ac:dyDescent="0.3">
      <c r="B270" s="123"/>
      <c r="C270" s="123"/>
      <c r="D270" s="123"/>
      <c r="E270" s="123"/>
      <c r="F270" s="123"/>
      <c r="G270" s="123"/>
      <c r="H270" s="123"/>
      <c r="I270" s="123"/>
      <c r="J270" s="123"/>
      <c r="K270" s="21"/>
      <c r="L270" s="21"/>
      <c r="M270" s="21"/>
      <c r="N270" s="21"/>
      <c r="O270" s="21"/>
      <c r="P270" s="21"/>
      <c r="Q270" s="21"/>
      <c r="R270" s="21"/>
      <c r="S270" s="21"/>
    </row>
    <row r="271" spans="2:19" s="8" customFormat="1" x14ac:dyDescent="0.3">
      <c r="B271" s="123"/>
      <c r="C271" s="123"/>
      <c r="D271" s="123"/>
      <c r="E271" s="123"/>
      <c r="F271" s="123"/>
      <c r="G271" s="123"/>
      <c r="H271" s="123"/>
      <c r="I271" s="123"/>
      <c r="J271" s="123"/>
      <c r="K271" s="21"/>
      <c r="L271" s="21"/>
      <c r="M271" s="21"/>
      <c r="N271" s="21"/>
      <c r="O271" s="21"/>
      <c r="P271" s="21"/>
      <c r="Q271" s="21"/>
      <c r="R271" s="21"/>
      <c r="S271" s="21"/>
    </row>
    <row r="272" spans="2:19" s="8" customFormat="1" x14ac:dyDescent="0.3">
      <c r="B272" s="123"/>
      <c r="C272" s="123"/>
      <c r="D272" s="123"/>
      <c r="E272" s="123"/>
      <c r="F272" s="123"/>
      <c r="G272" s="123"/>
      <c r="H272" s="123"/>
      <c r="I272" s="123"/>
      <c r="J272" s="123"/>
      <c r="K272" s="21"/>
      <c r="L272" s="21"/>
      <c r="M272" s="21"/>
      <c r="N272" s="21"/>
      <c r="O272" s="21"/>
      <c r="P272" s="21"/>
      <c r="Q272" s="21"/>
      <c r="R272" s="21"/>
      <c r="S272" s="21"/>
    </row>
    <row r="273" spans="2:19" s="8" customFormat="1" x14ac:dyDescent="0.3">
      <c r="B273" s="123"/>
      <c r="C273" s="123"/>
      <c r="D273" s="123"/>
      <c r="E273" s="123"/>
      <c r="F273" s="123"/>
      <c r="G273" s="123"/>
      <c r="H273" s="123"/>
      <c r="I273" s="123"/>
      <c r="J273" s="123"/>
      <c r="K273" s="21"/>
      <c r="L273" s="21"/>
      <c r="M273" s="21"/>
      <c r="N273" s="21"/>
      <c r="O273" s="21"/>
      <c r="P273" s="21"/>
      <c r="Q273" s="21"/>
      <c r="R273" s="21"/>
      <c r="S273" s="21"/>
    </row>
    <row r="274" spans="2:19" s="8" customFormat="1" x14ac:dyDescent="0.3">
      <c r="B274" s="123"/>
      <c r="C274" s="123"/>
      <c r="D274" s="123"/>
      <c r="E274" s="123"/>
      <c r="F274" s="123"/>
      <c r="G274" s="123"/>
      <c r="H274" s="123"/>
      <c r="I274" s="123"/>
      <c r="J274" s="123"/>
      <c r="K274" s="21"/>
      <c r="L274" s="21"/>
      <c r="M274" s="21"/>
      <c r="N274" s="21"/>
      <c r="O274" s="21"/>
      <c r="P274" s="21"/>
      <c r="Q274" s="21"/>
      <c r="R274" s="21"/>
      <c r="S274" s="21"/>
    </row>
    <row r="275" spans="2:19" s="8" customFormat="1" x14ac:dyDescent="0.3">
      <c r="B275" s="123"/>
      <c r="C275" s="123"/>
      <c r="D275" s="123"/>
      <c r="E275" s="123"/>
      <c r="F275" s="123"/>
      <c r="G275" s="123"/>
      <c r="H275" s="123"/>
      <c r="I275" s="123"/>
      <c r="J275" s="123"/>
      <c r="K275" s="21"/>
      <c r="L275" s="21"/>
      <c r="M275" s="21"/>
      <c r="N275" s="21"/>
      <c r="O275" s="21"/>
      <c r="P275" s="21"/>
      <c r="Q275" s="21"/>
      <c r="R275" s="21"/>
      <c r="S275" s="21"/>
    </row>
    <row r="276" spans="2:19" s="8" customFormat="1" x14ac:dyDescent="0.3">
      <c r="B276" s="123"/>
      <c r="C276" s="123"/>
      <c r="D276" s="123"/>
      <c r="E276" s="123"/>
      <c r="F276" s="123"/>
      <c r="G276" s="123"/>
      <c r="H276" s="123"/>
      <c r="I276" s="123"/>
      <c r="J276" s="123"/>
      <c r="K276" s="21"/>
      <c r="L276" s="21"/>
      <c r="M276" s="21"/>
      <c r="N276" s="21"/>
      <c r="O276" s="21"/>
      <c r="P276" s="21"/>
      <c r="Q276" s="21"/>
      <c r="R276" s="21"/>
      <c r="S276" s="21"/>
    </row>
    <row r="277" spans="2:19" s="8" customFormat="1" x14ac:dyDescent="0.3">
      <c r="B277" s="123"/>
      <c r="C277" s="123"/>
      <c r="D277" s="123"/>
      <c r="E277" s="123"/>
      <c r="F277" s="123"/>
      <c r="G277" s="123"/>
      <c r="H277" s="123"/>
      <c r="I277" s="123"/>
      <c r="J277" s="123"/>
      <c r="K277" s="21"/>
      <c r="L277" s="21"/>
      <c r="M277" s="21"/>
      <c r="N277" s="21"/>
      <c r="O277" s="21"/>
      <c r="P277" s="21"/>
      <c r="Q277" s="21"/>
      <c r="R277" s="21"/>
      <c r="S277" s="21"/>
    </row>
    <row r="278" spans="2:19" s="8" customFormat="1" x14ac:dyDescent="0.3">
      <c r="B278" s="123"/>
      <c r="C278" s="123"/>
      <c r="D278" s="123"/>
      <c r="E278" s="123"/>
      <c r="F278" s="123"/>
      <c r="G278" s="123"/>
      <c r="H278" s="123"/>
      <c r="I278" s="123"/>
      <c r="J278" s="123"/>
      <c r="K278" s="21"/>
      <c r="L278" s="21"/>
      <c r="M278" s="21"/>
      <c r="N278" s="21"/>
      <c r="O278" s="21"/>
      <c r="P278" s="21"/>
      <c r="Q278" s="21"/>
      <c r="R278" s="21"/>
      <c r="S278" s="21"/>
    </row>
    <row r="279" spans="2:19" s="8" customFormat="1" x14ac:dyDescent="0.3">
      <c r="B279" s="123"/>
      <c r="C279" s="123"/>
      <c r="D279" s="123"/>
      <c r="E279" s="123"/>
      <c r="F279" s="123"/>
      <c r="G279" s="123"/>
      <c r="H279" s="123"/>
      <c r="I279" s="123"/>
      <c r="J279" s="123"/>
      <c r="K279" s="21"/>
      <c r="L279" s="21"/>
      <c r="M279" s="21"/>
      <c r="N279" s="21"/>
      <c r="O279" s="21"/>
      <c r="P279" s="21"/>
      <c r="Q279" s="21"/>
      <c r="R279" s="21"/>
      <c r="S279" s="21"/>
    </row>
    <row r="280" spans="2:19" s="8" customFormat="1" x14ac:dyDescent="0.3">
      <c r="B280" s="123"/>
      <c r="C280" s="123"/>
      <c r="D280" s="123"/>
      <c r="E280" s="123"/>
      <c r="F280" s="123"/>
      <c r="G280" s="123"/>
      <c r="H280" s="123"/>
      <c r="I280" s="123"/>
      <c r="J280" s="123"/>
      <c r="K280" s="21"/>
      <c r="L280" s="21"/>
      <c r="M280" s="21"/>
      <c r="N280" s="21"/>
      <c r="O280" s="21"/>
      <c r="P280" s="21"/>
      <c r="Q280" s="21"/>
      <c r="R280" s="21"/>
      <c r="S280" s="21"/>
    </row>
    <row r="281" spans="2:19" s="8" customFormat="1" x14ac:dyDescent="0.3">
      <c r="B281" s="123"/>
      <c r="C281" s="123"/>
      <c r="D281" s="123"/>
      <c r="E281" s="123"/>
      <c r="F281" s="123"/>
      <c r="G281" s="123"/>
      <c r="H281" s="123"/>
      <c r="I281" s="123"/>
      <c r="J281" s="123"/>
      <c r="K281" s="21"/>
      <c r="L281" s="21"/>
      <c r="M281" s="21"/>
      <c r="N281" s="21"/>
      <c r="O281" s="21"/>
      <c r="P281" s="21"/>
      <c r="Q281" s="21"/>
      <c r="R281" s="21"/>
      <c r="S281" s="21"/>
    </row>
    <row r="282" spans="2:19" s="8" customFormat="1" x14ac:dyDescent="0.3">
      <c r="B282" s="123"/>
      <c r="C282" s="123"/>
      <c r="D282" s="123"/>
      <c r="E282" s="123"/>
      <c r="F282" s="123"/>
      <c r="G282" s="123"/>
      <c r="H282" s="123"/>
      <c r="I282" s="123"/>
      <c r="J282" s="123"/>
      <c r="K282" s="21"/>
      <c r="L282" s="21"/>
      <c r="M282" s="21"/>
      <c r="N282" s="21"/>
      <c r="O282" s="21"/>
      <c r="P282" s="21"/>
      <c r="Q282" s="21"/>
      <c r="R282" s="21"/>
      <c r="S282" s="21"/>
    </row>
    <row r="283" spans="2:19" s="8" customFormat="1" x14ac:dyDescent="0.3">
      <c r="B283" s="123"/>
      <c r="C283" s="123"/>
      <c r="D283" s="123"/>
      <c r="E283" s="123"/>
      <c r="F283" s="123"/>
      <c r="G283" s="123"/>
      <c r="H283" s="123"/>
      <c r="I283" s="123"/>
      <c r="J283" s="123"/>
      <c r="K283" s="21"/>
      <c r="L283" s="21"/>
      <c r="M283" s="21"/>
      <c r="N283" s="21"/>
      <c r="O283" s="21"/>
      <c r="P283" s="21"/>
      <c r="Q283" s="21"/>
      <c r="R283" s="21"/>
      <c r="S283" s="21"/>
    </row>
    <row r="284" spans="2:19" s="8" customFormat="1" x14ac:dyDescent="0.3">
      <c r="B284" s="123"/>
      <c r="C284" s="123"/>
      <c r="D284" s="123"/>
      <c r="E284" s="123"/>
      <c r="F284" s="123"/>
      <c r="G284" s="123"/>
      <c r="H284" s="123"/>
      <c r="I284" s="123"/>
      <c r="J284" s="123"/>
      <c r="K284" s="21"/>
      <c r="L284" s="21"/>
      <c r="M284" s="21"/>
      <c r="N284" s="21"/>
      <c r="O284" s="21"/>
      <c r="P284" s="21"/>
      <c r="Q284" s="21"/>
      <c r="R284" s="21"/>
      <c r="S284" s="21"/>
    </row>
    <row r="285" spans="2:19" s="8" customFormat="1" x14ac:dyDescent="0.3">
      <c r="B285" s="123"/>
      <c r="C285" s="123"/>
      <c r="D285" s="123"/>
      <c r="E285" s="123"/>
      <c r="F285" s="123"/>
      <c r="G285" s="123"/>
      <c r="H285" s="123"/>
      <c r="I285" s="123"/>
      <c r="J285" s="123"/>
      <c r="K285" s="21"/>
      <c r="L285" s="21"/>
      <c r="M285" s="21"/>
      <c r="N285" s="21"/>
      <c r="O285" s="21"/>
      <c r="P285" s="21"/>
      <c r="Q285" s="21"/>
      <c r="R285" s="21"/>
      <c r="S285" s="21"/>
    </row>
    <row r="286" spans="2:19" s="8" customFormat="1" x14ac:dyDescent="0.3">
      <c r="B286" s="123"/>
      <c r="C286" s="123"/>
      <c r="D286" s="123"/>
      <c r="E286" s="123"/>
      <c r="F286" s="123"/>
      <c r="G286" s="123"/>
      <c r="H286" s="123"/>
      <c r="I286" s="123"/>
      <c r="J286" s="123"/>
      <c r="K286" s="21"/>
      <c r="L286" s="21"/>
      <c r="M286" s="21"/>
      <c r="N286" s="21"/>
      <c r="O286" s="21"/>
      <c r="P286" s="21"/>
      <c r="Q286" s="21"/>
      <c r="R286" s="21"/>
      <c r="S286" s="21"/>
    </row>
    <row r="287" spans="2:19" s="8" customFormat="1" x14ac:dyDescent="0.3">
      <c r="B287" s="123"/>
      <c r="C287" s="123"/>
      <c r="D287" s="123"/>
      <c r="E287" s="123"/>
      <c r="F287" s="123"/>
      <c r="G287" s="123"/>
      <c r="H287" s="123"/>
      <c r="I287" s="123"/>
      <c r="J287" s="123"/>
      <c r="K287" s="21"/>
      <c r="L287" s="21"/>
      <c r="M287" s="21"/>
      <c r="N287" s="21"/>
      <c r="O287" s="21"/>
      <c r="P287" s="21"/>
      <c r="Q287" s="21"/>
      <c r="R287" s="21"/>
      <c r="S287" s="21"/>
    </row>
    <row r="288" spans="2:19" s="8" customFormat="1" x14ac:dyDescent="0.3">
      <c r="B288" s="123"/>
      <c r="C288" s="123"/>
      <c r="D288" s="123"/>
      <c r="E288" s="123"/>
      <c r="F288" s="123"/>
      <c r="G288" s="123"/>
      <c r="H288" s="123"/>
      <c r="I288" s="123"/>
      <c r="J288" s="123"/>
      <c r="K288" s="21"/>
      <c r="L288" s="21"/>
      <c r="M288" s="21"/>
      <c r="N288" s="21"/>
      <c r="O288" s="21"/>
      <c r="P288" s="21"/>
      <c r="Q288" s="21"/>
      <c r="R288" s="21"/>
      <c r="S288" s="21"/>
    </row>
    <row r="289" spans="2:19" s="8" customFormat="1" x14ac:dyDescent="0.3">
      <c r="B289" s="123"/>
      <c r="C289" s="123"/>
      <c r="D289" s="123"/>
      <c r="E289" s="123"/>
      <c r="F289" s="123"/>
      <c r="G289" s="123"/>
      <c r="H289" s="123"/>
      <c r="I289" s="123"/>
      <c r="J289" s="123"/>
      <c r="K289" s="21"/>
      <c r="L289" s="21"/>
      <c r="M289" s="21"/>
      <c r="N289" s="21"/>
      <c r="O289" s="21"/>
      <c r="P289" s="21"/>
      <c r="Q289" s="21"/>
      <c r="R289" s="21"/>
      <c r="S289" s="21"/>
    </row>
    <row r="290" spans="2:19" s="8" customFormat="1" x14ac:dyDescent="0.3">
      <c r="B290" s="123"/>
      <c r="C290" s="123"/>
      <c r="D290" s="123"/>
      <c r="E290" s="123"/>
      <c r="F290" s="123"/>
      <c r="G290" s="123"/>
      <c r="H290" s="123"/>
      <c r="I290" s="123"/>
      <c r="J290" s="123"/>
      <c r="K290" s="21"/>
      <c r="L290" s="21"/>
      <c r="M290" s="21"/>
      <c r="N290" s="21"/>
      <c r="O290" s="21"/>
      <c r="P290" s="21"/>
      <c r="Q290" s="21"/>
      <c r="R290" s="21"/>
      <c r="S290" s="21"/>
    </row>
    <row r="291" spans="2:19" s="8" customFormat="1" x14ac:dyDescent="0.3">
      <c r="B291" s="123"/>
      <c r="C291" s="123"/>
      <c r="D291" s="123"/>
      <c r="E291" s="123"/>
      <c r="F291" s="123"/>
      <c r="G291" s="123"/>
      <c r="H291" s="123"/>
      <c r="I291" s="123"/>
      <c r="J291" s="123"/>
      <c r="K291" s="21"/>
      <c r="L291" s="21"/>
      <c r="M291" s="21"/>
      <c r="N291" s="21"/>
      <c r="O291" s="21"/>
      <c r="P291" s="21"/>
      <c r="Q291" s="21"/>
      <c r="R291" s="21"/>
      <c r="S291" s="21"/>
    </row>
    <row r="292" spans="2:19" s="8" customFormat="1" x14ac:dyDescent="0.3">
      <c r="B292" s="123"/>
      <c r="C292" s="123"/>
      <c r="D292" s="123"/>
      <c r="E292" s="123"/>
      <c r="F292" s="123"/>
      <c r="G292" s="123"/>
      <c r="H292" s="123"/>
      <c r="I292" s="123"/>
      <c r="J292" s="123"/>
      <c r="K292" s="21"/>
      <c r="L292" s="21"/>
      <c r="M292" s="21"/>
      <c r="N292" s="21"/>
      <c r="O292" s="21"/>
      <c r="P292" s="21"/>
      <c r="Q292" s="21"/>
      <c r="R292" s="21"/>
      <c r="S292" s="21"/>
    </row>
    <row r="293" spans="2:19" s="8" customFormat="1" x14ac:dyDescent="0.3">
      <c r="B293" s="123"/>
      <c r="C293" s="123"/>
      <c r="D293" s="123"/>
      <c r="E293" s="123"/>
      <c r="F293" s="123"/>
      <c r="G293" s="123"/>
      <c r="H293" s="123"/>
      <c r="I293" s="123"/>
      <c r="J293" s="123"/>
      <c r="K293" s="21"/>
      <c r="L293" s="21"/>
      <c r="M293" s="21"/>
      <c r="N293" s="21"/>
      <c r="O293" s="21"/>
      <c r="P293" s="21"/>
      <c r="Q293" s="21"/>
      <c r="R293" s="21"/>
      <c r="S293" s="21"/>
    </row>
    <row r="294" spans="2:19" s="8" customFormat="1" x14ac:dyDescent="0.3">
      <c r="B294" s="123"/>
      <c r="C294" s="123"/>
      <c r="D294" s="123"/>
      <c r="E294" s="123"/>
      <c r="F294" s="123"/>
      <c r="G294" s="123"/>
      <c r="H294" s="123"/>
      <c r="I294" s="123"/>
      <c r="J294" s="123"/>
      <c r="K294" s="21"/>
      <c r="L294" s="21"/>
      <c r="M294" s="21"/>
      <c r="N294" s="21"/>
      <c r="O294" s="21"/>
      <c r="P294" s="21"/>
      <c r="Q294" s="21"/>
      <c r="R294" s="21"/>
      <c r="S294" s="21"/>
    </row>
    <row r="295" spans="2:19" s="8" customFormat="1" x14ac:dyDescent="0.3">
      <c r="B295" s="123"/>
      <c r="C295" s="123"/>
      <c r="D295" s="123"/>
      <c r="E295" s="123"/>
      <c r="F295" s="123"/>
      <c r="G295" s="123"/>
      <c r="H295" s="123"/>
      <c r="I295" s="123"/>
      <c r="J295" s="123"/>
      <c r="K295" s="21"/>
      <c r="L295" s="21"/>
      <c r="M295" s="21"/>
      <c r="N295" s="21"/>
      <c r="O295" s="21"/>
      <c r="P295" s="21"/>
      <c r="Q295" s="21"/>
      <c r="R295" s="21"/>
      <c r="S295" s="21"/>
    </row>
    <row r="296" spans="2:19" s="8" customFormat="1" x14ac:dyDescent="0.3">
      <c r="B296" s="123"/>
      <c r="C296" s="123"/>
      <c r="D296" s="123"/>
      <c r="E296" s="123"/>
      <c r="F296" s="123"/>
      <c r="G296" s="123"/>
      <c r="H296" s="123"/>
      <c r="I296" s="123"/>
      <c r="J296" s="123"/>
      <c r="K296" s="21"/>
      <c r="L296" s="21"/>
      <c r="M296" s="21"/>
      <c r="N296" s="21"/>
      <c r="O296" s="21"/>
      <c r="P296" s="21"/>
      <c r="Q296" s="21"/>
      <c r="R296" s="21"/>
      <c r="S296" s="21"/>
    </row>
    <row r="297" spans="2:19" s="8" customFormat="1" x14ac:dyDescent="0.3">
      <c r="B297" s="123"/>
      <c r="C297" s="123"/>
      <c r="D297" s="123"/>
      <c r="E297" s="123"/>
      <c r="F297" s="123"/>
      <c r="G297" s="123"/>
      <c r="H297" s="123"/>
      <c r="I297" s="123"/>
      <c r="J297" s="123"/>
      <c r="K297" s="21"/>
      <c r="L297" s="21"/>
      <c r="M297" s="21"/>
      <c r="N297" s="21"/>
      <c r="O297" s="21"/>
      <c r="P297" s="21"/>
      <c r="Q297" s="21"/>
      <c r="R297" s="21"/>
      <c r="S297" s="21"/>
    </row>
    <row r="298" spans="2:19" s="8" customFormat="1" x14ac:dyDescent="0.3">
      <c r="B298" s="123"/>
      <c r="C298" s="123"/>
      <c r="D298" s="123"/>
      <c r="E298" s="123"/>
      <c r="F298" s="123"/>
      <c r="G298" s="123"/>
      <c r="H298" s="123"/>
      <c r="I298" s="123"/>
      <c r="J298" s="123"/>
      <c r="K298" s="21"/>
      <c r="L298" s="21"/>
      <c r="M298" s="21"/>
      <c r="N298" s="21"/>
      <c r="O298" s="21"/>
      <c r="P298" s="21"/>
      <c r="Q298" s="21"/>
      <c r="R298" s="21"/>
      <c r="S298" s="21"/>
    </row>
    <row r="299" spans="2:19" s="8" customFormat="1" x14ac:dyDescent="0.3">
      <c r="B299" s="123"/>
      <c r="C299" s="123"/>
      <c r="D299" s="123"/>
      <c r="E299" s="123"/>
      <c r="F299" s="123"/>
      <c r="G299" s="123"/>
      <c r="H299" s="123"/>
      <c r="I299" s="123"/>
      <c r="J299" s="123"/>
      <c r="K299" s="21"/>
      <c r="L299" s="21"/>
      <c r="M299" s="21"/>
      <c r="N299" s="21"/>
      <c r="O299" s="21"/>
      <c r="P299" s="21"/>
      <c r="Q299" s="21"/>
      <c r="R299" s="21"/>
      <c r="S299" s="21"/>
    </row>
    <row r="300" spans="2:19" s="8" customFormat="1" x14ac:dyDescent="0.3">
      <c r="B300" s="123"/>
      <c r="C300" s="123"/>
      <c r="D300" s="123"/>
      <c r="E300" s="123"/>
      <c r="F300" s="123"/>
      <c r="G300" s="123"/>
      <c r="H300" s="123"/>
      <c r="I300" s="123"/>
      <c r="J300" s="123"/>
      <c r="K300" s="21"/>
      <c r="L300" s="21"/>
      <c r="M300" s="21"/>
      <c r="N300" s="21"/>
      <c r="O300" s="21"/>
      <c r="P300" s="21"/>
      <c r="Q300" s="21"/>
      <c r="R300" s="21"/>
      <c r="S300" s="21"/>
    </row>
    <row r="301" spans="2:19" s="8" customFormat="1" x14ac:dyDescent="0.3">
      <c r="B301" s="123"/>
      <c r="C301" s="123"/>
      <c r="D301" s="123"/>
      <c r="E301" s="123"/>
      <c r="F301" s="123"/>
      <c r="G301" s="123"/>
      <c r="H301" s="123"/>
      <c r="I301" s="123"/>
      <c r="J301" s="123"/>
      <c r="K301" s="21"/>
      <c r="L301" s="21"/>
      <c r="M301" s="21"/>
      <c r="N301" s="21"/>
      <c r="O301" s="21"/>
      <c r="P301" s="21"/>
      <c r="Q301" s="21"/>
      <c r="R301" s="21"/>
      <c r="S301" s="21"/>
    </row>
    <row r="302" spans="2:19" s="8" customFormat="1" x14ac:dyDescent="0.3">
      <c r="B302" s="123"/>
      <c r="C302" s="123"/>
      <c r="D302" s="123"/>
      <c r="E302" s="123"/>
      <c r="F302" s="123"/>
      <c r="G302" s="123"/>
      <c r="H302" s="123"/>
      <c r="I302" s="123"/>
      <c r="J302" s="123"/>
      <c r="K302" s="21"/>
      <c r="L302" s="21"/>
      <c r="M302" s="21"/>
      <c r="N302" s="21"/>
      <c r="O302" s="21"/>
      <c r="P302" s="21"/>
      <c r="Q302" s="21"/>
      <c r="R302" s="21"/>
      <c r="S302" s="21"/>
    </row>
    <row r="303" spans="2:19" s="8" customFormat="1" x14ac:dyDescent="0.3">
      <c r="B303" s="123"/>
      <c r="C303" s="123"/>
      <c r="D303" s="123"/>
      <c r="E303" s="123"/>
      <c r="F303" s="123"/>
      <c r="G303" s="123"/>
      <c r="H303" s="123"/>
      <c r="I303" s="123"/>
      <c r="J303" s="123"/>
      <c r="K303" s="21"/>
      <c r="L303" s="21"/>
      <c r="M303" s="21"/>
      <c r="N303" s="21"/>
      <c r="O303" s="21"/>
      <c r="P303" s="21"/>
      <c r="Q303" s="21"/>
      <c r="R303" s="21"/>
      <c r="S303" s="21"/>
    </row>
    <row r="304" spans="2:19" s="8" customFormat="1" x14ac:dyDescent="0.3">
      <c r="B304" s="123"/>
      <c r="C304" s="123"/>
      <c r="D304" s="123"/>
      <c r="E304" s="123"/>
      <c r="F304" s="123"/>
      <c r="G304" s="123"/>
      <c r="H304" s="123"/>
      <c r="I304" s="123"/>
      <c r="J304" s="123"/>
      <c r="K304" s="21"/>
      <c r="L304" s="21"/>
      <c r="M304" s="21"/>
      <c r="N304" s="21"/>
      <c r="O304" s="21"/>
      <c r="P304" s="21"/>
      <c r="Q304" s="21"/>
      <c r="R304" s="21"/>
      <c r="S304" s="21"/>
    </row>
    <row r="305" spans="2:19" s="8" customFormat="1" x14ac:dyDescent="0.3">
      <c r="B305" s="123"/>
      <c r="C305" s="123"/>
      <c r="D305" s="123"/>
      <c r="E305" s="123"/>
      <c r="F305" s="123"/>
      <c r="G305" s="123"/>
      <c r="H305" s="123"/>
      <c r="I305" s="123"/>
      <c r="J305" s="123"/>
      <c r="K305" s="21"/>
      <c r="L305" s="21"/>
      <c r="M305" s="21"/>
      <c r="N305" s="21"/>
      <c r="O305" s="21"/>
      <c r="P305" s="21"/>
      <c r="Q305" s="21"/>
      <c r="R305" s="21"/>
      <c r="S305" s="21"/>
    </row>
    <row r="306" spans="2:19" s="8" customFormat="1" x14ac:dyDescent="0.3">
      <c r="B306" s="123"/>
      <c r="C306" s="123"/>
      <c r="D306" s="123"/>
      <c r="E306" s="123"/>
      <c r="F306" s="123"/>
      <c r="G306" s="123"/>
      <c r="H306" s="123"/>
      <c r="I306" s="123"/>
      <c r="J306" s="123"/>
      <c r="K306" s="21"/>
      <c r="L306" s="21"/>
      <c r="M306" s="21"/>
      <c r="N306" s="21"/>
      <c r="O306" s="21"/>
      <c r="P306" s="21"/>
      <c r="Q306" s="21"/>
      <c r="R306" s="21"/>
      <c r="S306" s="21"/>
    </row>
    <row r="307" spans="2:19" s="8" customFormat="1" x14ac:dyDescent="0.3">
      <c r="B307" s="123"/>
      <c r="C307" s="123"/>
      <c r="D307" s="123"/>
      <c r="E307" s="123"/>
      <c r="F307" s="123"/>
      <c r="G307" s="123"/>
      <c r="H307" s="123"/>
      <c r="I307" s="123"/>
      <c r="J307" s="123"/>
      <c r="K307" s="21"/>
      <c r="L307" s="21"/>
      <c r="M307" s="21"/>
      <c r="N307" s="21"/>
      <c r="O307" s="21"/>
      <c r="P307" s="21"/>
      <c r="Q307" s="21"/>
      <c r="R307" s="21"/>
      <c r="S307" s="21"/>
    </row>
    <row r="308" spans="2:19" s="8" customFormat="1" x14ac:dyDescent="0.3">
      <c r="B308" s="123"/>
      <c r="C308" s="123"/>
      <c r="D308" s="123"/>
      <c r="E308" s="123"/>
      <c r="F308" s="123"/>
      <c r="G308" s="123"/>
      <c r="H308" s="123"/>
      <c r="I308" s="123"/>
      <c r="J308" s="123"/>
      <c r="K308" s="21"/>
      <c r="L308" s="21"/>
      <c r="M308" s="21"/>
      <c r="N308" s="21"/>
      <c r="O308" s="21"/>
      <c r="P308" s="21"/>
      <c r="Q308" s="21"/>
      <c r="R308" s="21"/>
      <c r="S308" s="21"/>
    </row>
    <row r="309" spans="2:19" s="8" customFormat="1" x14ac:dyDescent="0.3">
      <c r="B309" s="123"/>
      <c r="C309" s="123"/>
      <c r="D309" s="123"/>
      <c r="E309" s="123"/>
      <c r="F309" s="123"/>
      <c r="G309" s="123"/>
      <c r="H309" s="123"/>
      <c r="I309" s="123"/>
      <c r="J309" s="123"/>
      <c r="K309" s="21"/>
      <c r="L309" s="21"/>
      <c r="M309" s="21"/>
      <c r="N309" s="21"/>
      <c r="O309" s="21"/>
      <c r="P309" s="21"/>
      <c r="Q309" s="21"/>
      <c r="R309" s="21"/>
      <c r="S309" s="21"/>
    </row>
    <row r="310" spans="2:19" s="8" customFormat="1" x14ac:dyDescent="0.3">
      <c r="B310" s="123"/>
      <c r="C310" s="123"/>
      <c r="D310" s="123"/>
      <c r="E310" s="123"/>
      <c r="F310" s="123"/>
      <c r="G310" s="123"/>
      <c r="H310" s="123"/>
      <c r="I310" s="123"/>
      <c r="J310" s="123"/>
      <c r="K310" s="21"/>
      <c r="L310" s="21"/>
      <c r="M310" s="21"/>
      <c r="N310" s="21"/>
      <c r="O310" s="21"/>
      <c r="P310" s="21"/>
      <c r="Q310" s="21"/>
      <c r="R310" s="21"/>
      <c r="S310" s="21"/>
    </row>
    <row r="311" spans="2:19" s="8" customFormat="1" x14ac:dyDescent="0.3">
      <c r="B311" s="123"/>
      <c r="C311" s="123"/>
      <c r="D311" s="123"/>
      <c r="E311" s="123"/>
      <c r="F311" s="123"/>
      <c r="G311" s="123"/>
      <c r="H311" s="123"/>
      <c r="I311" s="123"/>
      <c r="J311" s="123"/>
      <c r="K311" s="21"/>
      <c r="L311" s="21"/>
      <c r="M311" s="21"/>
      <c r="N311" s="21"/>
      <c r="O311" s="21"/>
      <c r="P311" s="21"/>
      <c r="Q311" s="21"/>
      <c r="R311" s="21"/>
      <c r="S311" s="21"/>
    </row>
    <row r="312" spans="2:19" s="8" customFormat="1" x14ac:dyDescent="0.3">
      <c r="B312" s="123"/>
      <c r="C312" s="123"/>
      <c r="D312" s="123"/>
      <c r="E312" s="123"/>
      <c r="F312" s="123"/>
      <c r="G312" s="123"/>
      <c r="H312" s="123"/>
      <c r="I312" s="123"/>
      <c r="J312" s="123"/>
      <c r="K312" s="21"/>
      <c r="L312" s="21"/>
      <c r="M312" s="21"/>
      <c r="N312" s="21"/>
      <c r="O312" s="21"/>
      <c r="P312" s="21"/>
      <c r="Q312" s="21"/>
      <c r="R312" s="21"/>
      <c r="S312" s="21"/>
    </row>
    <row r="313" spans="2:19" s="8" customFormat="1" x14ac:dyDescent="0.3">
      <c r="B313" s="123"/>
      <c r="C313" s="123"/>
      <c r="D313" s="123"/>
      <c r="E313" s="123"/>
      <c r="F313" s="123"/>
      <c r="G313" s="123"/>
      <c r="H313" s="123"/>
      <c r="I313" s="123"/>
      <c r="J313" s="123"/>
      <c r="K313" s="21"/>
      <c r="L313" s="21"/>
      <c r="M313" s="21"/>
      <c r="N313" s="21"/>
      <c r="O313" s="21"/>
      <c r="P313" s="21"/>
      <c r="Q313" s="21"/>
      <c r="R313" s="21"/>
      <c r="S313" s="21"/>
    </row>
    <row r="314" spans="2:19" s="8" customFormat="1" x14ac:dyDescent="0.3">
      <c r="B314" s="123"/>
      <c r="C314" s="123"/>
      <c r="D314" s="123"/>
      <c r="E314" s="123"/>
      <c r="F314" s="123"/>
      <c r="G314" s="123"/>
      <c r="H314" s="123"/>
      <c r="I314" s="123"/>
      <c r="J314" s="123"/>
      <c r="K314" s="21"/>
      <c r="L314" s="21"/>
      <c r="M314" s="21"/>
      <c r="N314" s="21"/>
      <c r="O314" s="21"/>
      <c r="P314" s="21"/>
      <c r="Q314" s="21"/>
      <c r="R314" s="21"/>
      <c r="S314" s="21"/>
    </row>
    <row r="315" spans="2:19" s="8" customFormat="1" x14ac:dyDescent="0.3">
      <c r="B315" s="123"/>
      <c r="C315" s="123"/>
      <c r="D315" s="123"/>
      <c r="E315" s="123"/>
      <c r="F315" s="123"/>
      <c r="G315" s="123"/>
      <c r="H315" s="123"/>
      <c r="I315" s="123"/>
      <c r="J315" s="123"/>
      <c r="K315" s="21"/>
      <c r="L315" s="21"/>
      <c r="M315" s="21"/>
      <c r="N315" s="21"/>
      <c r="O315" s="21"/>
      <c r="P315" s="21"/>
      <c r="Q315" s="21"/>
      <c r="R315" s="21"/>
      <c r="S315" s="21"/>
    </row>
    <row r="316" spans="2:19" s="8" customFormat="1" x14ac:dyDescent="0.3">
      <c r="B316" s="123"/>
      <c r="C316" s="123"/>
      <c r="D316" s="123"/>
      <c r="E316" s="123"/>
      <c r="F316" s="123"/>
      <c r="G316" s="123"/>
      <c r="H316" s="123"/>
      <c r="I316" s="123"/>
      <c r="J316" s="123"/>
      <c r="K316" s="21"/>
      <c r="L316" s="21"/>
      <c r="M316" s="21"/>
      <c r="N316" s="21"/>
      <c r="O316" s="21"/>
      <c r="P316" s="21"/>
      <c r="Q316" s="21"/>
      <c r="R316" s="21"/>
      <c r="S316" s="21"/>
    </row>
    <row r="317" spans="2:19" s="8" customFormat="1" x14ac:dyDescent="0.3">
      <c r="B317" s="123"/>
      <c r="C317" s="123"/>
      <c r="D317" s="123"/>
      <c r="E317" s="123"/>
      <c r="F317" s="123"/>
      <c r="G317" s="123"/>
      <c r="H317" s="123"/>
      <c r="I317" s="123"/>
      <c r="J317" s="123"/>
      <c r="K317" s="21"/>
      <c r="L317" s="21"/>
      <c r="M317" s="21"/>
      <c r="N317" s="21"/>
      <c r="O317" s="21"/>
      <c r="P317" s="21"/>
      <c r="Q317" s="21"/>
      <c r="R317" s="21"/>
      <c r="S317" s="21"/>
    </row>
    <row r="318" spans="2:19" s="8" customFormat="1" x14ac:dyDescent="0.3">
      <c r="B318" s="123"/>
      <c r="C318" s="123"/>
      <c r="D318" s="123"/>
      <c r="E318" s="123"/>
      <c r="F318" s="123"/>
      <c r="G318" s="123"/>
      <c r="H318" s="123"/>
      <c r="I318" s="123"/>
      <c r="J318" s="123"/>
      <c r="K318" s="21"/>
      <c r="L318" s="21"/>
      <c r="M318" s="21"/>
      <c r="N318" s="21"/>
      <c r="O318" s="21"/>
      <c r="P318" s="21"/>
      <c r="Q318" s="21"/>
      <c r="R318" s="21"/>
      <c r="S318" s="21"/>
    </row>
    <row r="319" spans="2:19" s="8" customFormat="1" x14ac:dyDescent="0.3">
      <c r="B319" s="123"/>
      <c r="C319" s="123"/>
      <c r="D319" s="123"/>
      <c r="E319" s="123"/>
      <c r="F319" s="123"/>
      <c r="G319" s="123"/>
      <c r="H319" s="123"/>
      <c r="I319" s="123"/>
      <c r="J319" s="123"/>
      <c r="K319" s="21"/>
      <c r="L319" s="21"/>
      <c r="M319" s="21"/>
      <c r="N319" s="21"/>
      <c r="O319" s="21"/>
      <c r="P319" s="21"/>
      <c r="Q319" s="21"/>
      <c r="R319" s="21"/>
      <c r="S319" s="21"/>
    </row>
    <row r="320" spans="2:19" s="8" customFormat="1" x14ac:dyDescent="0.3">
      <c r="B320" s="123"/>
      <c r="C320" s="123"/>
      <c r="D320" s="123"/>
      <c r="E320" s="123"/>
      <c r="F320" s="123"/>
      <c r="G320" s="123"/>
      <c r="H320" s="123"/>
      <c r="I320" s="123"/>
      <c r="J320" s="123"/>
      <c r="K320" s="21"/>
      <c r="L320" s="21"/>
      <c r="M320" s="21"/>
      <c r="N320" s="21"/>
      <c r="O320" s="21"/>
      <c r="P320" s="21"/>
      <c r="Q320" s="21"/>
      <c r="R320" s="21"/>
      <c r="S320" s="21"/>
    </row>
    <row r="321" spans="2:19" s="8" customFormat="1" x14ac:dyDescent="0.3">
      <c r="B321" s="123"/>
      <c r="C321" s="123"/>
      <c r="D321" s="123"/>
      <c r="E321" s="123"/>
      <c r="F321" s="123"/>
      <c r="G321" s="123"/>
      <c r="H321" s="123"/>
      <c r="I321" s="123"/>
      <c r="J321" s="123"/>
      <c r="K321" s="21"/>
      <c r="L321" s="21"/>
      <c r="M321" s="21"/>
      <c r="N321" s="21"/>
      <c r="O321" s="21"/>
      <c r="P321" s="21"/>
      <c r="Q321" s="21"/>
      <c r="R321" s="21"/>
      <c r="S321" s="21"/>
    </row>
    <row r="322" spans="2:19" s="8" customFormat="1" x14ac:dyDescent="0.3">
      <c r="B322" s="123"/>
      <c r="C322" s="123"/>
      <c r="D322" s="123"/>
      <c r="E322" s="123"/>
      <c r="F322" s="123"/>
      <c r="G322" s="123"/>
      <c r="H322" s="123"/>
      <c r="I322" s="123"/>
      <c r="J322" s="123"/>
      <c r="K322" s="21"/>
      <c r="L322" s="21"/>
      <c r="M322" s="21"/>
      <c r="N322" s="21"/>
      <c r="O322" s="21"/>
      <c r="P322" s="21"/>
      <c r="Q322" s="21"/>
      <c r="R322" s="21"/>
      <c r="S322" s="21"/>
    </row>
    <row r="323" spans="2:19" s="8" customFormat="1" x14ac:dyDescent="0.3">
      <c r="B323" s="123"/>
      <c r="C323" s="123"/>
      <c r="D323" s="123"/>
      <c r="E323" s="123"/>
      <c r="F323" s="123"/>
      <c r="G323" s="123"/>
      <c r="H323" s="123"/>
      <c r="I323" s="123"/>
      <c r="J323" s="123"/>
      <c r="K323" s="21"/>
      <c r="L323" s="21"/>
      <c r="M323" s="21"/>
      <c r="N323" s="21"/>
      <c r="O323" s="21"/>
      <c r="P323" s="21"/>
      <c r="Q323" s="21"/>
      <c r="R323" s="21"/>
      <c r="S323" s="21"/>
    </row>
    <row r="324" spans="2:19" s="8" customFormat="1" x14ac:dyDescent="0.3">
      <c r="B324" s="123"/>
      <c r="C324" s="123"/>
      <c r="D324" s="123"/>
      <c r="E324" s="123"/>
      <c r="F324" s="123"/>
      <c r="G324" s="123"/>
      <c r="H324" s="123"/>
      <c r="I324" s="123"/>
      <c r="J324" s="123"/>
      <c r="K324" s="21"/>
      <c r="L324" s="21"/>
      <c r="M324" s="21"/>
      <c r="N324" s="21"/>
      <c r="O324" s="21"/>
      <c r="P324" s="21"/>
      <c r="Q324" s="21"/>
      <c r="R324" s="21"/>
      <c r="S324" s="21"/>
    </row>
    <row r="325" spans="2:19" s="8" customFormat="1" x14ac:dyDescent="0.3">
      <c r="B325" s="123"/>
      <c r="C325" s="123"/>
      <c r="D325" s="123"/>
      <c r="E325" s="123"/>
      <c r="F325" s="123"/>
      <c r="G325" s="123"/>
      <c r="H325" s="123"/>
      <c r="I325" s="123"/>
      <c r="J325" s="123"/>
      <c r="K325" s="21"/>
      <c r="L325" s="21"/>
      <c r="M325" s="21"/>
      <c r="N325" s="21"/>
      <c r="O325" s="21"/>
      <c r="P325" s="21"/>
      <c r="Q325" s="21"/>
      <c r="R325" s="21"/>
      <c r="S325" s="21"/>
    </row>
    <row r="326" spans="2:19" s="8" customFormat="1" x14ac:dyDescent="0.3">
      <c r="B326" s="123"/>
      <c r="C326" s="123"/>
      <c r="D326" s="123"/>
      <c r="E326" s="123"/>
      <c r="F326" s="123"/>
      <c r="G326" s="123"/>
      <c r="H326" s="123"/>
      <c r="I326" s="123"/>
      <c r="J326" s="123"/>
      <c r="K326" s="21"/>
      <c r="L326" s="21"/>
      <c r="M326" s="21"/>
      <c r="N326" s="21"/>
      <c r="O326" s="21"/>
      <c r="P326" s="21"/>
      <c r="Q326" s="21"/>
      <c r="R326" s="21"/>
      <c r="S326" s="21"/>
    </row>
    <row r="327" spans="2:19" s="8" customFormat="1" x14ac:dyDescent="0.3">
      <c r="B327" s="123"/>
      <c r="C327" s="123"/>
      <c r="D327" s="123"/>
      <c r="E327" s="123"/>
      <c r="F327" s="123"/>
      <c r="G327" s="123"/>
      <c r="H327" s="123"/>
      <c r="I327" s="123"/>
      <c r="J327" s="123"/>
      <c r="K327" s="21"/>
      <c r="L327" s="21"/>
      <c r="M327" s="21"/>
      <c r="N327" s="21"/>
      <c r="O327" s="21"/>
      <c r="P327" s="21"/>
      <c r="Q327" s="21"/>
      <c r="R327" s="21"/>
      <c r="S327" s="21"/>
    </row>
    <row r="328" spans="2:19" s="8" customFormat="1" x14ac:dyDescent="0.3">
      <c r="B328" s="123"/>
      <c r="C328" s="123"/>
      <c r="D328" s="123"/>
      <c r="E328" s="123"/>
      <c r="F328" s="123"/>
      <c r="G328" s="123"/>
      <c r="H328" s="123"/>
      <c r="I328" s="123"/>
      <c r="J328" s="123"/>
      <c r="K328" s="21"/>
      <c r="L328" s="21"/>
      <c r="M328" s="21"/>
      <c r="N328" s="21"/>
      <c r="O328" s="21"/>
      <c r="P328" s="21"/>
      <c r="Q328" s="21"/>
      <c r="R328" s="21"/>
      <c r="S328" s="21"/>
    </row>
    <row r="329" spans="2:19" s="8" customFormat="1" x14ac:dyDescent="0.3">
      <c r="B329" s="123"/>
      <c r="C329" s="123"/>
      <c r="D329" s="123"/>
      <c r="E329" s="123"/>
      <c r="F329" s="123"/>
      <c r="G329" s="123"/>
      <c r="H329" s="123"/>
      <c r="I329" s="123"/>
      <c r="J329" s="123"/>
      <c r="K329" s="21"/>
      <c r="L329" s="21"/>
      <c r="M329" s="21"/>
      <c r="N329" s="21"/>
      <c r="O329" s="21"/>
      <c r="P329" s="21"/>
      <c r="Q329" s="21"/>
      <c r="R329" s="21"/>
      <c r="S329" s="21"/>
    </row>
    <row r="330" spans="2:19" s="8" customFormat="1" x14ac:dyDescent="0.3">
      <c r="B330" s="123"/>
      <c r="C330" s="123"/>
      <c r="D330" s="123"/>
      <c r="E330" s="123"/>
      <c r="F330" s="123"/>
      <c r="G330" s="123"/>
      <c r="H330" s="123"/>
      <c r="I330" s="123"/>
      <c r="J330" s="123"/>
      <c r="K330" s="21"/>
      <c r="L330" s="21"/>
      <c r="M330" s="21"/>
      <c r="N330" s="21"/>
      <c r="O330" s="21"/>
      <c r="P330" s="21"/>
      <c r="Q330" s="21"/>
      <c r="R330" s="21"/>
      <c r="S330" s="21"/>
    </row>
    <row r="331" spans="2:19" s="8" customFormat="1" x14ac:dyDescent="0.3">
      <c r="B331" s="123"/>
      <c r="C331" s="123"/>
      <c r="D331" s="123"/>
      <c r="E331" s="123"/>
      <c r="F331" s="123"/>
      <c r="G331" s="123"/>
      <c r="H331" s="123"/>
      <c r="I331" s="123"/>
      <c r="J331" s="123"/>
      <c r="K331" s="21"/>
      <c r="L331" s="21"/>
      <c r="M331" s="21"/>
      <c r="N331" s="21"/>
      <c r="O331" s="21"/>
      <c r="P331" s="21"/>
      <c r="Q331" s="21"/>
      <c r="R331" s="21"/>
      <c r="S331" s="21"/>
    </row>
    <row r="332" spans="2:19" s="8" customFormat="1" x14ac:dyDescent="0.3">
      <c r="B332" s="123"/>
      <c r="C332" s="123"/>
      <c r="D332" s="123"/>
      <c r="E332" s="123"/>
      <c r="F332" s="123"/>
      <c r="G332" s="123"/>
      <c r="H332" s="123"/>
      <c r="I332" s="123"/>
      <c r="J332" s="123"/>
      <c r="K332" s="21"/>
      <c r="L332" s="21"/>
      <c r="M332" s="21"/>
      <c r="N332" s="21"/>
      <c r="O332" s="21"/>
      <c r="P332" s="21"/>
      <c r="Q332" s="21"/>
      <c r="R332" s="21"/>
      <c r="S332" s="21"/>
    </row>
    <row r="333" spans="2:19" s="8" customFormat="1" x14ac:dyDescent="0.3">
      <c r="B333" s="123"/>
      <c r="C333" s="123"/>
      <c r="D333" s="123"/>
      <c r="E333" s="123"/>
      <c r="F333" s="123"/>
      <c r="G333" s="123"/>
      <c r="H333" s="123"/>
      <c r="I333" s="123"/>
      <c r="J333" s="123"/>
      <c r="K333" s="21"/>
      <c r="L333" s="21"/>
      <c r="M333" s="21"/>
      <c r="N333" s="21"/>
      <c r="O333" s="21"/>
      <c r="P333" s="21"/>
      <c r="Q333" s="21"/>
      <c r="R333" s="21"/>
      <c r="S333" s="21"/>
    </row>
    <row r="334" spans="2:19" s="8" customFormat="1" x14ac:dyDescent="0.3">
      <c r="B334" s="123"/>
      <c r="C334" s="123"/>
      <c r="D334" s="123"/>
      <c r="E334" s="123"/>
      <c r="F334" s="123"/>
      <c r="G334" s="123"/>
      <c r="H334" s="123"/>
      <c r="I334" s="123"/>
      <c r="J334" s="123"/>
      <c r="K334" s="21"/>
      <c r="L334" s="21"/>
      <c r="M334" s="21"/>
      <c r="N334" s="21"/>
      <c r="O334" s="21"/>
      <c r="P334" s="21"/>
      <c r="Q334" s="21"/>
      <c r="R334" s="21"/>
      <c r="S334" s="21"/>
    </row>
    <row r="335" spans="2:19" s="8" customFormat="1" x14ac:dyDescent="0.3">
      <c r="B335" s="123"/>
      <c r="C335" s="123"/>
      <c r="D335" s="123"/>
      <c r="E335" s="123"/>
      <c r="F335" s="123"/>
      <c r="G335" s="123"/>
      <c r="H335" s="123"/>
      <c r="I335" s="123"/>
      <c r="J335" s="123"/>
      <c r="K335" s="21"/>
      <c r="L335" s="21"/>
      <c r="M335" s="21"/>
      <c r="N335" s="21"/>
      <c r="O335" s="21"/>
      <c r="P335" s="21"/>
      <c r="Q335" s="21"/>
      <c r="R335" s="21"/>
      <c r="S335" s="21"/>
    </row>
    <row r="336" spans="2:19" s="8" customFormat="1" x14ac:dyDescent="0.3">
      <c r="B336" s="123"/>
      <c r="C336" s="123"/>
      <c r="D336" s="123"/>
      <c r="E336" s="123"/>
      <c r="F336" s="123"/>
      <c r="G336" s="123"/>
      <c r="H336" s="123"/>
      <c r="I336" s="123"/>
      <c r="J336" s="123"/>
      <c r="K336" s="21"/>
      <c r="L336" s="21"/>
      <c r="M336" s="21"/>
      <c r="N336" s="21"/>
      <c r="O336" s="21"/>
      <c r="P336" s="21"/>
      <c r="Q336" s="21"/>
      <c r="R336" s="21"/>
      <c r="S336" s="21"/>
    </row>
    <row r="337" spans="2:19" s="8" customFormat="1" x14ac:dyDescent="0.3">
      <c r="B337" s="123"/>
      <c r="C337" s="123"/>
      <c r="D337" s="123"/>
      <c r="E337" s="123"/>
      <c r="F337" s="123"/>
      <c r="G337" s="123"/>
      <c r="H337" s="123"/>
      <c r="I337" s="123"/>
      <c r="J337" s="123"/>
      <c r="K337" s="21"/>
      <c r="L337" s="21"/>
      <c r="M337" s="21"/>
      <c r="N337" s="21"/>
      <c r="O337" s="21"/>
      <c r="P337" s="21"/>
      <c r="Q337" s="21"/>
      <c r="R337" s="21"/>
      <c r="S337" s="21"/>
    </row>
    <row r="338" spans="2:19" s="8" customFormat="1" x14ac:dyDescent="0.3">
      <c r="B338" s="123"/>
      <c r="C338" s="123"/>
      <c r="D338" s="123"/>
      <c r="E338" s="123"/>
      <c r="F338" s="123"/>
      <c r="G338" s="123"/>
      <c r="H338" s="123"/>
      <c r="I338" s="123"/>
      <c r="J338" s="123"/>
      <c r="K338" s="21"/>
      <c r="L338" s="21"/>
      <c r="M338" s="21"/>
      <c r="N338" s="21"/>
      <c r="O338" s="21"/>
      <c r="P338" s="21"/>
      <c r="Q338" s="21"/>
      <c r="R338" s="21"/>
      <c r="S338" s="21"/>
    </row>
    <row r="339" spans="2:19" s="8" customFormat="1" x14ac:dyDescent="0.3">
      <c r="B339" s="123"/>
      <c r="C339" s="123"/>
      <c r="D339" s="123"/>
      <c r="E339" s="123"/>
      <c r="F339" s="123"/>
      <c r="G339" s="123"/>
      <c r="H339" s="123"/>
      <c r="I339" s="123"/>
      <c r="J339" s="123"/>
      <c r="K339" s="21"/>
      <c r="L339" s="21"/>
      <c r="M339" s="21"/>
      <c r="N339" s="21"/>
      <c r="O339" s="21"/>
      <c r="P339" s="21"/>
      <c r="Q339" s="21"/>
      <c r="R339" s="21"/>
      <c r="S339" s="21"/>
    </row>
    <row r="340" spans="2:19" s="8" customFormat="1" x14ac:dyDescent="0.3">
      <c r="B340" s="123"/>
      <c r="C340" s="123"/>
      <c r="D340" s="123"/>
      <c r="E340" s="123"/>
      <c r="F340" s="123"/>
      <c r="G340" s="123"/>
      <c r="H340" s="123"/>
      <c r="I340" s="123"/>
      <c r="J340" s="123"/>
      <c r="K340" s="21"/>
      <c r="L340" s="21"/>
      <c r="M340" s="21"/>
      <c r="N340" s="21"/>
      <c r="O340" s="21"/>
      <c r="P340" s="21"/>
      <c r="Q340" s="21"/>
      <c r="R340" s="21"/>
      <c r="S340" s="21"/>
    </row>
    <row r="341" spans="2:19" s="8" customFormat="1" x14ac:dyDescent="0.3">
      <c r="B341" s="123"/>
      <c r="C341" s="123"/>
      <c r="D341" s="123"/>
      <c r="E341" s="123"/>
      <c r="F341" s="123"/>
      <c r="G341" s="123"/>
      <c r="H341" s="123"/>
      <c r="I341" s="123"/>
      <c r="J341" s="123"/>
      <c r="K341" s="21"/>
      <c r="L341" s="21"/>
      <c r="M341" s="21"/>
      <c r="N341" s="21"/>
      <c r="O341" s="21"/>
      <c r="P341" s="21"/>
      <c r="Q341" s="21"/>
      <c r="R341" s="21"/>
      <c r="S341" s="21"/>
    </row>
    <row r="342" spans="2:19" s="8" customFormat="1" x14ac:dyDescent="0.3">
      <c r="B342" s="123"/>
      <c r="C342" s="123"/>
      <c r="D342" s="123"/>
      <c r="E342" s="123"/>
      <c r="F342" s="123"/>
      <c r="G342" s="123"/>
      <c r="H342" s="123"/>
      <c r="I342" s="123"/>
      <c r="J342" s="123"/>
      <c r="K342" s="21"/>
      <c r="L342" s="21"/>
      <c r="M342" s="21"/>
      <c r="N342" s="21"/>
      <c r="O342" s="21"/>
      <c r="P342" s="21"/>
      <c r="Q342" s="21"/>
      <c r="R342" s="21"/>
      <c r="S342" s="21"/>
    </row>
    <row r="343" spans="2:19" s="8" customFormat="1" x14ac:dyDescent="0.3">
      <c r="B343" s="123"/>
      <c r="C343" s="123"/>
      <c r="D343" s="123"/>
      <c r="E343" s="123"/>
      <c r="F343" s="123"/>
      <c r="G343" s="123"/>
      <c r="H343" s="123"/>
      <c r="I343" s="123"/>
      <c r="J343" s="123"/>
      <c r="K343" s="21"/>
      <c r="L343" s="21"/>
      <c r="M343" s="21"/>
      <c r="N343" s="21"/>
      <c r="O343" s="21"/>
      <c r="P343" s="21"/>
      <c r="Q343" s="21"/>
      <c r="R343" s="21"/>
      <c r="S343" s="21"/>
    </row>
    <row r="344" spans="2:19" s="8" customFormat="1" x14ac:dyDescent="0.3">
      <c r="B344" s="123"/>
      <c r="C344" s="123"/>
      <c r="D344" s="123"/>
      <c r="E344" s="123"/>
      <c r="F344" s="123"/>
      <c r="G344" s="123"/>
      <c r="H344" s="123"/>
      <c r="I344" s="123"/>
      <c r="J344" s="123"/>
      <c r="K344" s="21"/>
      <c r="L344" s="21"/>
      <c r="M344" s="21"/>
      <c r="N344" s="21"/>
      <c r="O344" s="21"/>
      <c r="P344" s="21"/>
      <c r="Q344" s="21"/>
      <c r="R344" s="21"/>
      <c r="S344" s="21"/>
    </row>
    <row r="345" spans="2:19" s="8" customFormat="1" x14ac:dyDescent="0.3">
      <c r="B345" s="123"/>
      <c r="C345" s="123"/>
      <c r="D345" s="123"/>
      <c r="E345" s="123"/>
      <c r="F345" s="123"/>
      <c r="G345" s="123"/>
      <c r="H345" s="123"/>
      <c r="I345" s="123"/>
      <c r="J345" s="123"/>
      <c r="K345" s="21"/>
      <c r="L345" s="21"/>
      <c r="M345" s="21"/>
      <c r="N345" s="21"/>
      <c r="O345" s="21"/>
      <c r="P345" s="21"/>
      <c r="Q345" s="21"/>
      <c r="R345" s="21"/>
      <c r="S345" s="21"/>
    </row>
    <row r="346" spans="2:19" s="8" customFormat="1" x14ac:dyDescent="0.3">
      <c r="B346" s="123"/>
      <c r="C346" s="123"/>
      <c r="D346" s="123"/>
      <c r="E346" s="123"/>
      <c r="F346" s="123"/>
      <c r="G346" s="123"/>
      <c r="H346" s="123"/>
      <c r="I346" s="123"/>
      <c r="J346" s="123"/>
      <c r="K346" s="21"/>
      <c r="L346" s="21"/>
      <c r="M346" s="21"/>
      <c r="N346" s="21"/>
      <c r="O346" s="21"/>
      <c r="P346" s="21"/>
      <c r="Q346" s="21"/>
      <c r="R346" s="21"/>
      <c r="S346" s="21"/>
    </row>
    <row r="347" spans="2:19" s="8" customFormat="1" x14ac:dyDescent="0.3">
      <c r="B347" s="123"/>
      <c r="C347" s="123"/>
      <c r="D347" s="123"/>
      <c r="E347" s="123"/>
      <c r="F347" s="123"/>
      <c r="G347" s="123"/>
      <c r="H347" s="123"/>
      <c r="I347" s="123"/>
      <c r="J347" s="123"/>
      <c r="K347" s="21"/>
      <c r="L347" s="21"/>
      <c r="M347" s="21"/>
      <c r="N347" s="21"/>
      <c r="O347" s="21"/>
      <c r="P347" s="21"/>
      <c r="Q347" s="21"/>
      <c r="R347" s="21"/>
      <c r="S347" s="21"/>
    </row>
    <row r="348" spans="2:19" s="8" customFormat="1" x14ac:dyDescent="0.3">
      <c r="B348" s="123"/>
      <c r="C348" s="123"/>
      <c r="D348" s="123"/>
      <c r="E348" s="123"/>
      <c r="F348" s="123"/>
      <c r="G348" s="123"/>
      <c r="H348" s="123"/>
      <c r="I348" s="123"/>
      <c r="J348" s="123"/>
      <c r="K348" s="21"/>
      <c r="L348" s="21"/>
      <c r="M348" s="21"/>
      <c r="N348" s="21"/>
      <c r="O348" s="21"/>
      <c r="P348" s="21"/>
      <c r="Q348" s="21"/>
      <c r="R348" s="21"/>
      <c r="S348" s="21"/>
    </row>
    <row r="349" spans="2:19" s="8" customFormat="1" x14ac:dyDescent="0.3">
      <c r="B349" s="123"/>
      <c r="C349" s="123"/>
      <c r="D349" s="123"/>
      <c r="E349" s="123"/>
      <c r="F349" s="123"/>
      <c r="G349" s="123"/>
      <c r="H349" s="123"/>
      <c r="I349" s="123"/>
      <c r="J349" s="123"/>
      <c r="K349" s="21"/>
      <c r="L349" s="21"/>
      <c r="M349" s="21"/>
      <c r="N349" s="21"/>
      <c r="O349" s="21"/>
      <c r="P349" s="21"/>
      <c r="Q349" s="21"/>
      <c r="R349" s="21"/>
      <c r="S349" s="21"/>
    </row>
    <row r="350" spans="2:19" s="8" customFormat="1" x14ac:dyDescent="0.3">
      <c r="B350" s="123"/>
      <c r="C350" s="123"/>
      <c r="D350" s="123"/>
      <c r="E350" s="123"/>
      <c r="F350" s="123"/>
      <c r="G350" s="123"/>
      <c r="H350" s="123"/>
      <c r="I350" s="123"/>
      <c r="J350" s="123"/>
      <c r="K350" s="21"/>
      <c r="L350" s="21"/>
      <c r="M350" s="21"/>
      <c r="N350" s="21"/>
      <c r="O350" s="21"/>
      <c r="P350" s="21"/>
      <c r="Q350" s="21"/>
      <c r="R350" s="21"/>
      <c r="S350" s="21"/>
    </row>
    <row r="351" spans="2:19" s="8" customFormat="1" x14ac:dyDescent="0.3">
      <c r="B351" s="123"/>
      <c r="C351" s="123"/>
      <c r="D351" s="123"/>
      <c r="E351" s="123"/>
      <c r="F351" s="123"/>
      <c r="G351" s="123"/>
      <c r="H351" s="123"/>
      <c r="I351" s="123"/>
      <c r="J351" s="123"/>
      <c r="K351" s="21"/>
      <c r="L351" s="21"/>
      <c r="M351" s="21"/>
      <c r="N351" s="21"/>
      <c r="O351" s="21"/>
      <c r="P351" s="21"/>
      <c r="Q351" s="21"/>
      <c r="R351" s="21"/>
      <c r="S351" s="21"/>
    </row>
    <row r="352" spans="2:19" s="8" customFormat="1" x14ac:dyDescent="0.3">
      <c r="B352" s="123"/>
      <c r="C352" s="123"/>
      <c r="D352" s="123"/>
      <c r="E352" s="123"/>
      <c r="F352" s="123"/>
      <c r="G352" s="123"/>
      <c r="H352" s="123"/>
      <c r="I352" s="123"/>
      <c r="J352" s="123"/>
      <c r="K352" s="21"/>
      <c r="L352" s="21"/>
      <c r="M352" s="21"/>
      <c r="N352" s="21"/>
      <c r="O352" s="21"/>
      <c r="P352" s="21"/>
      <c r="Q352" s="21"/>
      <c r="R352" s="21"/>
      <c r="S352" s="21"/>
    </row>
    <row r="353" spans="2:19" s="8" customFormat="1" x14ac:dyDescent="0.3">
      <c r="B353" s="123"/>
      <c r="C353" s="123"/>
      <c r="D353" s="123"/>
      <c r="E353" s="123"/>
      <c r="F353" s="123"/>
      <c r="G353" s="123"/>
      <c r="H353" s="123"/>
      <c r="I353" s="123"/>
      <c r="J353" s="123"/>
      <c r="K353" s="21"/>
      <c r="L353" s="21"/>
      <c r="M353" s="21"/>
      <c r="N353" s="21"/>
      <c r="O353" s="21"/>
      <c r="P353" s="21"/>
      <c r="Q353" s="21"/>
      <c r="R353" s="21"/>
      <c r="S353" s="21"/>
    </row>
    <row r="354" spans="2:19" s="8" customFormat="1" x14ac:dyDescent="0.3">
      <c r="B354" s="123"/>
      <c r="C354" s="123"/>
      <c r="D354" s="123"/>
      <c r="E354" s="123"/>
      <c r="F354" s="123"/>
      <c r="G354" s="123"/>
      <c r="H354" s="123"/>
      <c r="I354" s="123"/>
      <c r="J354" s="123"/>
      <c r="K354" s="21"/>
      <c r="L354" s="21"/>
      <c r="M354" s="21"/>
      <c r="N354" s="21"/>
      <c r="O354" s="21"/>
      <c r="P354" s="21"/>
      <c r="Q354" s="21"/>
      <c r="R354" s="21"/>
      <c r="S354" s="21"/>
    </row>
    <row r="355" spans="2:19" s="8" customFormat="1" x14ac:dyDescent="0.3">
      <c r="B355" s="123"/>
      <c r="C355" s="123"/>
      <c r="D355" s="123"/>
      <c r="E355" s="123"/>
      <c r="F355" s="123"/>
      <c r="G355" s="123"/>
      <c r="H355" s="123"/>
      <c r="I355" s="123"/>
      <c r="J355" s="123"/>
      <c r="K355" s="21"/>
      <c r="L355" s="21"/>
      <c r="M355" s="21"/>
      <c r="N355" s="21"/>
      <c r="O355" s="21"/>
      <c r="P355" s="21"/>
      <c r="Q355" s="21"/>
      <c r="R355" s="21"/>
      <c r="S355" s="21"/>
    </row>
    <row r="356" spans="2:19" s="8" customFormat="1" x14ac:dyDescent="0.3">
      <c r="B356" s="123"/>
      <c r="C356" s="123"/>
      <c r="D356" s="123"/>
      <c r="E356" s="123"/>
      <c r="F356" s="123"/>
      <c r="G356" s="123"/>
      <c r="H356" s="123"/>
      <c r="I356" s="123"/>
      <c r="J356" s="123"/>
      <c r="K356" s="21"/>
      <c r="L356" s="21"/>
      <c r="M356" s="21"/>
      <c r="N356" s="21"/>
      <c r="O356" s="21"/>
      <c r="P356" s="21"/>
      <c r="Q356" s="21"/>
      <c r="R356" s="21"/>
      <c r="S356" s="21"/>
    </row>
    <row r="357" spans="2:19" s="8" customFormat="1" x14ac:dyDescent="0.3">
      <c r="B357" s="123"/>
      <c r="C357" s="123"/>
      <c r="D357" s="123"/>
      <c r="E357" s="123"/>
      <c r="F357" s="123"/>
      <c r="G357" s="123"/>
      <c r="H357" s="123"/>
      <c r="I357" s="123"/>
      <c r="J357" s="123"/>
      <c r="K357" s="21"/>
      <c r="L357" s="21"/>
      <c r="M357" s="21"/>
      <c r="N357" s="21"/>
      <c r="O357" s="21"/>
      <c r="P357" s="21"/>
      <c r="Q357" s="21"/>
      <c r="R357" s="21"/>
      <c r="S357" s="21"/>
    </row>
    <row r="358" spans="2:19" s="8" customFormat="1" x14ac:dyDescent="0.3">
      <c r="B358" s="123"/>
      <c r="C358" s="123"/>
      <c r="D358" s="123"/>
      <c r="E358" s="123"/>
      <c r="F358" s="123"/>
      <c r="G358" s="123"/>
      <c r="H358" s="123"/>
      <c r="I358" s="123"/>
      <c r="J358" s="123"/>
      <c r="K358" s="21"/>
      <c r="L358" s="21"/>
      <c r="M358" s="21"/>
      <c r="N358" s="21"/>
      <c r="O358" s="21"/>
      <c r="P358" s="21"/>
      <c r="Q358" s="21"/>
      <c r="R358" s="21"/>
      <c r="S358" s="21"/>
    </row>
    <row r="359" spans="2:19" s="8" customFormat="1" x14ac:dyDescent="0.3">
      <c r="B359" s="123"/>
      <c r="C359" s="123"/>
      <c r="D359" s="123"/>
      <c r="E359" s="123"/>
      <c r="F359" s="123"/>
      <c r="G359" s="123"/>
      <c r="H359" s="123"/>
      <c r="I359" s="123"/>
      <c r="J359" s="123"/>
      <c r="K359" s="21"/>
      <c r="L359" s="21"/>
      <c r="M359" s="21"/>
      <c r="N359" s="21"/>
      <c r="O359" s="21"/>
      <c r="P359" s="21"/>
      <c r="Q359" s="21"/>
      <c r="R359" s="21"/>
      <c r="S359" s="21"/>
    </row>
    <row r="360" spans="2:19" s="8" customFormat="1" x14ac:dyDescent="0.3">
      <c r="B360" s="123"/>
      <c r="C360" s="123"/>
      <c r="D360" s="123"/>
      <c r="E360" s="123"/>
      <c r="F360" s="123"/>
      <c r="G360" s="123"/>
      <c r="H360" s="123"/>
      <c r="I360" s="123"/>
      <c r="J360" s="123"/>
      <c r="K360" s="21"/>
      <c r="L360" s="21"/>
      <c r="M360" s="21"/>
      <c r="N360" s="21"/>
      <c r="O360" s="21"/>
      <c r="P360" s="21"/>
      <c r="Q360" s="21"/>
      <c r="R360" s="21"/>
      <c r="S360" s="21"/>
    </row>
    <row r="361" spans="2:19" s="8" customFormat="1" x14ac:dyDescent="0.3">
      <c r="B361" s="123"/>
      <c r="C361" s="123"/>
      <c r="D361" s="123"/>
      <c r="E361" s="123"/>
      <c r="F361" s="123"/>
      <c r="G361" s="123"/>
      <c r="H361" s="123"/>
      <c r="I361" s="123"/>
      <c r="J361" s="123"/>
      <c r="K361" s="21"/>
      <c r="L361" s="21"/>
      <c r="M361" s="21"/>
      <c r="N361" s="21"/>
      <c r="O361" s="21"/>
      <c r="P361" s="21"/>
      <c r="Q361" s="21"/>
      <c r="R361" s="21"/>
      <c r="S361" s="21"/>
    </row>
    <row r="362" spans="2:19" s="8" customFormat="1" x14ac:dyDescent="0.3">
      <c r="B362" s="123"/>
      <c r="C362" s="123"/>
      <c r="D362" s="123"/>
      <c r="E362" s="123"/>
      <c r="F362" s="123"/>
      <c r="G362" s="123"/>
      <c r="H362" s="123"/>
      <c r="I362" s="123"/>
      <c r="J362" s="123"/>
      <c r="K362" s="21"/>
      <c r="L362" s="21"/>
      <c r="M362" s="21"/>
      <c r="N362" s="21"/>
      <c r="O362" s="21"/>
      <c r="P362" s="21"/>
      <c r="Q362" s="21"/>
      <c r="R362" s="21"/>
      <c r="S362" s="21"/>
    </row>
    <row r="363" spans="2:19" s="8" customFormat="1" x14ac:dyDescent="0.3">
      <c r="B363" s="123"/>
      <c r="C363" s="123"/>
      <c r="D363" s="123"/>
      <c r="E363" s="123"/>
      <c r="F363" s="123"/>
      <c r="G363" s="123"/>
      <c r="H363" s="123"/>
      <c r="I363" s="123"/>
      <c r="J363" s="123"/>
      <c r="K363" s="21"/>
      <c r="L363" s="21"/>
      <c r="M363" s="21"/>
      <c r="N363" s="21"/>
      <c r="O363" s="21"/>
      <c r="P363" s="21"/>
      <c r="Q363" s="21"/>
      <c r="R363" s="21"/>
      <c r="S363" s="21"/>
    </row>
    <row r="364" spans="2:19" s="8" customFormat="1" x14ac:dyDescent="0.3">
      <c r="B364" s="123"/>
      <c r="C364" s="123"/>
      <c r="D364" s="123"/>
      <c r="E364" s="123"/>
      <c r="F364" s="123"/>
      <c r="G364" s="123"/>
      <c r="H364" s="123"/>
      <c r="I364" s="123"/>
      <c r="J364" s="123"/>
      <c r="K364" s="21"/>
      <c r="L364" s="21"/>
      <c r="M364" s="21"/>
      <c r="N364" s="21"/>
      <c r="O364" s="21"/>
      <c r="P364" s="21"/>
      <c r="Q364" s="21"/>
      <c r="R364" s="21"/>
      <c r="S364" s="21"/>
    </row>
    <row r="365" spans="2:19" s="8" customFormat="1" x14ac:dyDescent="0.3">
      <c r="B365" s="123"/>
      <c r="C365" s="123"/>
      <c r="D365" s="123"/>
      <c r="E365" s="123"/>
      <c r="F365" s="123"/>
      <c r="G365" s="123"/>
      <c r="H365" s="123"/>
      <c r="I365" s="123"/>
      <c r="J365" s="123"/>
      <c r="K365" s="21"/>
      <c r="L365" s="21"/>
      <c r="M365" s="21"/>
      <c r="N365" s="21"/>
      <c r="O365" s="21"/>
      <c r="P365" s="21"/>
      <c r="Q365" s="21"/>
      <c r="R365" s="21"/>
      <c r="S365" s="21"/>
    </row>
    <row r="366" spans="2:19" s="8" customFormat="1" x14ac:dyDescent="0.3">
      <c r="B366" s="123"/>
      <c r="C366" s="123"/>
      <c r="D366" s="123"/>
      <c r="E366" s="123"/>
      <c r="F366" s="123"/>
      <c r="G366" s="123"/>
      <c r="H366" s="123"/>
      <c r="I366" s="123"/>
      <c r="J366" s="123"/>
      <c r="K366" s="21"/>
      <c r="L366" s="21"/>
      <c r="M366" s="21"/>
      <c r="N366" s="21"/>
      <c r="O366" s="21"/>
      <c r="P366" s="21"/>
      <c r="Q366" s="21"/>
      <c r="R366" s="21"/>
      <c r="S366" s="21"/>
    </row>
    <row r="367" spans="2:19" s="8" customFormat="1" x14ac:dyDescent="0.3">
      <c r="B367" s="123"/>
      <c r="C367" s="123"/>
      <c r="D367" s="123"/>
      <c r="E367" s="123"/>
      <c r="F367" s="123"/>
      <c r="G367" s="123"/>
      <c r="H367" s="123"/>
      <c r="I367" s="123"/>
      <c r="J367" s="123"/>
      <c r="K367" s="21"/>
      <c r="L367" s="21"/>
      <c r="M367" s="21"/>
      <c r="N367" s="21"/>
      <c r="O367" s="21"/>
      <c r="P367" s="21"/>
      <c r="Q367" s="21"/>
      <c r="R367" s="21"/>
      <c r="S367" s="21"/>
    </row>
    <row r="368" spans="2:19" s="8" customFormat="1" x14ac:dyDescent="0.3">
      <c r="B368" s="123"/>
      <c r="C368" s="123"/>
      <c r="D368" s="123"/>
      <c r="E368" s="123"/>
      <c r="F368" s="123"/>
      <c r="G368" s="123"/>
      <c r="H368" s="123"/>
      <c r="I368" s="123"/>
      <c r="J368" s="123"/>
      <c r="K368" s="21"/>
      <c r="L368" s="21"/>
      <c r="M368" s="21"/>
      <c r="N368" s="21"/>
      <c r="O368" s="21"/>
      <c r="P368" s="21"/>
      <c r="Q368" s="21"/>
      <c r="R368" s="21"/>
      <c r="S368" s="21"/>
    </row>
    <row r="369" spans="2:19" s="8" customFormat="1" x14ac:dyDescent="0.3">
      <c r="B369" s="123"/>
      <c r="C369" s="123"/>
      <c r="D369" s="123"/>
      <c r="E369" s="123"/>
      <c r="F369" s="123"/>
      <c r="G369" s="123"/>
      <c r="H369" s="123"/>
      <c r="I369" s="123"/>
      <c r="J369" s="123"/>
      <c r="K369" s="21"/>
      <c r="L369" s="21"/>
      <c r="M369" s="21"/>
      <c r="N369" s="21"/>
      <c r="O369" s="21"/>
      <c r="P369" s="21"/>
      <c r="Q369" s="21"/>
      <c r="R369" s="21"/>
      <c r="S369" s="21"/>
    </row>
    <row r="370" spans="2:19" s="8" customFormat="1" x14ac:dyDescent="0.3">
      <c r="B370" s="123"/>
      <c r="C370" s="123"/>
      <c r="D370" s="123"/>
      <c r="E370" s="123"/>
      <c r="F370" s="123"/>
      <c r="G370" s="123"/>
      <c r="H370" s="123"/>
      <c r="I370" s="123"/>
      <c r="J370" s="123"/>
      <c r="K370" s="21"/>
      <c r="L370" s="21"/>
      <c r="M370" s="21"/>
      <c r="N370" s="21"/>
      <c r="O370" s="21"/>
      <c r="P370" s="21"/>
      <c r="Q370" s="21"/>
      <c r="R370" s="21"/>
      <c r="S370" s="21"/>
    </row>
    <row r="371" spans="2:19" s="8" customFormat="1" x14ac:dyDescent="0.3">
      <c r="B371" s="123"/>
      <c r="C371" s="123"/>
      <c r="D371" s="123"/>
      <c r="E371" s="123"/>
      <c r="F371" s="123"/>
      <c r="G371" s="123"/>
      <c r="H371" s="123"/>
      <c r="I371" s="123"/>
      <c r="J371" s="123"/>
      <c r="K371" s="21"/>
      <c r="L371" s="21"/>
      <c r="M371" s="21"/>
      <c r="N371" s="21"/>
      <c r="O371" s="21"/>
      <c r="P371" s="21"/>
      <c r="Q371" s="21"/>
      <c r="R371" s="21"/>
      <c r="S371" s="21"/>
    </row>
    <row r="372" spans="2:19" s="8" customFormat="1" x14ac:dyDescent="0.3">
      <c r="B372" s="123"/>
      <c r="C372" s="123"/>
      <c r="D372" s="123"/>
      <c r="E372" s="123"/>
      <c r="F372" s="123"/>
      <c r="G372" s="123"/>
      <c r="H372" s="123"/>
      <c r="I372" s="123"/>
      <c r="J372" s="123"/>
      <c r="K372" s="21"/>
      <c r="L372" s="21"/>
      <c r="M372" s="21"/>
      <c r="N372" s="21"/>
      <c r="O372" s="21"/>
      <c r="P372" s="21"/>
      <c r="Q372" s="21"/>
      <c r="R372" s="21"/>
      <c r="S372" s="21"/>
    </row>
    <row r="373" spans="2:19" s="8" customFormat="1" x14ac:dyDescent="0.3">
      <c r="B373" s="123"/>
      <c r="C373" s="123"/>
      <c r="D373" s="123"/>
      <c r="E373" s="123"/>
      <c r="F373" s="123"/>
      <c r="G373" s="123"/>
      <c r="H373" s="123"/>
      <c r="I373" s="123"/>
      <c r="J373" s="123"/>
      <c r="K373" s="21"/>
      <c r="L373" s="21"/>
      <c r="M373" s="21"/>
      <c r="N373" s="21"/>
      <c r="O373" s="21"/>
      <c r="P373" s="21"/>
      <c r="Q373" s="21"/>
      <c r="R373" s="21"/>
      <c r="S373" s="21"/>
    </row>
    <row r="374" spans="2:19" s="8" customFormat="1" x14ac:dyDescent="0.3">
      <c r="B374" s="123"/>
      <c r="C374" s="123"/>
      <c r="D374" s="123"/>
      <c r="E374" s="123"/>
      <c r="F374" s="123"/>
      <c r="G374" s="123"/>
      <c r="H374" s="123"/>
      <c r="I374" s="123"/>
      <c r="J374" s="123"/>
      <c r="K374" s="21"/>
      <c r="L374" s="21"/>
      <c r="M374" s="21"/>
      <c r="N374" s="21"/>
      <c r="O374" s="21"/>
      <c r="P374" s="21"/>
      <c r="Q374" s="21"/>
      <c r="R374" s="21"/>
      <c r="S374" s="21"/>
    </row>
    <row r="375" spans="2:19" s="8" customFormat="1" x14ac:dyDescent="0.3">
      <c r="B375" s="123"/>
      <c r="C375" s="123"/>
      <c r="D375" s="123"/>
      <c r="E375" s="123"/>
      <c r="F375" s="123"/>
      <c r="G375" s="123"/>
      <c r="H375" s="123"/>
      <c r="I375" s="123"/>
      <c r="J375" s="123"/>
      <c r="K375" s="21"/>
      <c r="L375" s="21"/>
      <c r="M375" s="21"/>
      <c r="N375" s="21"/>
      <c r="O375" s="21"/>
      <c r="P375" s="21"/>
      <c r="Q375" s="21"/>
      <c r="R375" s="21"/>
      <c r="S375" s="21"/>
    </row>
    <row r="376" spans="2:19" s="8" customFormat="1" x14ac:dyDescent="0.3">
      <c r="B376" s="123"/>
      <c r="C376" s="123"/>
      <c r="D376" s="123"/>
      <c r="E376" s="123"/>
      <c r="F376" s="123"/>
      <c r="G376" s="123"/>
      <c r="H376" s="123"/>
      <c r="I376" s="123"/>
      <c r="J376" s="123"/>
      <c r="K376" s="21"/>
      <c r="L376" s="21"/>
      <c r="M376" s="21"/>
      <c r="N376" s="21"/>
      <c r="O376" s="21"/>
      <c r="P376" s="21"/>
      <c r="Q376" s="21"/>
      <c r="R376" s="21"/>
      <c r="S376" s="21"/>
    </row>
    <row r="377" spans="2:19" s="8" customFormat="1" x14ac:dyDescent="0.3">
      <c r="B377" s="123"/>
      <c r="C377" s="123"/>
      <c r="D377" s="123"/>
      <c r="E377" s="123"/>
      <c r="F377" s="123"/>
      <c r="G377" s="123"/>
      <c r="H377" s="123"/>
      <c r="I377" s="123"/>
      <c r="J377" s="123"/>
      <c r="K377" s="21"/>
      <c r="L377" s="21"/>
      <c r="M377" s="21"/>
      <c r="N377" s="21"/>
      <c r="O377" s="21"/>
      <c r="P377" s="21"/>
      <c r="Q377" s="21"/>
      <c r="R377" s="21"/>
      <c r="S377" s="21"/>
    </row>
    <row r="378" spans="2:19" s="8" customFormat="1" x14ac:dyDescent="0.3">
      <c r="B378" s="123"/>
      <c r="C378" s="123"/>
      <c r="D378" s="123"/>
      <c r="E378" s="123"/>
      <c r="F378" s="123"/>
      <c r="G378" s="123"/>
      <c r="H378" s="123"/>
      <c r="I378" s="123"/>
      <c r="J378" s="123"/>
      <c r="K378" s="21"/>
      <c r="L378" s="21"/>
      <c r="M378" s="21"/>
      <c r="N378" s="21"/>
      <c r="O378" s="21"/>
      <c r="P378" s="21"/>
      <c r="Q378" s="21"/>
      <c r="R378" s="21"/>
      <c r="S378" s="21"/>
    </row>
    <row r="379" spans="2:19" s="8" customFormat="1" x14ac:dyDescent="0.3">
      <c r="B379" s="123"/>
      <c r="C379" s="123"/>
      <c r="D379" s="123"/>
      <c r="E379" s="123"/>
      <c r="F379" s="123"/>
      <c r="G379" s="123"/>
      <c r="H379" s="123"/>
      <c r="I379" s="123"/>
      <c r="J379" s="123"/>
      <c r="K379" s="21"/>
      <c r="L379" s="21"/>
      <c r="M379" s="21"/>
      <c r="N379" s="21"/>
      <c r="O379" s="21"/>
      <c r="P379" s="21"/>
      <c r="Q379" s="21"/>
      <c r="R379" s="21"/>
      <c r="S379" s="21"/>
    </row>
    <row r="380" spans="2:19" s="8" customFormat="1" x14ac:dyDescent="0.3">
      <c r="B380" s="123"/>
      <c r="C380" s="123"/>
      <c r="D380" s="123"/>
      <c r="E380" s="123"/>
      <c r="F380" s="123"/>
      <c r="G380" s="123"/>
      <c r="H380" s="123"/>
      <c r="I380" s="123"/>
      <c r="J380" s="123"/>
      <c r="K380" s="21"/>
      <c r="L380" s="21"/>
      <c r="M380" s="21"/>
      <c r="N380" s="21"/>
      <c r="O380" s="21"/>
      <c r="P380" s="21"/>
      <c r="Q380" s="21"/>
      <c r="R380" s="21"/>
      <c r="S380" s="21"/>
    </row>
    <row r="381" spans="2:19" s="8" customFormat="1" x14ac:dyDescent="0.3">
      <c r="B381" s="123"/>
      <c r="C381" s="123"/>
      <c r="D381" s="123"/>
      <c r="E381" s="123"/>
      <c r="F381" s="123"/>
      <c r="G381" s="123"/>
      <c r="H381" s="123"/>
      <c r="I381" s="123"/>
      <c r="J381" s="123"/>
      <c r="K381" s="21"/>
      <c r="L381" s="21"/>
      <c r="M381" s="21"/>
      <c r="N381" s="21"/>
      <c r="O381" s="21"/>
      <c r="P381" s="21"/>
      <c r="Q381" s="21"/>
      <c r="R381" s="21"/>
      <c r="S381" s="21"/>
    </row>
    <row r="382" spans="2:19" s="8" customFormat="1" x14ac:dyDescent="0.3">
      <c r="B382" s="123"/>
      <c r="C382" s="123"/>
      <c r="D382" s="123"/>
      <c r="E382" s="123"/>
      <c r="F382" s="123"/>
      <c r="G382" s="123"/>
      <c r="H382" s="123"/>
      <c r="I382" s="123"/>
      <c r="J382" s="123"/>
      <c r="K382" s="21"/>
      <c r="L382" s="21"/>
      <c r="M382" s="21"/>
      <c r="N382" s="21"/>
      <c r="O382" s="21"/>
      <c r="P382" s="21"/>
      <c r="Q382" s="21"/>
      <c r="R382" s="21"/>
      <c r="S382" s="21"/>
    </row>
    <row r="383" spans="2:19" s="8" customFormat="1" x14ac:dyDescent="0.3">
      <c r="B383" s="123"/>
      <c r="C383" s="123"/>
      <c r="D383" s="123"/>
      <c r="E383" s="123"/>
      <c r="F383" s="123"/>
      <c r="G383" s="123"/>
      <c r="H383" s="123"/>
      <c r="I383" s="123"/>
      <c r="J383" s="123"/>
      <c r="K383" s="21"/>
      <c r="L383" s="21"/>
      <c r="M383" s="21"/>
      <c r="N383" s="21"/>
      <c r="O383" s="21"/>
      <c r="P383" s="21"/>
      <c r="Q383" s="21"/>
      <c r="R383" s="21"/>
      <c r="S383" s="21"/>
    </row>
    <row r="384" spans="2:19" s="8" customFormat="1" x14ac:dyDescent="0.3">
      <c r="B384" s="123"/>
      <c r="C384" s="123"/>
      <c r="D384" s="123"/>
      <c r="E384" s="123"/>
      <c r="F384" s="123"/>
      <c r="G384" s="123"/>
      <c r="H384" s="123"/>
      <c r="I384" s="123"/>
      <c r="J384" s="123"/>
      <c r="K384" s="21"/>
      <c r="L384" s="21"/>
      <c r="M384" s="21"/>
      <c r="N384" s="21"/>
      <c r="O384" s="21"/>
      <c r="P384" s="21"/>
      <c r="Q384" s="21"/>
      <c r="R384" s="21"/>
      <c r="S384" s="21"/>
    </row>
    <row r="385" spans="2:19" s="8" customFormat="1" x14ac:dyDescent="0.3">
      <c r="B385" s="123"/>
      <c r="C385" s="123"/>
      <c r="D385" s="123"/>
      <c r="E385" s="123"/>
      <c r="F385" s="123"/>
      <c r="G385" s="123"/>
      <c r="H385" s="123"/>
      <c r="I385" s="123"/>
      <c r="J385" s="123"/>
      <c r="K385" s="21"/>
      <c r="L385" s="21"/>
      <c r="M385" s="21"/>
      <c r="N385" s="21"/>
      <c r="O385" s="21"/>
      <c r="P385" s="21"/>
      <c r="Q385" s="21"/>
      <c r="R385" s="21"/>
      <c r="S385" s="21"/>
    </row>
    <row r="386" spans="2:19" s="8" customFormat="1" x14ac:dyDescent="0.3">
      <c r="B386" s="123"/>
      <c r="C386" s="123"/>
      <c r="D386" s="123"/>
      <c r="E386" s="123"/>
      <c r="F386" s="123"/>
      <c r="G386" s="123"/>
      <c r="H386" s="123"/>
      <c r="I386" s="123"/>
      <c r="J386" s="123"/>
      <c r="K386" s="21"/>
      <c r="L386" s="21"/>
      <c r="M386" s="21"/>
      <c r="N386" s="21"/>
      <c r="O386" s="21"/>
      <c r="P386" s="21"/>
      <c r="Q386" s="21"/>
      <c r="R386" s="21"/>
      <c r="S386" s="21"/>
    </row>
    <row r="387" spans="2:19" s="8" customFormat="1" x14ac:dyDescent="0.3">
      <c r="B387" s="123"/>
      <c r="C387" s="123"/>
      <c r="D387" s="123"/>
      <c r="E387" s="123"/>
      <c r="F387" s="123"/>
      <c r="G387" s="123"/>
      <c r="H387" s="123"/>
      <c r="I387" s="123"/>
      <c r="J387" s="123"/>
      <c r="K387" s="21"/>
      <c r="L387" s="21"/>
      <c r="M387" s="21"/>
      <c r="N387" s="21"/>
      <c r="O387" s="21"/>
      <c r="P387" s="21"/>
      <c r="Q387" s="21"/>
      <c r="R387" s="21"/>
      <c r="S387" s="21"/>
    </row>
    <row r="388" spans="2:19" s="8" customFormat="1" x14ac:dyDescent="0.3">
      <c r="B388" s="123"/>
      <c r="C388" s="123"/>
      <c r="D388" s="123"/>
      <c r="E388" s="123"/>
      <c r="F388" s="123"/>
      <c r="G388" s="123"/>
      <c r="H388" s="123"/>
      <c r="I388" s="123"/>
      <c r="J388" s="123"/>
      <c r="K388" s="21"/>
      <c r="L388" s="21"/>
      <c r="M388" s="21"/>
      <c r="N388" s="21"/>
      <c r="O388" s="21"/>
      <c r="P388" s="21"/>
      <c r="Q388" s="21"/>
      <c r="R388" s="21"/>
      <c r="S388" s="21"/>
    </row>
    <row r="389" spans="2:19" s="8" customFormat="1" x14ac:dyDescent="0.3">
      <c r="B389" s="123"/>
      <c r="C389" s="123"/>
      <c r="D389" s="123"/>
      <c r="E389" s="123"/>
      <c r="F389" s="123"/>
      <c r="G389" s="123"/>
      <c r="H389" s="123"/>
      <c r="I389" s="123"/>
      <c r="J389" s="123"/>
      <c r="K389" s="21"/>
      <c r="L389" s="21"/>
      <c r="M389" s="21"/>
      <c r="N389" s="21"/>
      <c r="O389" s="21"/>
      <c r="P389" s="21"/>
      <c r="Q389" s="21"/>
      <c r="R389" s="21"/>
      <c r="S389" s="21"/>
    </row>
    <row r="390" spans="2:19" s="8" customFormat="1" x14ac:dyDescent="0.3">
      <c r="B390" s="123"/>
      <c r="C390" s="123"/>
      <c r="D390" s="123"/>
      <c r="E390" s="123"/>
      <c r="F390" s="123"/>
      <c r="G390" s="123"/>
      <c r="H390" s="123"/>
      <c r="I390" s="123"/>
      <c r="J390" s="123"/>
      <c r="K390" s="21"/>
      <c r="L390" s="21"/>
      <c r="M390" s="21"/>
      <c r="N390" s="21"/>
      <c r="O390" s="21"/>
      <c r="P390" s="21"/>
      <c r="Q390" s="21"/>
      <c r="R390" s="21"/>
      <c r="S390" s="21"/>
    </row>
    <row r="391" spans="2:19" s="8" customFormat="1" x14ac:dyDescent="0.3">
      <c r="B391" s="123"/>
      <c r="C391" s="123"/>
      <c r="D391" s="123"/>
      <c r="E391" s="123"/>
      <c r="F391" s="123"/>
      <c r="G391" s="123"/>
      <c r="H391" s="123"/>
      <c r="I391" s="123"/>
      <c r="J391" s="123"/>
      <c r="K391" s="21"/>
      <c r="L391" s="21"/>
      <c r="M391" s="21"/>
      <c r="N391" s="21"/>
      <c r="O391" s="21"/>
      <c r="P391" s="21"/>
      <c r="Q391" s="21"/>
      <c r="R391" s="21"/>
      <c r="S391" s="21"/>
    </row>
    <row r="392" spans="2:19" s="8" customFormat="1" x14ac:dyDescent="0.3">
      <c r="B392" s="123"/>
      <c r="C392" s="123"/>
      <c r="D392" s="123"/>
      <c r="E392" s="123"/>
      <c r="F392" s="123"/>
      <c r="G392" s="123"/>
      <c r="H392" s="123"/>
      <c r="I392" s="123"/>
      <c r="J392" s="123"/>
      <c r="K392" s="21"/>
      <c r="L392" s="21"/>
      <c r="M392" s="21"/>
      <c r="N392" s="21"/>
      <c r="O392" s="21"/>
      <c r="P392" s="21"/>
      <c r="Q392" s="21"/>
      <c r="R392" s="21"/>
      <c r="S392" s="21"/>
    </row>
    <row r="393" spans="2:19" s="8" customFormat="1" x14ac:dyDescent="0.3">
      <c r="B393" s="123"/>
      <c r="C393" s="123"/>
      <c r="D393" s="123"/>
      <c r="E393" s="123"/>
      <c r="F393" s="123"/>
      <c r="G393" s="123"/>
      <c r="H393" s="123"/>
      <c r="I393" s="123"/>
      <c r="J393" s="123"/>
      <c r="K393" s="21"/>
      <c r="L393" s="21"/>
      <c r="M393" s="21"/>
      <c r="N393" s="21"/>
      <c r="O393" s="21"/>
      <c r="P393" s="21"/>
      <c r="Q393" s="21"/>
      <c r="R393" s="21"/>
      <c r="S393" s="21"/>
    </row>
    <row r="394" spans="2:19" s="8" customFormat="1" x14ac:dyDescent="0.3">
      <c r="B394" s="123"/>
      <c r="C394" s="123"/>
      <c r="D394" s="123"/>
      <c r="E394" s="123"/>
      <c r="F394" s="123"/>
      <c r="G394" s="123"/>
      <c r="H394" s="123"/>
      <c r="I394" s="123"/>
      <c r="J394" s="123"/>
      <c r="K394" s="21"/>
      <c r="L394" s="21"/>
      <c r="M394" s="21"/>
      <c r="N394" s="21"/>
      <c r="O394" s="21"/>
      <c r="P394" s="21"/>
      <c r="Q394" s="21"/>
      <c r="R394" s="21"/>
      <c r="S394" s="21"/>
    </row>
    <row r="395" spans="2:19" s="8" customFormat="1" x14ac:dyDescent="0.3">
      <c r="B395" s="123"/>
      <c r="C395" s="123"/>
      <c r="D395" s="123"/>
      <c r="E395" s="123"/>
      <c r="F395" s="123"/>
      <c r="G395" s="123"/>
      <c r="H395" s="123"/>
      <c r="I395" s="123"/>
      <c r="J395" s="123"/>
      <c r="K395" s="21"/>
      <c r="L395" s="21"/>
      <c r="M395" s="21"/>
      <c r="N395" s="21"/>
      <c r="O395" s="21"/>
      <c r="P395" s="21"/>
      <c r="Q395" s="21"/>
      <c r="R395" s="21"/>
      <c r="S395" s="21"/>
    </row>
    <row r="396" spans="2:19" s="8" customFormat="1" x14ac:dyDescent="0.3">
      <c r="B396" s="123"/>
      <c r="C396" s="123"/>
      <c r="D396" s="123"/>
      <c r="E396" s="123"/>
      <c r="F396" s="123"/>
      <c r="G396" s="123"/>
      <c r="H396" s="123"/>
      <c r="I396" s="123"/>
      <c r="J396" s="123"/>
      <c r="K396" s="21"/>
      <c r="L396" s="21"/>
      <c r="M396" s="21"/>
      <c r="N396" s="21"/>
      <c r="O396" s="21"/>
      <c r="P396" s="21"/>
      <c r="Q396" s="21"/>
      <c r="R396" s="21"/>
      <c r="S396" s="21"/>
    </row>
    <row r="397" spans="2:19" s="8" customFormat="1" x14ac:dyDescent="0.3">
      <c r="B397" s="123"/>
      <c r="C397" s="123"/>
      <c r="D397" s="123"/>
      <c r="E397" s="123"/>
      <c r="F397" s="123"/>
      <c r="G397" s="123"/>
      <c r="H397" s="123"/>
      <c r="I397" s="123"/>
      <c r="J397" s="123"/>
      <c r="K397" s="21"/>
      <c r="L397" s="21"/>
      <c r="M397" s="21"/>
      <c r="N397" s="21"/>
      <c r="O397" s="21"/>
      <c r="P397" s="21"/>
      <c r="Q397" s="21"/>
      <c r="R397" s="21"/>
      <c r="S397" s="21"/>
    </row>
    <row r="398" spans="2:19" s="8" customFormat="1" x14ac:dyDescent="0.3">
      <c r="B398" s="123"/>
      <c r="C398" s="123"/>
      <c r="D398" s="123"/>
      <c r="E398" s="123"/>
      <c r="F398" s="123"/>
      <c r="G398" s="123"/>
      <c r="H398" s="123"/>
      <c r="I398" s="123"/>
      <c r="J398" s="123"/>
      <c r="K398" s="21"/>
      <c r="L398" s="21"/>
      <c r="M398" s="21"/>
      <c r="N398" s="21"/>
      <c r="O398" s="21"/>
      <c r="P398" s="21"/>
      <c r="Q398" s="21"/>
      <c r="R398" s="21"/>
      <c r="S398" s="21"/>
    </row>
    <row r="399" spans="2:19" s="8" customFormat="1" x14ac:dyDescent="0.3">
      <c r="B399" s="123"/>
      <c r="C399" s="123"/>
      <c r="D399" s="123"/>
      <c r="E399" s="123"/>
      <c r="F399" s="123"/>
      <c r="G399" s="123"/>
      <c r="H399" s="123"/>
      <c r="I399" s="123"/>
      <c r="J399" s="123"/>
      <c r="K399" s="21"/>
      <c r="L399" s="21"/>
      <c r="M399" s="21"/>
      <c r="N399" s="21"/>
      <c r="O399" s="21"/>
      <c r="P399" s="21"/>
      <c r="Q399" s="21"/>
      <c r="R399" s="21"/>
      <c r="S399" s="21"/>
    </row>
    <row r="400" spans="2:19" s="8" customFormat="1" x14ac:dyDescent="0.3">
      <c r="B400" s="123"/>
      <c r="C400" s="123"/>
      <c r="D400" s="123"/>
      <c r="E400" s="123"/>
      <c r="F400" s="123"/>
      <c r="G400" s="123"/>
      <c r="H400" s="123"/>
      <c r="I400" s="123"/>
      <c r="J400" s="123"/>
      <c r="K400" s="21"/>
      <c r="L400" s="21"/>
      <c r="M400" s="21"/>
      <c r="N400" s="21"/>
      <c r="O400" s="21"/>
      <c r="P400" s="21"/>
      <c r="Q400" s="21"/>
      <c r="R400" s="21"/>
      <c r="S400" s="21"/>
    </row>
    <row r="401" spans="2:19" s="8" customFormat="1" x14ac:dyDescent="0.3">
      <c r="B401" s="123"/>
      <c r="C401" s="123"/>
      <c r="D401" s="123"/>
      <c r="E401" s="123"/>
      <c r="F401" s="123"/>
      <c r="G401" s="123"/>
      <c r="H401" s="123"/>
      <c r="I401" s="123"/>
      <c r="J401" s="123"/>
      <c r="K401" s="21"/>
      <c r="L401" s="21"/>
      <c r="M401" s="21"/>
      <c r="N401" s="21"/>
      <c r="O401" s="21"/>
      <c r="P401" s="21"/>
      <c r="Q401" s="21"/>
      <c r="R401" s="21"/>
      <c r="S401" s="21"/>
    </row>
    <row r="402" spans="2:19" s="8" customFormat="1" x14ac:dyDescent="0.3">
      <c r="B402" s="123"/>
      <c r="C402" s="123"/>
      <c r="D402" s="123"/>
      <c r="E402" s="123"/>
      <c r="F402" s="123"/>
      <c r="G402" s="123"/>
      <c r="H402" s="123"/>
      <c r="I402" s="123"/>
      <c r="J402" s="123"/>
      <c r="K402" s="21"/>
      <c r="L402" s="21"/>
      <c r="M402" s="21"/>
      <c r="N402" s="21"/>
      <c r="O402" s="21"/>
      <c r="P402" s="21"/>
      <c r="Q402" s="21"/>
      <c r="R402" s="21"/>
      <c r="S402" s="21"/>
    </row>
    <row r="403" spans="2:19" s="8" customFormat="1" x14ac:dyDescent="0.3">
      <c r="B403" s="123"/>
      <c r="C403" s="123"/>
      <c r="D403" s="123"/>
      <c r="E403" s="123"/>
      <c r="F403" s="123"/>
      <c r="G403" s="123"/>
      <c r="H403" s="123"/>
      <c r="I403" s="123"/>
      <c r="J403" s="123"/>
      <c r="K403" s="21"/>
      <c r="L403" s="21"/>
      <c r="M403" s="21"/>
      <c r="N403" s="21"/>
      <c r="O403" s="21"/>
      <c r="P403" s="21"/>
      <c r="Q403" s="21"/>
      <c r="R403" s="21"/>
      <c r="S403" s="21"/>
    </row>
    <row r="404" spans="2:19" s="8" customFormat="1" x14ac:dyDescent="0.3">
      <c r="B404" s="123"/>
      <c r="C404" s="123"/>
      <c r="D404" s="123"/>
      <c r="E404" s="123"/>
      <c r="F404" s="123"/>
      <c r="G404" s="123"/>
      <c r="H404" s="123"/>
      <c r="I404" s="123"/>
      <c r="J404" s="123"/>
      <c r="K404" s="21"/>
      <c r="L404" s="21"/>
      <c r="M404" s="21"/>
      <c r="N404" s="21"/>
      <c r="O404" s="21"/>
      <c r="P404" s="21"/>
      <c r="Q404" s="21"/>
      <c r="R404" s="21"/>
      <c r="S404" s="21"/>
    </row>
    <row r="405" spans="2:19" s="8" customFormat="1" x14ac:dyDescent="0.3">
      <c r="B405" s="123"/>
      <c r="C405" s="123"/>
      <c r="D405" s="123"/>
      <c r="E405" s="123"/>
      <c r="F405" s="123"/>
      <c r="G405" s="123"/>
      <c r="H405" s="123"/>
      <c r="I405" s="123"/>
      <c r="J405" s="123"/>
      <c r="K405" s="21"/>
      <c r="L405" s="21"/>
      <c r="M405" s="21"/>
      <c r="N405" s="21"/>
      <c r="O405" s="21"/>
      <c r="P405" s="21"/>
      <c r="Q405" s="21"/>
      <c r="R405" s="21"/>
      <c r="S405" s="21"/>
    </row>
    <row r="406" spans="2:19" s="8" customFormat="1" x14ac:dyDescent="0.3">
      <c r="B406" s="123"/>
      <c r="C406" s="123"/>
      <c r="D406" s="123"/>
      <c r="E406" s="123"/>
      <c r="F406" s="123"/>
      <c r="G406" s="123"/>
      <c r="H406" s="123"/>
      <c r="I406" s="123"/>
      <c r="J406" s="123"/>
      <c r="K406" s="21"/>
      <c r="L406" s="21"/>
      <c r="M406" s="21"/>
      <c r="N406" s="21"/>
      <c r="O406" s="21"/>
      <c r="P406" s="21"/>
      <c r="Q406" s="21"/>
      <c r="R406" s="21"/>
      <c r="S406" s="21"/>
    </row>
    <row r="407" spans="2:19" s="8" customFormat="1" x14ac:dyDescent="0.3">
      <c r="B407" s="123"/>
      <c r="C407" s="123"/>
      <c r="D407" s="123"/>
      <c r="E407" s="123"/>
      <c r="F407" s="123"/>
      <c r="G407" s="123"/>
      <c r="H407" s="123"/>
      <c r="I407" s="123"/>
      <c r="J407" s="123"/>
      <c r="K407" s="21"/>
      <c r="L407" s="21"/>
      <c r="M407" s="21"/>
      <c r="N407" s="21"/>
      <c r="O407" s="21"/>
      <c r="P407" s="21"/>
      <c r="Q407" s="21"/>
      <c r="R407" s="21"/>
      <c r="S407" s="21"/>
    </row>
    <row r="408" spans="2:19" s="8" customFormat="1" x14ac:dyDescent="0.3">
      <c r="B408" s="123"/>
      <c r="C408" s="123"/>
      <c r="D408" s="123"/>
      <c r="E408" s="123"/>
      <c r="F408" s="123"/>
      <c r="G408" s="123"/>
      <c r="H408" s="123"/>
      <c r="I408" s="123"/>
      <c r="J408" s="123"/>
      <c r="K408" s="21"/>
      <c r="L408" s="21"/>
      <c r="M408" s="21"/>
      <c r="N408" s="21"/>
      <c r="O408" s="21"/>
      <c r="P408" s="21"/>
      <c r="Q408" s="21"/>
      <c r="R408" s="21"/>
      <c r="S408" s="21"/>
    </row>
    <row r="409" spans="2:19" s="8" customFormat="1" x14ac:dyDescent="0.3">
      <c r="B409" s="123"/>
      <c r="C409" s="123"/>
      <c r="D409" s="123"/>
      <c r="E409" s="123"/>
      <c r="F409" s="123"/>
      <c r="G409" s="123"/>
      <c r="H409" s="123"/>
      <c r="I409" s="123"/>
      <c r="J409" s="123"/>
      <c r="K409" s="21"/>
      <c r="L409" s="21"/>
      <c r="M409" s="21"/>
      <c r="N409" s="21"/>
      <c r="O409" s="21"/>
      <c r="P409" s="21"/>
      <c r="Q409" s="21"/>
      <c r="R409" s="21"/>
      <c r="S409" s="21"/>
    </row>
    <row r="410" spans="2:19" s="8" customFormat="1" x14ac:dyDescent="0.3">
      <c r="B410" s="123"/>
      <c r="C410" s="123"/>
      <c r="D410" s="123"/>
      <c r="E410" s="123"/>
      <c r="F410" s="123"/>
      <c r="G410" s="123"/>
      <c r="H410" s="123"/>
      <c r="I410" s="123"/>
      <c r="J410" s="123"/>
      <c r="K410" s="21"/>
      <c r="L410" s="21"/>
      <c r="M410" s="21"/>
      <c r="N410" s="21"/>
      <c r="O410" s="21"/>
      <c r="P410" s="21"/>
      <c r="Q410" s="21"/>
      <c r="R410" s="21"/>
      <c r="S410" s="21"/>
    </row>
    <row r="411" spans="2:19" s="8" customFormat="1" x14ac:dyDescent="0.3">
      <c r="B411" s="123"/>
      <c r="C411" s="123"/>
      <c r="D411" s="123"/>
      <c r="E411" s="123"/>
      <c r="F411" s="123"/>
      <c r="G411" s="123"/>
      <c r="H411" s="123"/>
      <c r="I411" s="123"/>
      <c r="J411" s="123"/>
      <c r="K411" s="21"/>
      <c r="L411" s="21"/>
      <c r="M411" s="21"/>
      <c r="N411" s="21"/>
      <c r="O411" s="21"/>
      <c r="P411" s="21"/>
      <c r="Q411" s="21"/>
      <c r="R411" s="21"/>
      <c r="S411" s="21"/>
    </row>
    <row r="412" spans="2:19" s="8" customFormat="1" x14ac:dyDescent="0.3">
      <c r="B412" s="123"/>
      <c r="C412" s="123"/>
      <c r="D412" s="123"/>
      <c r="E412" s="123"/>
      <c r="F412" s="123"/>
      <c r="G412" s="123"/>
      <c r="H412" s="123"/>
      <c r="I412" s="123"/>
      <c r="J412" s="123"/>
      <c r="K412" s="21"/>
      <c r="L412" s="21"/>
      <c r="M412" s="21"/>
      <c r="N412" s="21"/>
      <c r="O412" s="21"/>
      <c r="P412" s="21"/>
      <c r="Q412" s="21"/>
      <c r="R412" s="21"/>
      <c r="S412" s="21"/>
    </row>
    <row r="413" spans="2:19" s="8" customFormat="1" x14ac:dyDescent="0.3">
      <c r="B413" s="123"/>
      <c r="C413" s="123"/>
      <c r="D413" s="123"/>
      <c r="E413" s="123"/>
      <c r="F413" s="123"/>
      <c r="G413" s="123"/>
      <c r="H413" s="123"/>
      <c r="I413" s="123"/>
      <c r="J413" s="123"/>
      <c r="K413" s="21"/>
      <c r="L413" s="21"/>
      <c r="M413" s="21"/>
      <c r="N413" s="21"/>
      <c r="O413" s="21"/>
      <c r="P413" s="21"/>
      <c r="Q413" s="21"/>
      <c r="R413" s="21"/>
      <c r="S413" s="21"/>
    </row>
    <row r="414" spans="2:19" s="8" customFormat="1" x14ac:dyDescent="0.3">
      <c r="B414" s="123"/>
      <c r="C414" s="123"/>
      <c r="D414" s="123"/>
      <c r="E414" s="123"/>
      <c r="F414" s="123"/>
      <c r="G414" s="123"/>
      <c r="H414" s="123"/>
      <c r="I414" s="123"/>
      <c r="J414" s="123"/>
      <c r="K414" s="21"/>
      <c r="L414" s="21"/>
      <c r="M414" s="21"/>
      <c r="N414" s="21"/>
      <c r="O414" s="21"/>
      <c r="P414" s="21"/>
      <c r="Q414" s="21"/>
      <c r="R414" s="21"/>
      <c r="S414" s="21"/>
    </row>
    <row r="415" spans="2:19" s="8" customFormat="1" x14ac:dyDescent="0.3">
      <c r="B415" s="123"/>
      <c r="C415" s="123"/>
      <c r="D415" s="123"/>
      <c r="E415" s="123"/>
      <c r="F415" s="123"/>
      <c r="G415" s="123"/>
      <c r="H415" s="123"/>
      <c r="I415" s="123"/>
      <c r="J415" s="123"/>
      <c r="K415" s="21"/>
      <c r="L415" s="21"/>
      <c r="M415" s="21"/>
      <c r="N415" s="21"/>
      <c r="O415" s="21"/>
      <c r="P415" s="21"/>
      <c r="Q415" s="21"/>
      <c r="R415" s="21"/>
      <c r="S415" s="21"/>
    </row>
    <row r="416" spans="2:19" s="8" customFormat="1" x14ac:dyDescent="0.3">
      <c r="B416" s="123"/>
      <c r="C416" s="123"/>
      <c r="D416" s="123"/>
      <c r="E416" s="123"/>
      <c r="F416" s="123"/>
      <c r="G416" s="123"/>
      <c r="H416" s="123"/>
      <c r="I416" s="123"/>
      <c r="J416" s="123"/>
      <c r="K416" s="21"/>
      <c r="L416" s="21"/>
      <c r="M416" s="21"/>
      <c r="N416" s="21"/>
      <c r="O416" s="21"/>
      <c r="P416" s="21"/>
      <c r="Q416" s="21"/>
      <c r="R416" s="21"/>
      <c r="S416" s="21"/>
    </row>
    <row r="417" spans="2:19" s="8" customFormat="1" x14ac:dyDescent="0.3">
      <c r="B417" s="123"/>
      <c r="C417" s="123"/>
      <c r="D417" s="123"/>
      <c r="E417" s="123"/>
      <c r="F417" s="123"/>
      <c r="G417" s="123"/>
      <c r="H417" s="123"/>
      <c r="I417" s="123"/>
      <c r="J417" s="123"/>
      <c r="K417" s="21"/>
      <c r="L417" s="21"/>
      <c r="M417" s="21"/>
      <c r="N417" s="21"/>
      <c r="O417" s="21"/>
      <c r="P417" s="21"/>
      <c r="Q417" s="21"/>
      <c r="R417" s="21"/>
      <c r="S417" s="21"/>
    </row>
    <row r="418" spans="2:19" s="8" customFormat="1" x14ac:dyDescent="0.3">
      <c r="B418" s="123"/>
      <c r="C418" s="123"/>
      <c r="D418" s="123"/>
      <c r="E418" s="123"/>
      <c r="F418" s="123"/>
      <c r="G418" s="123"/>
      <c r="H418" s="123"/>
      <c r="I418" s="123"/>
      <c r="J418" s="123"/>
      <c r="K418" s="21"/>
      <c r="L418" s="21"/>
      <c r="M418" s="21"/>
      <c r="N418" s="21"/>
      <c r="O418" s="21"/>
      <c r="P418" s="21"/>
      <c r="Q418" s="21"/>
      <c r="R418" s="21"/>
      <c r="S418" s="21"/>
    </row>
    <row r="419" spans="2:19" s="8" customFormat="1" x14ac:dyDescent="0.3">
      <c r="B419" s="123"/>
      <c r="C419" s="123"/>
      <c r="D419" s="123"/>
      <c r="E419" s="123"/>
      <c r="F419" s="123"/>
      <c r="G419" s="123"/>
      <c r="H419" s="123"/>
      <c r="I419" s="123"/>
      <c r="J419" s="123"/>
      <c r="K419" s="21"/>
      <c r="L419" s="21"/>
      <c r="M419" s="21"/>
      <c r="N419" s="21"/>
      <c r="O419" s="21"/>
      <c r="P419" s="21"/>
      <c r="Q419" s="21"/>
      <c r="R419" s="21"/>
      <c r="S419" s="21"/>
    </row>
    <row r="420" spans="2:19" s="8" customFormat="1" x14ac:dyDescent="0.3">
      <c r="B420" s="123"/>
      <c r="C420" s="123"/>
      <c r="D420" s="123"/>
      <c r="E420" s="123"/>
      <c r="F420" s="123"/>
      <c r="G420" s="123"/>
      <c r="H420" s="123"/>
      <c r="I420" s="123"/>
      <c r="J420" s="123"/>
      <c r="K420" s="21"/>
      <c r="L420" s="21"/>
      <c r="M420" s="21"/>
      <c r="N420" s="21"/>
      <c r="O420" s="21"/>
      <c r="P420" s="21"/>
      <c r="Q420" s="21"/>
      <c r="R420" s="21"/>
      <c r="S420" s="21"/>
    </row>
    <row r="421" spans="2:19" s="8" customFormat="1" x14ac:dyDescent="0.3">
      <c r="B421" s="123"/>
      <c r="C421" s="123"/>
      <c r="D421" s="123"/>
      <c r="E421" s="123"/>
      <c r="F421" s="123"/>
      <c r="G421" s="123"/>
      <c r="H421" s="123"/>
      <c r="I421" s="123"/>
      <c r="J421" s="123"/>
      <c r="K421" s="21"/>
      <c r="L421" s="21"/>
      <c r="M421" s="21"/>
      <c r="N421" s="21"/>
      <c r="O421" s="21"/>
      <c r="P421" s="21"/>
      <c r="Q421" s="21"/>
      <c r="R421" s="21"/>
      <c r="S421" s="21"/>
    </row>
    <row r="422" spans="2:19" s="8" customFormat="1" x14ac:dyDescent="0.3">
      <c r="B422" s="123"/>
      <c r="C422" s="123"/>
      <c r="D422" s="123"/>
      <c r="E422" s="123"/>
      <c r="F422" s="123"/>
      <c r="G422" s="123"/>
      <c r="H422" s="123"/>
      <c r="I422" s="123"/>
      <c r="J422" s="123"/>
      <c r="K422" s="21"/>
      <c r="L422" s="21"/>
      <c r="M422" s="21"/>
      <c r="N422" s="21"/>
      <c r="O422" s="21"/>
      <c r="P422" s="21"/>
      <c r="Q422" s="21"/>
      <c r="R422" s="21"/>
      <c r="S422" s="21"/>
    </row>
    <row r="423" spans="2:19" s="8" customFormat="1" x14ac:dyDescent="0.3">
      <c r="B423" s="123"/>
      <c r="C423" s="123"/>
      <c r="D423" s="123"/>
      <c r="E423" s="123"/>
      <c r="F423" s="123"/>
      <c r="G423" s="123"/>
      <c r="H423" s="123"/>
      <c r="I423" s="123"/>
      <c r="J423" s="123"/>
      <c r="K423" s="21"/>
      <c r="L423" s="21"/>
      <c r="M423" s="21"/>
      <c r="N423" s="21"/>
      <c r="O423" s="21"/>
      <c r="P423" s="21"/>
      <c r="Q423" s="21"/>
      <c r="R423" s="21"/>
      <c r="S423" s="21"/>
    </row>
    <row r="424" spans="2:19" s="8" customFormat="1" x14ac:dyDescent="0.3">
      <c r="B424" s="123"/>
      <c r="C424" s="123"/>
      <c r="D424" s="123"/>
      <c r="E424" s="123"/>
      <c r="F424" s="123"/>
      <c r="G424" s="123"/>
      <c r="H424" s="123"/>
      <c r="I424" s="123"/>
      <c r="J424" s="123"/>
      <c r="K424" s="21"/>
      <c r="L424" s="21"/>
      <c r="M424" s="21"/>
      <c r="N424" s="21"/>
      <c r="O424" s="21"/>
      <c r="P424" s="21"/>
      <c r="Q424" s="21"/>
      <c r="R424" s="21"/>
      <c r="S424" s="21"/>
    </row>
    <row r="425" spans="2:19" s="8" customFormat="1" x14ac:dyDescent="0.3">
      <c r="B425" s="123"/>
      <c r="C425" s="123"/>
      <c r="D425" s="123"/>
      <c r="E425" s="123"/>
      <c r="F425" s="123"/>
      <c r="G425" s="123"/>
      <c r="H425" s="123"/>
      <c r="I425" s="123"/>
      <c r="J425" s="123"/>
      <c r="K425" s="21"/>
      <c r="L425" s="21"/>
      <c r="M425" s="21"/>
      <c r="N425" s="21"/>
      <c r="O425" s="21"/>
      <c r="P425" s="21"/>
      <c r="Q425" s="21"/>
      <c r="R425" s="21"/>
      <c r="S425" s="21"/>
    </row>
    <row r="426" spans="2:19" s="8" customFormat="1" x14ac:dyDescent="0.3">
      <c r="B426" s="123"/>
      <c r="C426" s="123"/>
      <c r="D426" s="123"/>
      <c r="E426" s="123"/>
      <c r="F426" s="123"/>
      <c r="G426" s="123"/>
      <c r="H426" s="123"/>
      <c r="I426" s="123"/>
      <c r="J426" s="123"/>
      <c r="K426" s="21"/>
      <c r="L426" s="21"/>
      <c r="M426" s="21"/>
      <c r="N426" s="21"/>
      <c r="O426" s="21"/>
      <c r="P426" s="21"/>
      <c r="Q426" s="21"/>
      <c r="R426" s="21"/>
      <c r="S426" s="21"/>
    </row>
    <row r="427" spans="2:19" s="8" customFormat="1" x14ac:dyDescent="0.3">
      <c r="B427" s="123"/>
      <c r="C427" s="123"/>
      <c r="D427" s="123"/>
      <c r="E427" s="123"/>
      <c r="F427" s="123"/>
      <c r="G427" s="123"/>
      <c r="H427" s="123"/>
      <c r="I427" s="123"/>
      <c r="J427" s="123"/>
      <c r="K427" s="21"/>
      <c r="L427" s="21"/>
      <c r="M427" s="21"/>
      <c r="N427" s="21"/>
      <c r="O427" s="21"/>
      <c r="P427" s="21"/>
      <c r="Q427" s="21"/>
      <c r="R427" s="21"/>
      <c r="S427" s="21"/>
    </row>
    <row r="428" spans="2:19" s="8" customFormat="1" x14ac:dyDescent="0.3">
      <c r="B428" s="123"/>
      <c r="C428" s="123"/>
      <c r="D428" s="123"/>
      <c r="E428" s="123"/>
      <c r="F428" s="123"/>
      <c r="G428" s="123"/>
      <c r="H428" s="123"/>
      <c r="I428" s="123"/>
      <c r="J428" s="123"/>
      <c r="K428" s="21"/>
      <c r="L428" s="21"/>
      <c r="M428" s="21"/>
      <c r="N428" s="21"/>
      <c r="O428" s="21"/>
      <c r="P428" s="21"/>
      <c r="Q428" s="21"/>
      <c r="R428" s="21"/>
      <c r="S428" s="21"/>
    </row>
    <row r="429" spans="2:19" s="8" customFormat="1" x14ac:dyDescent="0.3">
      <c r="B429" s="123"/>
      <c r="C429" s="123"/>
      <c r="D429" s="123"/>
      <c r="E429" s="123"/>
      <c r="F429" s="123"/>
      <c r="G429" s="123"/>
      <c r="H429" s="123"/>
      <c r="I429" s="123"/>
      <c r="J429" s="123"/>
      <c r="K429" s="21"/>
      <c r="L429" s="21"/>
      <c r="M429" s="21"/>
      <c r="N429" s="21"/>
      <c r="O429" s="21"/>
      <c r="P429" s="21"/>
      <c r="Q429" s="21"/>
      <c r="R429" s="21"/>
      <c r="S429" s="21"/>
    </row>
    <row r="430" spans="2:19" s="8" customFormat="1" x14ac:dyDescent="0.3">
      <c r="B430" s="123"/>
      <c r="C430" s="123"/>
      <c r="D430" s="123"/>
      <c r="E430" s="123"/>
      <c r="F430" s="123"/>
      <c r="G430" s="123"/>
      <c r="H430" s="123"/>
      <c r="I430" s="123"/>
      <c r="J430" s="123"/>
      <c r="K430" s="21"/>
      <c r="L430" s="21"/>
      <c r="M430" s="21"/>
      <c r="N430" s="21"/>
      <c r="O430" s="21"/>
      <c r="P430" s="21"/>
      <c r="Q430" s="21"/>
      <c r="R430" s="21"/>
      <c r="S430" s="21"/>
    </row>
    <row r="431" spans="2:19" s="8" customFormat="1" x14ac:dyDescent="0.3">
      <c r="B431" s="123"/>
      <c r="C431" s="123"/>
      <c r="D431" s="123"/>
      <c r="E431" s="123"/>
      <c r="F431" s="123"/>
      <c r="G431" s="123"/>
      <c r="H431" s="123"/>
      <c r="I431" s="123"/>
      <c r="J431" s="123"/>
      <c r="K431" s="21"/>
      <c r="L431" s="21"/>
      <c r="M431" s="21"/>
      <c r="N431" s="21"/>
      <c r="O431" s="21"/>
      <c r="P431" s="21"/>
      <c r="Q431" s="21"/>
      <c r="R431" s="21"/>
      <c r="S431" s="21"/>
    </row>
    <row r="432" spans="2:19" s="8" customFormat="1" x14ac:dyDescent="0.3">
      <c r="B432" s="123"/>
      <c r="C432" s="123"/>
      <c r="D432" s="123"/>
      <c r="E432" s="123"/>
      <c r="F432" s="123"/>
      <c r="G432" s="123"/>
      <c r="H432" s="123"/>
      <c r="I432" s="123"/>
      <c r="J432" s="123"/>
      <c r="K432" s="21"/>
      <c r="L432" s="21"/>
      <c r="M432" s="21"/>
      <c r="N432" s="21"/>
      <c r="O432" s="21"/>
      <c r="P432" s="21"/>
      <c r="Q432" s="21"/>
      <c r="R432" s="21"/>
      <c r="S432" s="21"/>
    </row>
    <row r="433" spans="2:19" s="8" customFormat="1" x14ac:dyDescent="0.3">
      <c r="B433" s="123"/>
      <c r="C433" s="123"/>
      <c r="D433" s="123"/>
      <c r="E433" s="123"/>
      <c r="F433" s="123"/>
      <c r="G433" s="123"/>
      <c r="H433" s="123"/>
      <c r="I433" s="123"/>
      <c r="J433" s="123"/>
      <c r="K433" s="21"/>
      <c r="L433" s="21"/>
      <c r="M433" s="21"/>
      <c r="N433" s="21"/>
      <c r="O433" s="21"/>
      <c r="P433" s="21"/>
      <c r="Q433" s="21"/>
      <c r="R433" s="21"/>
      <c r="S433" s="21"/>
    </row>
    <row r="434" spans="2:19" s="8" customFormat="1" x14ac:dyDescent="0.3">
      <c r="B434" s="123"/>
      <c r="C434" s="123"/>
      <c r="D434" s="123"/>
      <c r="E434" s="123"/>
      <c r="F434" s="123"/>
      <c r="G434" s="123"/>
      <c r="H434" s="123"/>
      <c r="I434" s="123"/>
      <c r="J434" s="123"/>
      <c r="K434" s="21"/>
      <c r="L434" s="21"/>
      <c r="M434" s="21"/>
      <c r="N434" s="21"/>
      <c r="O434" s="21"/>
      <c r="P434" s="21"/>
      <c r="Q434" s="21"/>
      <c r="R434" s="21"/>
      <c r="S434" s="21"/>
    </row>
    <row r="435" spans="2:19" s="8" customFormat="1" x14ac:dyDescent="0.3">
      <c r="B435" s="123"/>
      <c r="C435" s="123"/>
      <c r="D435" s="123"/>
      <c r="E435" s="123"/>
      <c r="F435" s="123"/>
      <c r="G435" s="123"/>
      <c r="H435" s="123"/>
      <c r="I435" s="123"/>
      <c r="J435" s="123"/>
      <c r="K435" s="21"/>
      <c r="L435" s="21"/>
      <c r="M435" s="21"/>
      <c r="N435" s="21"/>
      <c r="O435" s="21"/>
      <c r="P435" s="21"/>
      <c r="Q435" s="21"/>
      <c r="R435" s="21"/>
      <c r="S435" s="21"/>
    </row>
    <row r="436" spans="2:19" s="8" customFormat="1" x14ac:dyDescent="0.3">
      <c r="B436" s="123"/>
      <c r="C436" s="123"/>
      <c r="D436" s="123"/>
      <c r="E436" s="123"/>
      <c r="F436" s="123"/>
      <c r="G436" s="123"/>
      <c r="H436" s="123"/>
      <c r="I436" s="123"/>
      <c r="J436" s="123"/>
      <c r="K436" s="21"/>
      <c r="L436" s="21"/>
      <c r="M436" s="21"/>
      <c r="N436" s="21"/>
      <c r="O436" s="21"/>
      <c r="P436" s="21"/>
      <c r="Q436" s="21"/>
      <c r="R436" s="21"/>
      <c r="S436" s="21"/>
    </row>
    <row r="437" spans="2:19" s="8" customFormat="1" x14ac:dyDescent="0.3">
      <c r="B437" s="123"/>
      <c r="C437" s="123"/>
      <c r="D437" s="123"/>
      <c r="E437" s="123"/>
      <c r="F437" s="123"/>
      <c r="G437" s="123"/>
      <c r="H437" s="123"/>
      <c r="I437" s="123"/>
      <c r="J437" s="123"/>
      <c r="K437" s="21"/>
      <c r="L437" s="21"/>
      <c r="M437" s="21"/>
      <c r="N437" s="21"/>
      <c r="O437" s="21"/>
      <c r="P437" s="21"/>
      <c r="Q437" s="21"/>
      <c r="R437" s="21"/>
      <c r="S437" s="21"/>
    </row>
    <row r="438" spans="2:19" s="8" customFormat="1" x14ac:dyDescent="0.3">
      <c r="B438" s="123"/>
      <c r="C438" s="123"/>
      <c r="D438" s="123"/>
      <c r="E438" s="123"/>
      <c r="F438" s="123"/>
      <c r="G438" s="123"/>
      <c r="H438" s="123"/>
      <c r="I438" s="123"/>
      <c r="J438" s="123"/>
      <c r="K438" s="21"/>
      <c r="L438" s="21"/>
      <c r="M438" s="21"/>
      <c r="N438" s="21"/>
      <c r="O438" s="21"/>
      <c r="P438" s="21"/>
      <c r="Q438" s="21"/>
      <c r="R438" s="21"/>
      <c r="S438" s="21"/>
    </row>
    <row r="439" spans="2:19" s="8" customFormat="1" x14ac:dyDescent="0.3">
      <c r="B439" s="123"/>
      <c r="C439" s="123"/>
      <c r="D439" s="123"/>
      <c r="E439" s="123"/>
      <c r="F439" s="123"/>
      <c r="G439" s="123"/>
      <c r="H439" s="123"/>
      <c r="I439" s="123"/>
      <c r="J439" s="123"/>
      <c r="K439" s="21"/>
      <c r="L439" s="21"/>
      <c r="M439" s="21"/>
      <c r="N439" s="21"/>
      <c r="O439" s="21"/>
      <c r="P439" s="21"/>
      <c r="Q439" s="21"/>
      <c r="R439" s="21"/>
      <c r="S439" s="21"/>
    </row>
    <row r="440" spans="2:19" s="8" customFormat="1" x14ac:dyDescent="0.3">
      <c r="B440" s="123"/>
      <c r="C440" s="123"/>
      <c r="D440" s="123"/>
      <c r="E440" s="123"/>
      <c r="F440" s="123"/>
      <c r="G440" s="123"/>
      <c r="H440" s="123"/>
      <c r="I440" s="123"/>
      <c r="J440" s="123"/>
      <c r="K440" s="21"/>
      <c r="L440" s="21"/>
      <c r="M440" s="21"/>
      <c r="N440" s="21"/>
      <c r="O440" s="21"/>
      <c r="P440" s="21"/>
      <c r="Q440" s="21"/>
      <c r="R440" s="21"/>
      <c r="S440" s="21"/>
    </row>
    <row r="441" spans="2:19" s="8" customFormat="1" x14ac:dyDescent="0.3">
      <c r="B441" s="123"/>
      <c r="C441" s="123"/>
      <c r="D441" s="123"/>
      <c r="E441" s="123"/>
      <c r="F441" s="123"/>
      <c r="G441" s="123"/>
      <c r="H441" s="123"/>
      <c r="I441" s="123"/>
      <c r="J441" s="123"/>
      <c r="K441" s="21"/>
      <c r="L441" s="21"/>
      <c r="M441" s="21"/>
      <c r="N441" s="21"/>
      <c r="O441" s="21"/>
      <c r="P441" s="21"/>
      <c r="Q441" s="21"/>
      <c r="R441" s="21"/>
      <c r="S441" s="21"/>
    </row>
    <row r="442" spans="2:19" s="8" customFormat="1" x14ac:dyDescent="0.3">
      <c r="B442" s="123"/>
      <c r="C442" s="123"/>
      <c r="D442" s="123"/>
      <c r="E442" s="123"/>
      <c r="F442" s="123"/>
      <c r="G442" s="123"/>
      <c r="H442" s="123"/>
      <c r="I442" s="123"/>
      <c r="J442" s="123"/>
      <c r="K442" s="21"/>
      <c r="L442" s="21"/>
      <c r="M442" s="21"/>
      <c r="N442" s="21"/>
      <c r="O442" s="21"/>
      <c r="P442" s="21"/>
      <c r="Q442" s="21"/>
      <c r="R442" s="21"/>
      <c r="S442" s="21"/>
    </row>
    <row r="443" spans="2:19" s="8" customFormat="1" x14ac:dyDescent="0.3">
      <c r="B443" s="123"/>
      <c r="C443" s="123"/>
      <c r="D443" s="123"/>
      <c r="E443" s="123"/>
      <c r="F443" s="123"/>
      <c r="G443" s="123"/>
      <c r="H443" s="123"/>
      <c r="I443" s="123"/>
      <c r="J443" s="123"/>
      <c r="K443" s="21"/>
      <c r="L443" s="21"/>
      <c r="M443" s="21"/>
      <c r="N443" s="21"/>
      <c r="O443" s="21"/>
      <c r="P443" s="21"/>
      <c r="Q443" s="21"/>
      <c r="R443" s="21"/>
      <c r="S443" s="21"/>
    </row>
    <row r="444" spans="2:19" s="8" customFormat="1" x14ac:dyDescent="0.3">
      <c r="B444" s="123"/>
      <c r="C444" s="123"/>
      <c r="D444" s="123"/>
      <c r="E444" s="123"/>
      <c r="F444" s="123"/>
      <c r="G444" s="123"/>
      <c r="H444" s="123"/>
      <c r="I444" s="123"/>
      <c r="J444" s="123"/>
      <c r="K444" s="21"/>
      <c r="L444" s="21"/>
      <c r="M444" s="21"/>
      <c r="N444" s="21"/>
      <c r="O444" s="21"/>
      <c r="P444" s="21"/>
      <c r="Q444" s="21"/>
      <c r="R444" s="21"/>
      <c r="S444" s="21"/>
    </row>
    <row r="445" spans="2:19" s="8" customFormat="1" x14ac:dyDescent="0.3">
      <c r="B445" s="123"/>
      <c r="C445" s="123"/>
      <c r="D445" s="123"/>
      <c r="E445" s="123"/>
      <c r="F445" s="123"/>
      <c r="G445" s="123"/>
      <c r="H445" s="123"/>
      <c r="I445" s="123"/>
      <c r="J445" s="123"/>
      <c r="K445" s="21"/>
      <c r="L445" s="21"/>
      <c r="M445" s="21"/>
      <c r="N445" s="21"/>
      <c r="O445" s="21"/>
      <c r="P445" s="21"/>
      <c r="Q445" s="21"/>
      <c r="R445" s="21"/>
      <c r="S445" s="21"/>
    </row>
    <row r="446" spans="2:19" s="8" customFormat="1" x14ac:dyDescent="0.3">
      <c r="B446" s="123"/>
      <c r="C446" s="123"/>
      <c r="D446" s="123"/>
      <c r="E446" s="123"/>
      <c r="F446" s="123"/>
      <c r="G446" s="123"/>
      <c r="H446" s="123"/>
      <c r="I446" s="123"/>
      <c r="J446" s="123"/>
      <c r="K446" s="21"/>
      <c r="L446" s="21"/>
      <c r="M446" s="21"/>
      <c r="N446" s="21"/>
      <c r="O446" s="21"/>
      <c r="P446" s="21"/>
      <c r="Q446" s="21"/>
      <c r="R446" s="21"/>
      <c r="S446" s="21"/>
    </row>
    <row r="447" spans="2:19" s="8" customFormat="1" x14ac:dyDescent="0.3">
      <c r="B447" s="123"/>
      <c r="C447" s="123"/>
      <c r="D447" s="123"/>
      <c r="E447" s="123"/>
      <c r="F447" s="123"/>
      <c r="G447" s="123"/>
      <c r="H447" s="123"/>
      <c r="I447" s="123"/>
      <c r="J447" s="123"/>
      <c r="K447" s="21"/>
      <c r="L447" s="21"/>
      <c r="M447" s="21"/>
      <c r="N447" s="21"/>
      <c r="O447" s="21"/>
      <c r="P447" s="21"/>
      <c r="Q447" s="21"/>
      <c r="R447" s="21"/>
      <c r="S447" s="21"/>
    </row>
    <row r="448" spans="2:19" s="8" customFormat="1" x14ac:dyDescent="0.3">
      <c r="B448" s="123"/>
      <c r="C448" s="123"/>
      <c r="D448" s="123"/>
      <c r="E448" s="123"/>
      <c r="F448" s="123"/>
      <c r="G448" s="123"/>
      <c r="H448" s="123"/>
      <c r="I448" s="123"/>
      <c r="J448" s="123"/>
      <c r="K448" s="21"/>
      <c r="L448" s="21"/>
      <c r="M448" s="21"/>
      <c r="N448" s="21"/>
      <c r="O448" s="21"/>
      <c r="P448" s="21"/>
      <c r="Q448" s="21"/>
      <c r="R448" s="21"/>
      <c r="S448" s="21"/>
    </row>
    <row r="449" spans="2:19" s="8" customFormat="1" x14ac:dyDescent="0.3">
      <c r="B449" s="123"/>
      <c r="C449" s="123"/>
      <c r="D449" s="123"/>
      <c r="E449" s="123"/>
      <c r="F449" s="123"/>
      <c r="G449" s="123"/>
      <c r="H449" s="123"/>
      <c r="I449" s="123"/>
      <c r="J449" s="123"/>
      <c r="K449" s="21"/>
      <c r="L449" s="21"/>
      <c r="M449" s="21"/>
      <c r="N449" s="21"/>
      <c r="O449" s="21"/>
      <c r="P449" s="21"/>
      <c r="Q449" s="21"/>
      <c r="R449" s="21"/>
      <c r="S449" s="21"/>
    </row>
    <row r="450" spans="2:19" s="8" customFormat="1" x14ac:dyDescent="0.3">
      <c r="B450" s="123"/>
      <c r="C450" s="123"/>
      <c r="D450" s="123"/>
      <c r="E450" s="123"/>
      <c r="F450" s="123"/>
      <c r="G450" s="123"/>
      <c r="H450" s="123"/>
      <c r="I450" s="123"/>
      <c r="J450" s="123"/>
      <c r="K450" s="21"/>
      <c r="L450" s="21"/>
      <c r="M450" s="21"/>
      <c r="N450" s="21"/>
      <c r="O450" s="21"/>
      <c r="P450" s="21"/>
      <c r="Q450" s="21"/>
      <c r="R450" s="21"/>
      <c r="S450" s="21"/>
    </row>
    <row r="451" spans="2:19" s="8" customFormat="1" x14ac:dyDescent="0.3">
      <c r="B451" s="123"/>
      <c r="C451" s="123"/>
      <c r="D451" s="123"/>
      <c r="E451" s="123"/>
      <c r="F451" s="123"/>
      <c r="G451" s="123"/>
      <c r="H451" s="123"/>
      <c r="I451" s="123"/>
      <c r="J451" s="123"/>
      <c r="K451" s="21"/>
      <c r="L451" s="21"/>
      <c r="M451" s="21"/>
      <c r="N451" s="21"/>
      <c r="O451" s="21"/>
      <c r="P451" s="21"/>
      <c r="Q451" s="21"/>
      <c r="R451" s="21"/>
      <c r="S451" s="21"/>
    </row>
    <row r="452" spans="2:19" s="8" customFormat="1" x14ac:dyDescent="0.3">
      <c r="B452" s="123"/>
      <c r="C452" s="123"/>
      <c r="D452" s="123"/>
      <c r="E452" s="123"/>
      <c r="F452" s="123"/>
      <c r="G452" s="123"/>
      <c r="H452" s="123"/>
      <c r="I452" s="123"/>
      <c r="J452" s="123"/>
      <c r="K452" s="21"/>
      <c r="L452" s="21"/>
      <c r="M452" s="21"/>
      <c r="N452" s="21"/>
      <c r="O452" s="21"/>
      <c r="P452" s="21"/>
      <c r="Q452" s="21"/>
      <c r="R452" s="21"/>
      <c r="S452" s="21"/>
    </row>
    <row r="453" spans="2:19" s="8" customFormat="1" x14ac:dyDescent="0.3">
      <c r="B453" s="123"/>
      <c r="C453" s="123"/>
      <c r="D453" s="123"/>
      <c r="E453" s="123"/>
      <c r="F453" s="123"/>
      <c r="G453" s="123"/>
      <c r="H453" s="123"/>
      <c r="I453" s="123"/>
      <c r="J453" s="123"/>
      <c r="K453" s="21"/>
      <c r="L453" s="21"/>
      <c r="M453" s="21"/>
      <c r="N453" s="21"/>
      <c r="O453" s="21"/>
      <c r="P453" s="21"/>
      <c r="Q453" s="21"/>
      <c r="R453" s="21"/>
      <c r="S453" s="21"/>
    </row>
    <row r="454" spans="2:19" s="8" customFormat="1" x14ac:dyDescent="0.3">
      <c r="B454" s="123"/>
      <c r="C454" s="123"/>
      <c r="D454" s="123"/>
      <c r="E454" s="123"/>
      <c r="F454" s="123"/>
      <c r="G454" s="123"/>
      <c r="H454" s="123"/>
      <c r="I454" s="123"/>
      <c r="J454" s="123"/>
      <c r="K454" s="21"/>
      <c r="L454" s="21"/>
      <c r="M454" s="21"/>
      <c r="N454" s="21"/>
      <c r="O454" s="21"/>
      <c r="P454" s="21"/>
      <c r="Q454" s="21"/>
      <c r="R454" s="21"/>
      <c r="S454" s="21"/>
    </row>
    <row r="455" spans="2:19" s="8" customFormat="1" x14ac:dyDescent="0.3">
      <c r="B455" s="123"/>
      <c r="C455" s="123"/>
      <c r="D455" s="123"/>
      <c r="E455" s="123"/>
      <c r="F455" s="123"/>
      <c r="G455" s="123"/>
      <c r="H455" s="123"/>
      <c r="I455" s="123"/>
      <c r="J455" s="123"/>
      <c r="K455" s="21"/>
      <c r="L455" s="21"/>
      <c r="M455" s="21"/>
      <c r="N455" s="21"/>
      <c r="O455" s="21"/>
      <c r="P455" s="21"/>
      <c r="Q455" s="21"/>
      <c r="R455" s="21"/>
      <c r="S455" s="21"/>
    </row>
    <row r="456" spans="2:19" s="8" customFormat="1" x14ac:dyDescent="0.3">
      <c r="B456" s="123"/>
      <c r="C456" s="123"/>
      <c r="D456" s="123"/>
      <c r="E456" s="123"/>
      <c r="F456" s="123"/>
      <c r="G456" s="123"/>
      <c r="H456" s="123"/>
      <c r="I456" s="123"/>
      <c r="J456" s="123"/>
      <c r="K456" s="21"/>
      <c r="L456" s="21"/>
      <c r="M456" s="21"/>
      <c r="N456" s="21"/>
      <c r="O456" s="21"/>
      <c r="P456" s="21"/>
      <c r="Q456" s="21"/>
      <c r="R456" s="21"/>
      <c r="S456" s="21"/>
    </row>
    <row r="457" spans="2:19" s="8" customFormat="1" x14ac:dyDescent="0.3">
      <c r="B457" s="123"/>
      <c r="C457" s="123"/>
      <c r="D457" s="123"/>
      <c r="E457" s="123"/>
      <c r="F457" s="123"/>
      <c r="G457" s="123"/>
      <c r="H457" s="123"/>
      <c r="I457" s="123"/>
      <c r="J457" s="123"/>
      <c r="K457" s="21"/>
      <c r="L457" s="21"/>
      <c r="M457" s="21"/>
      <c r="N457" s="21"/>
      <c r="O457" s="21"/>
      <c r="P457" s="21"/>
      <c r="Q457" s="21"/>
      <c r="R457" s="21"/>
      <c r="S457" s="21"/>
    </row>
    <row r="458" spans="2:19" s="8" customFormat="1" x14ac:dyDescent="0.3">
      <c r="B458" s="123"/>
      <c r="C458" s="123"/>
      <c r="D458" s="123"/>
      <c r="E458" s="123"/>
      <c r="F458" s="123"/>
      <c r="G458" s="123"/>
      <c r="H458" s="123"/>
      <c r="I458" s="123"/>
      <c r="J458" s="123"/>
      <c r="K458" s="21"/>
      <c r="L458" s="21"/>
      <c r="M458" s="21"/>
      <c r="N458" s="21"/>
      <c r="O458" s="21"/>
      <c r="P458" s="21"/>
      <c r="Q458" s="21"/>
      <c r="R458" s="21"/>
      <c r="S458" s="21"/>
    </row>
    <row r="459" spans="2:19" s="8" customFormat="1" x14ac:dyDescent="0.3">
      <c r="B459" s="123"/>
      <c r="C459" s="123"/>
      <c r="D459" s="123"/>
      <c r="E459" s="123"/>
      <c r="F459" s="123"/>
      <c r="G459" s="123"/>
      <c r="H459" s="123"/>
      <c r="I459" s="123"/>
      <c r="J459" s="123"/>
      <c r="K459" s="21"/>
      <c r="L459" s="21"/>
      <c r="M459" s="21"/>
      <c r="N459" s="21"/>
      <c r="O459" s="21"/>
      <c r="P459" s="21"/>
      <c r="Q459" s="21"/>
      <c r="R459" s="21"/>
      <c r="S459" s="21"/>
    </row>
    <row r="460" spans="2:19" s="8" customFormat="1" x14ac:dyDescent="0.3">
      <c r="B460" s="123"/>
      <c r="C460" s="123"/>
      <c r="D460" s="123"/>
      <c r="E460" s="123"/>
      <c r="F460" s="123"/>
      <c r="G460" s="123"/>
      <c r="H460" s="123"/>
      <c r="I460" s="123"/>
      <c r="J460" s="123"/>
      <c r="K460" s="21"/>
      <c r="L460" s="21"/>
      <c r="M460" s="21"/>
      <c r="N460" s="21"/>
      <c r="O460" s="21"/>
      <c r="P460" s="21"/>
      <c r="Q460" s="21"/>
      <c r="R460" s="21"/>
      <c r="S460" s="21"/>
    </row>
    <row r="461" spans="2:19" s="8" customFormat="1" x14ac:dyDescent="0.3">
      <c r="B461" s="123"/>
      <c r="C461" s="123"/>
      <c r="D461" s="123"/>
      <c r="E461" s="123"/>
      <c r="F461" s="123"/>
      <c r="G461" s="123"/>
      <c r="H461" s="123"/>
      <c r="I461" s="123"/>
      <c r="J461" s="123"/>
      <c r="K461" s="21"/>
      <c r="L461" s="21"/>
      <c r="M461" s="21"/>
      <c r="N461" s="21"/>
      <c r="O461" s="21"/>
      <c r="P461" s="21"/>
      <c r="Q461" s="21"/>
      <c r="R461" s="21"/>
      <c r="S461" s="21"/>
    </row>
    <row r="462" spans="2:19" s="8" customFormat="1" x14ac:dyDescent="0.3">
      <c r="B462" s="123"/>
      <c r="C462" s="123"/>
      <c r="D462" s="123"/>
      <c r="E462" s="123"/>
      <c r="F462" s="123"/>
      <c r="G462" s="123"/>
      <c r="H462" s="123"/>
      <c r="I462" s="123"/>
      <c r="J462" s="123"/>
      <c r="K462" s="21"/>
      <c r="L462" s="21"/>
      <c r="M462" s="21"/>
      <c r="N462" s="21"/>
      <c r="O462" s="21"/>
      <c r="P462" s="21"/>
      <c r="Q462" s="21"/>
      <c r="R462" s="21"/>
      <c r="S462" s="21"/>
    </row>
    <row r="463" spans="2:19" s="8" customFormat="1" x14ac:dyDescent="0.3">
      <c r="B463" s="123"/>
      <c r="C463" s="123"/>
      <c r="D463" s="123"/>
      <c r="E463" s="123"/>
      <c r="F463" s="123"/>
      <c r="G463" s="123"/>
      <c r="H463" s="123"/>
      <c r="I463" s="123"/>
      <c r="J463" s="123"/>
      <c r="K463" s="21"/>
      <c r="L463" s="21"/>
      <c r="M463" s="21"/>
      <c r="N463" s="21"/>
      <c r="O463" s="21"/>
      <c r="P463" s="21"/>
      <c r="Q463" s="21"/>
      <c r="R463" s="21"/>
      <c r="S463" s="21"/>
    </row>
    <row r="464" spans="2:19" s="8" customFormat="1" x14ac:dyDescent="0.3">
      <c r="B464" s="123"/>
      <c r="C464" s="123"/>
      <c r="D464" s="123"/>
      <c r="E464" s="123"/>
      <c r="F464" s="123"/>
      <c r="G464" s="123"/>
      <c r="H464" s="123"/>
      <c r="I464" s="123"/>
      <c r="J464" s="123"/>
      <c r="K464" s="21"/>
      <c r="L464" s="21"/>
      <c r="M464" s="21"/>
      <c r="N464" s="21"/>
      <c r="O464" s="21"/>
      <c r="P464" s="21"/>
      <c r="Q464" s="21"/>
      <c r="R464" s="21"/>
      <c r="S464" s="21"/>
    </row>
    <row r="465" spans="2:19" s="8" customFormat="1" x14ac:dyDescent="0.3">
      <c r="B465" s="123"/>
      <c r="C465" s="123"/>
      <c r="D465" s="123"/>
      <c r="E465" s="123"/>
      <c r="F465" s="123"/>
      <c r="G465" s="123"/>
      <c r="H465" s="123"/>
      <c r="I465" s="123"/>
      <c r="J465" s="123"/>
      <c r="K465" s="21"/>
      <c r="L465" s="21"/>
      <c r="M465" s="21"/>
      <c r="N465" s="21"/>
      <c r="O465" s="21"/>
      <c r="P465" s="21"/>
      <c r="Q465" s="21"/>
      <c r="R465" s="21"/>
      <c r="S465" s="21"/>
    </row>
    <row r="466" spans="2:19" s="8" customFormat="1" x14ac:dyDescent="0.3">
      <c r="B466" s="123"/>
      <c r="C466" s="123"/>
      <c r="D466" s="123"/>
      <c r="E466" s="123"/>
      <c r="F466" s="123"/>
      <c r="G466" s="123"/>
      <c r="H466" s="123"/>
      <c r="I466" s="123"/>
      <c r="J466" s="123"/>
      <c r="K466" s="21"/>
      <c r="L466" s="21"/>
      <c r="M466" s="21"/>
      <c r="N466" s="21"/>
      <c r="O466" s="21"/>
      <c r="P466" s="21"/>
      <c r="Q466" s="21"/>
      <c r="R466" s="21"/>
      <c r="S466" s="21"/>
    </row>
    <row r="467" spans="2:19" s="8" customFormat="1" x14ac:dyDescent="0.3">
      <c r="B467" s="123"/>
      <c r="C467" s="123"/>
      <c r="D467" s="123"/>
      <c r="E467" s="123"/>
      <c r="F467" s="123"/>
      <c r="G467" s="123"/>
      <c r="H467" s="123"/>
      <c r="I467" s="123"/>
      <c r="J467" s="123"/>
      <c r="K467" s="21"/>
      <c r="L467" s="21"/>
      <c r="M467" s="21"/>
      <c r="N467" s="21"/>
      <c r="O467" s="21"/>
      <c r="P467" s="21"/>
      <c r="Q467" s="21"/>
      <c r="R467" s="21"/>
      <c r="S467" s="21"/>
    </row>
    <row r="468" spans="2:19" s="8" customFormat="1" x14ac:dyDescent="0.3">
      <c r="B468" s="123"/>
      <c r="C468" s="123"/>
      <c r="D468" s="123"/>
      <c r="E468" s="123"/>
      <c r="F468" s="123"/>
      <c r="G468" s="123"/>
      <c r="H468" s="123"/>
      <c r="I468" s="123"/>
      <c r="J468" s="123"/>
      <c r="K468" s="21"/>
      <c r="L468" s="21"/>
      <c r="M468" s="21"/>
      <c r="N468" s="21"/>
      <c r="O468" s="21"/>
      <c r="P468" s="21"/>
      <c r="Q468" s="21"/>
      <c r="R468" s="21"/>
      <c r="S468" s="21"/>
    </row>
    <row r="469" spans="2:19" s="8" customFormat="1" x14ac:dyDescent="0.3">
      <c r="B469" s="123"/>
      <c r="C469" s="123"/>
      <c r="D469" s="123"/>
      <c r="E469" s="123"/>
      <c r="F469" s="123"/>
      <c r="G469" s="123"/>
      <c r="H469" s="123"/>
      <c r="I469" s="123"/>
      <c r="J469" s="123"/>
      <c r="K469" s="21"/>
      <c r="L469" s="21"/>
      <c r="M469" s="21"/>
      <c r="N469" s="21"/>
      <c r="O469" s="21"/>
      <c r="P469" s="21"/>
      <c r="Q469" s="21"/>
      <c r="R469" s="21"/>
      <c r="S469" s="21"/>
    </row>
    <row r="470" spans="2:19" s="8" customFormat="1" x14ac:dyDescent="0.3">
      <c r="B470" s="123"/>
      <c r="C470" s="123"/>
      <c r="D470" s="123"/>
      <c r="E470" s="123"/>
      <c r="F470" s="123"/>
      <c r="G470" s="123"/>
      <c r="H470" s="123"/>
      <c r="I470" s="123"/>
      <c r="J470" s="123"/>
      <c r="K470" s="21"/>
      <c r="L470" s="21"/>
      <c r="M470" s="21"/>
      <c r="N470" s="21"/>
      <c r="O470" s="21"/>
      <c r="P470" s="21"/>
      <c r="Q470" s="21"/>
      <c r="R470" s="21"/>
      <c r="S470" s="21"/>
    </row>
    <row r="471" spans="2:19" s="8" customFormat="1" x14ac:dyDescent="0.3">
      <c r="B471" s="123"/>
      <c r="C471" s="123"/>
      <c r="D471" s="123"/>
      <c r="E471" s="123"/>
      <c r="F471" s="123"/>
      <c r="G471" s="123"/>
      <c r="H471" s="123"/>
      <c r="I471" s="123"/>
      <c r="J471" s="123"/>
      <c r="K471" s="21"/>
      <c r="L471" s="21"/>
      <c r="M471" s="21"/>
      <c r="N471" s="21"/>
      <c r="O471" s="21"/>
      <c r="P471" s="21"/>
      <c r="Q471" s="21"/>
      <c r="R471" s="21"/>
      <c r="S471" s="21"/>
    </row>
    <row r="472" spans="2:19" s="8" customFormat="1" x14ac:dyDescent="0.3">
      <c r="B472" s="123"/>
      <c r="C472" s="123"/>
      <c r="D472" s="123"/>
      <c r="E472" s="123"/>
      <c r="F472" s="123"/>
      <c r="G472" s="123"/>
      <c r="H472" s="123"/>
      <c r="I472" s="123"/>
      <c r="J472" s="123"/>
      <c r="K472" s="21"/>
      <c r="L472" s="21"/>
      <c r="M472" s="21"/>
      <c r="N472" s="21"/>
      <c r="O472" s="21"/>
      <c r="P472" s="21"/>
      <c r="Q472" s="21"/>
      <c r="R472" s="21"/>
      <c r="S472" s="21"/>
    </row>
    <row r="473" spans="2:19" s="8" customFormat="1" x14ac:dyDescent="0.3">
      <c r="B473" s="123"/>
      <c r="C473" s="123"/>
      <c r="D473" s="123"/>
      <c r="E473" s="123"/>
      <c r="F473" s="123"/>
      <c r="G473" s="123"/>
      <c r="H473" s="123"/>
      <c r="I473" s="123"/>
      <c r="J473" s="123"/>
      <c r="K473" s="21"/>
      <c r="L473" s="21"/>
      <c r="M473" s="21"/>
      <c r="N473" s="21"/>
      <c r="O473" s="21"/>
      <c r="P473" s="21"/>
      <c r="Q473" s="21"/>
      <c r="R473" s="21"/>
      <c r="S473" s="21"/>
    </row>
    <row r="474" spans="2:19" s="8" customFormat="1" x14ac:dyDescent="0.3">
      <c r="B474" s="123"/>
      <c r="C474" s="123"/>
      <c r="D474" s="123"/>
      <c r="E474" s="123"/>
      <c r="F474" s="123"/>
      <c r="G474" s="123"/>
      <c r="H474" s="123"/>
      <c r="I474" s="123"/>
      <c r="J474" s="123"/>
      <c r="K474" s="21"/>
      <c r="L474" s="21"/>
      <c r="M474" s="21"/>
      <c r="N474" s="21"/>
      <c r="O474" s="21"/>
      <c r="P474" s="21"/>
      <c r="Q474" s="21"/>
      <c r="R474" s="21"/>
      <c r="S474" s="21"/>
    </row>
    <row r="475" spans="2:19" s="8" customFormat="1" x14ac:dyDescent="0.3">
      <c r="B475" s="123"/>
      <c r="C475" s="123"/>
      <c r="D475" s="123"/>
      <c r="E475" s="123"/>
      <c r="F475" s="123"/>
      <c r="G475" s="123"/>
      <c r="H475" s="123"/>
      <c r="I475" s="123"/>
      <c r="J475" s="123"/>
      <c r="K475" s="21"/>
      <c r="L475" s="21"/>
      <c r="M475" s="21"/>
      <c r="N475" s="21"/>
      <c r="O475" s="21"/>
      <c r="P475" s="21"/>
      <c r="Q475" s="21"/>
      <c r="R475" s="21"/>
      <c r="S475" s="21"/>
    </row>
    <row r="476" spans="2:19" s="8" customFormat="1" x14ac:dyDescent="0.3">
      <c r="B476" s="123"/>
      <c r="C476" s="123"/>
      <c r="D476" s="123"/>
      <c r="E476" s="123"/>
      <c r="F476" s="123"/>
      <c r="G476" s="123"/>
      <c r="H476" s="123"/>
      <c r="I476" s="123"/>
      <c r="J476" s="123"/>
      <c r="K476" s="21"/>
      <c r="L476" s="21"/>
      <c r="M476" s="21"/>
      <c r="N476" s="21"/>
      <c r="O476" s="21"/>
      <c r="P476" s="21"/>
      <c r="Q476" s="21"/>
      <c r="R476" s="21"/>
      <c r="S476" s="21"/>
    </row>
    <row r="477" spans="2:19" s="8" customFormat="1" x14ac:dyDescent="0.3">
      <c r="B477" s="123"/>
      <c r="C477" s="123"/>
      <c r="D477" s="123"/>
      <c r="E477" s="123"/>
      <c r="F477" s="123"/>
      <c r="G477" s="123"/>
      <c r="H477" s="123"/>
      <c r="I477" s="123"/>
      <c r="J477" s="123"/>
      <c r="K477" s="21"/>
      <c r="L477" s="21"/>
      <c r="M477" s="21"/>
      <c r="N477" s="21"/>
      <c r="O477" s="21"/>
      <c r="P477" s="21"/>
      <c r="Q477" s="21"/>
      <c r="R477" s="21"/>
      <c r="S477" s="21"/>
    </row>
    <row r="478" spans="2:19" s="8" customFormat="1" x14ac:dyDescent="0.3">
      <c r="B478" s="123"/>
      <c r="C478" s="123"/>
      <c r="D478" s="123"/>
      <c r="E478" s="123"/>
      <c r="F478" s="123"/>
      <c r="G478" s="123"/>
      <c r="H478" s="123"/>
      <c r="I478" s="123"/>
      <c r="J478" s="123"/>
      <c r="K478" s="21"/>
      <c r="L478" s="21"/>
      <c r="M478" s="21"/>
      <c r="N478" s="21"/>
      <c r="O478" s="21"/>
      <c r="P478" s="21"/>
      <c r="Q478" s="21"/>
      <c r="R478" s="21"/>
      <c r="S478" s="21"/>
    </row>
    <row r="479" spans="2:19" s="8" customFormat="1" x14ac:dyDescent="0.3">
      <c r="B479" s="123"/>
      <c r="C479" s="123"/>
      <c r="D479" s="123"/>
      <c r="E479" s="123"/>
      <c r="F479" s="123"/>
      <c r="G479" s="123"/>
      <c r="H479" s="123"/>
      <c r="I479" s="123"/>
      <c r="J479" s="123"/>
      <c r="K479" s="21"/>
      <c r="L479" s="21"/>
      <c r="M479" s="21"/>
      <c r="N479" s="21"/>
      <c r="O479" s="21"/>
      <c r="P479" s="21"/>
      <c r="Q479" s="21"/>
      <c r="R479" s="21"/>
      <c r="S479" s="21"/>
    </row>
    <row r="480" spans="2:19" s="8" customFormat="1" x14ac:dyDescent="0.3">
      <c r="B480" s="123"/>
      <c r="C480" s="123"/>
      <c r="D480" s="123"/>
      <c r="E480" s="123"/>
      <c r="F480" s="123"/>
      <c r="G480" s="123"/>
      <c r="H480" s="123"/>
      <c r="I480" s="123"/>
      <c r="J480" s="123"/>
      <c r="K480" s="21"/>
      <c r="L480" s="21"/>
      <c r="M480" s="21"/>
      <c r="N480" s="21"/>
      <c r="O480" s="21"/>
      <c r="P480" s="21"/>
      <c r="Q480" s="21"/>
      <c r="R480" s="21"/>
      <c r="S480" s="21"/>
    </row>
    <row r="481" spans="2:19" s="8" customFormat="1" x14ac:dyDescent="0.3">
      <c r="B481" s="123"/>
      <c r="C481" s="123"/>
      <c r="D481" s="123"/>
      <c r="E481" s="123"/>
      <c r="F481" s="123"/>
      <c r="G481" s="123"/>
      <c r="H481" s="123"/>
      <c r="I481" s="123"/>
      <c r="J481" s="123"/>
      <c r="K481" s="21"/>
      <c r="L481" s="21"/>
      <c r="M481" s="21"/>
      <c r="N481" s="21"/>
      <c r="O481" s="21"/>
      <c r="P481" s="21"/>
      <c r="Q481" s="21"/>
      <c r="R481" s="21"/>
      <c r="S481" s="21"/>
    </row>
    <row r="482" spans="2:19" s="8" customFormat="1" x14ac:dyDescent="0.3">
      <c r="B482" s="123"/>
      <c r="C482" s="123"/>
      <c r="D482" s="123"/>
      <c r="E482" s="123"/>
      <c r="F482" s="123"/>
      <c r="G482" s="123"/>
      <c r="H482" s="123"/>
      <c r="I482" s="123"/>
      <c r="J482" s="123"/>
      <c r="K482" s="21"/>
      <c r="L482" s="21"/>
      <c r="M482" s="21"/>
      <c r="N482" s="21"/>
      <c r="O482" s="21"/>
      <c r="P482" s="21"/>
      <c r="Q482" s="21"/>
      <c r="R482" s="21"/>
      <c r="S482" s="21"/>
    </row>
    <row r="483" spans="2:19" s="8" customFormat="1" x14ac:dyDescent="0.3">
      <c r="B483" s="123"/>
      <c r="C483" s="123"/>
      <c r="D483" s="123"/>
      <c r="E483" s="123"/>
      <c r="F483" s="123"/>
      <c r="G483" s="123"/>
      <c r="H483" s="123"/>
      <c r="I483" s="123"/>
      <c r="J483" s="123"/>
      <c r="K483" s="21"/>
      <c r="L483" s="21"/>
      <c r="M483" s="21"/>
      <c r="N483" s="21"/>
      <c r="O483" s="21"/>
      <c r="P483" s="21"/>
      <c r="Q483" s="21"/>
      <c r="R483" s="21"/>
      <c r="S483" s="21"/>
    </row>
    <row r="484" spans="2:19" s="8" customFormat="1" x14ac:dyDescent="0.3">
      <c r="B484" s="123"/>
      <c r="C484" s="123"/>
      <c r="D484" s="123"/>
      <c r="E484" s="123"/>
      <c r="F484" s="123"/>
      <c r="G484" s="123"/>
      <c r="H484" s="123"/>
      <c r="I484" s="123"/>
      <c r="J484" s="123"/>
      <c r="K484" s="21"/>
      <c r="L484" s="21"/>
      <c r="M484" s="21"/>
      <c r="N484" s="21"/>
      <c r="O484" s="21"/>
      <c r="P484" s="21"/>
      <c r="Q484" s="21"/>
      <c r="R484" s="21"/>
      <c r="S484" s="21"/>
    </row>
    <row r="485" spans="2:19" s="8" customFormat="1" x14ac:dyDescent="0.3">
      <c r="B485" s="123"/>
      <c r="C485" s="123"/>
      <c r="D485" s="123"/>
      <c r="E485" s="123"/>
      <c r="F485" s="123"/>
      <c r="G485" s="123"/>
      <c r="H485" s="123"/>
      <c r="I485" s="123"/>
      <c r="J485" s="123"/>
      <c r="K485" s="21"/>
      <c r="L485" s="21"/>
      <c r="M485" s="21"/>
      <c r="N485" s="21"/>
      <c r="O485" s="21"/>
      <c r="P485" s="21"/>
      <c r="Q485" s="21"/>
      <c r="R485" s="21"/>
      <c r="S485" s="21"/>
    </row>
    <row r="486" spans="2:19" s="8" customFormat="1" x14ac:dyDescent="0.3">
      <c r="B486" s="123"/>
      <c r="C486" s="123"/>
      <c r="D486" s="123"/>
      <c r="E486" s="123"/>
      <c r="F486" s="123"/>
      <c r="G486" s="123"/>
      <c r="H486" s="123"/>
      <c r="I486" s="123"/>
      <c r="J486" s="123"/>
      <c r="K486" s="21"/>
      <c r="L486" s="21"/>
      <c r="M486" s="21"/>
      <c r="N486" s="21"/>
      <c r="O486" s="21"/>
      <c r="P486" s="21"/>
      <c r="Q486" s="21"/>
      <c r="R486" s="21"/>
      <c r="S486" s="21"/>
    </row>
    <row r="487" spans="2:19" s="8" customFormat="1" x14ac:dyDescent="0.3">
      <c r="B487" s="123"/>
      <c r="C487" s="123"/>
      <c r="D487" s="123"/>
      <c r="E487" s="123"/>
      <c r="F487" s="123"/>
      <c r="G487" s="123"/>
      <c r="H487" s="123"/>
      <c r="I487" s="123"/>
      <c r="J487" s="123"/>
      <c r="K487" s="21"/>
      <c r="L487" s="21"/>
      <c r="M487" s="21"/>
      <c r="N487" s="21"/>
      <c r="O487" s="21"/>
      <c r="P487" s="21"/>
      <c r="Q487" s="21"/>
      <c r="R487" s="21"/>
      <c r="S487" s="21"/>
    </row>
    <row r="488" spans="2:19" s="8" customFormat="1" x14ac:dyDescent="0.3">
      <c r="B488" s="123"/>
      <c r="C488" s="123"/>
      <c r="D488" s="123"/>
      <c r="E488" s="123"/>
      <c r="F488" s="123"/>
      <c r="G488" s="123"/>
      <c r="H488" s="123"/>
      <c r="I488" s="123"/>
      <c r="J488" s="123"/>
      <c r="K488" s="21"/>
      <c r="L488" s="21"/>
      <c r="M488" s="21"/>
      <c r="N488" s="21"/>
      <c r="O488" s="21"/>
      <c r="P488" s="21"/>
      <c r="Q488" s="21"/>
      <c r="R488" s="21"/>
      <c r="S488" s="21"/>
    </row>
    <row r="489" spans="2:19" s="8" customFormat="1" x14ac:dyDescent="0.3">
      <c r="B489" s="123"/>
      <c r="C489" s="123"/>
      <c r="D489" s="123"/>
      <c r="E489" s="123"/>
      <c r="F489" s="123"/>
      <c r="G489" s="123"/>
      <c r="H489" s="123"/>
      <c r="I489" s="123"/>
      <c r="J489" s="123"/>
      <c r="K489" s="21"/>
      <c r="L489" s="21"/>
      <c r="M489" s="21"/>
      <c r="N489" s="21"/>
      <c r="O489" s="21"/>
      <c r="P489" s="21"/>
      <c r="Q489" s="21"/>
      <c r="R489" s="21"/>
      <c r="S489" s="21"/>
    </row>
    <row r="490" spans="2:19" s="8" customFormat="1" x14ac:dyDescent="0.3">
      <c r="B490" s="123"/>
      <c r="C490" s="123"/>
      <c r="D490" s="123"/>
      <c r="E490" s="123"/>
      <c r="F490" s="123"/>
      <c r="G490" s="123"/>
      <c r="H490" s="123"/>
      <c r="I490" s="123"/>
      <c r="J490" s="123"/>
      <c r="K490" s="21"/>
      <c r="L490" s="21"/>
      <c r="M490" s="21"/>
      <c r="N490" s="21"/>
      <c r="O490" s="21"/>
      <c r="P490" s="21"/>
      <c r="Q490" s="21"/>
      <c r="R490" s="21"/>
      <c r="S490" s="21"/>
    </row>
    <row r="491" spans="2:19" s="8" customFormat="1" x14ac:dyDescent="0.3">
      <c r="B491" s="123"/>
      <c r="C491" s="123"/>
      <c r="D491" s="123"/>
      <c r="E491" s="123"/>
      <c r="F491" s="123"/>
      <c r="G491" s="123"/>
      <c r="H491" s="123"/>
      <c r="I491" s="123"/>
      <c r="J491" s="123"/>
      <c r="K491" s="21"/>
      <c r="L491" s="21"/>
      <c r="M491" s="21"/>
      <c r="N491" s="21"/>
      <c r="O491" s="21"/>
      <c r="P491" s="21"/>
      <c r="Q491" s="21"/>
      <c r="R491" s="21"/>
      <c r="S491" s="21"/>
    </row>
    <row r="492" spans="2:19" s="8" customFormat="1" x14ac:dyDescent="0.3">
      <c r="B492" s="123"/>
      <c r="C492" s="123"/>
      <c r="D492" s="123"/>
      <c r="E492" s="123"/>
      <c r="F492" s="123"/>
      <c r="G492" s="123"/>
      <c r="H492" s="123"/>
      <c r="I492" s="123"/>
      <c r="J492" s="123"/>
      <c r="K492" s="21"/>
      <c r="L492" s="21"/>
      <c r="M492" s="21"/>
      <c r="N492" s="21"/>
      <c r="O492" s="21"/>
      <c r="P492" s="21"/>
      <c r="Q492" s="21"/>
      <c r="R492" s="21"/>
      <c r="S492" s="21"/>
    </row>
    <row r="493" spans="2:19" s="8" customFormat="1" x14ac:dyDescent="0.3">
      <c r="B493" s="123"/>
      <c r="C493" s="123"/>
      <c r="D493" s="123"/>
      <c r="E493" s="123"/>
      <c r="F493" s="123"/>
      <c r="G493" s="123"/>
      <c r="H493" s="123"/>
      <c r="I493" s="123"/>
      <c r="J493" s="123"/>
      <c r="K493" s="21"/>
      <c r="L493" s="21"/>
      <c r="M493" s="21"/>
      <c r="N493" s="21"/>
      <c r="O493" s="21"/>
      <c r="P493" s="21"/>
      <c r="Q493" s="21"/>
      <c r="R493" s="21"/>
      <c r="S493" s="21"/>
    </row>
    <row r="494" spans="2:19" s="8" customFormat="1" x14ac:dyDescent="0.3">
      <c r="B494" s="123"/>
      <c r="C494" s="123"/>
      <c r="D494" s="123"/>
      <c r="E494" s="123"/>
      <c r="F494" s="123"/>
      <c r="G494" s="123"/>
      <c r="H494" s="123"/>
      <c r="I494" s="123"/>
      <c r="J494" s="123"/>
      <c r="K494" s="21"/>
      <c r="L494" s="21"/>
      <c r="M494" s="21"/>
      <c r="N494" s="21"/>
      <c r="O494" s="21"/>
      <c r="P494" s="21"/>
      <c r="Q494" s="21"/>
      <c r="R494" s="21"/>
      <c r="S494" s="21"/>
    </row>
    <row r="495" spans="2:19" s="8" customFormat="1" x14ac:dyDescent="0.3">
      <c r="B495" s="123"/>
      <c r="C495" s="123"/>
      <c r="D495" s="123"/>
      <c r="E495" s="123"/>
      <c r="F495" s="123"/>
      <c r="G495" s="123"/>
      <c r="H495" s="123"/>
      <c r="I495" s="123"/>
      <c r="J495" s="123"/>
      <c r="K495" s="21"/>
      <c r="L495" s="21"/>
      <c r="M495" s="21"/>
      <c r="N495" s="21"/>
      <c r="O495" s="21"/>
      <c r="P495" s="21"/>
      <c r="Q495" s="21"/>
      <c r="R495" s="21"/>
      <c r="S495" s="21"/>
    </row>
    <row r="496" spans="2:19" s="8" customFormat="1" x14ac:dyDescent="0.3">
      <c r="B496" s="123"/>
      <c r="C496" s="123"/>
      <c r="D496" s="123"/>
      <c r="E496" s="123"/>
      <c r="F496" s="123"/>
      <c r="G496" s="123"/>
      <c r="H496" s="123"/>
      <c r="I496" s="123"/>
      <c r="J496" s="123"/>
      <c r="K496" s="21"/>
      <c r="L496" s="21"/>
      <c r="M496" s="21"/>
      <c r="N496" s="21"/>
      <c r="O496" s="21"/>
      <c r="P496" s="21"/>
      <c r="Q496" s="21"/>
      <c r="R496" s="21"/>
      <c r="S496" s="21"/>
    </row>
    <row r="497" spans="2:19" s="8" customFormat="1" x14ac:dyDescent="0.3">
      <c r="B497" s="123"/>
      <c r="C497" s="123"/>
      <c r="D497" s="123"/>
      <c r="E497" s="123"/>
      <c r="F497" s="123"/>
      <c r="G497" s="123"/>
      <c r="H497" s="123"/>
      <c r="I497" s="123"/>
      <c r="J497" s="123"/>
      <c r="K497" s="21"/>
      <c r="L497" s="21"/>
      <c r="M497" s="21"/>
      <c r="N497" s="21"/>
      <c r="O497" s="21"/>
      <c r="P497" s="21"/>
      <c r="Q497" s="21"/>
      <c r="R497" s="21"/>
      <c r="S497" s="21"/>
    </row>
    <row r="498" spans="2:19" s="8" customFormat="1" x14ac:dyDescent="0.3">
      <c r="B498" s="123"/>
      <c r="C498" s="123"/>
      <c r="D498" s="123"/>
      <c r="E498" s="123"/>
      <c r="F498" s="123"/>
      <c r="G498" s="123"/>
      <c r="H498" s="123"/>
      <c r="I498" s="123"/>
      <c r="J498" s="123"/>
      <c r="K498" s="21"/>
      <c r="L498" s="21"/>
      <c r="M498" s="21"/>
      <c r="N498" s="21"/>
      <c r="O498" s="21"/>
      <c r="P498" s="21"/>
      <c r="Q498" s="21"/>
      <c r="R498" s="21"/>
      <c r="S498" s="21"/>
    </row>
    <row r="499" spans="2:19" s="8" customFormat="1" x14ac:dyDescent="0.3">
      <c r="B499" s="123"/>
      <c r="C499" s="123"/>
      <c r="D499" s="123"/>
      <c r="E499" s="123"/>
      <c r="F499" s="123"/>
      <c r="G499" s="123"/>
      <c r="H499" s="123"/>
      <c r="I499" s="123"/>
      <c r="J499" s="123"/>
      <c r="K499" s="21"/>
      <c r="L499" s="21"/>
      <c r="M499" s="21"/>
      <c r="N499" s="21"/>
      <c r="O499" s="21"/>
      <c r="P499" s="21"/>
      <c r="Q499" s="21"/>
      <c r="R499" s="21"/>
      <c r="S499" s="21"/>
    </row>
    <row r="500" spans="2:19" s="8" customFormat="1" x14ac:dyDescent="0.3">
      <c r="B500" s="123"/>
      <c r="C500" s="123"/>
      <c r="D500" s="123"/>
      <c r="E500" s="123"/>
      <c r="F500" s="123"/>
      <c r="G500" s="123"/>
      <c r="H500" s="123"/>
      <c r="I500" s="123"/>
      <c r="J500" s="123"/>
      <c r="K500" s="21"/>
      <c r="L500" s="21"/>
      <c r="M500" s="21"/>
      <c r="N500" s="21"/>
      <c r="O500" s="21"/>
      <c r="P500" s="21"/>
      <c r="Q500" s="21"/>
      <c r="R500" s="21"/>
      <c r="S500" s="21"/>
    </row>
    <row r="501" spans="2:19" s="8" customFormat="1" x14ac:dyDescent="0.3">
      <c r="B501" s="123"/>
      <c r="C501" s="123"/>
      <c r="D501" s="123"/>
      <c r="E501" s="123"/>
      <c r="F501" s="123"/>
      <c r="G501" s="123"/>
      <c r="H501" s="123"/>
      <c r="I501" s="123"/>
      <c r="J501" s="123"/>
      <c r="K501" s="21"/>
      <c r="L501" s="21"/>
      <c r="M501" s="21"/>
      <c r="N501" s="21"/>
      <c r="O501" s="21"/>
      <c r="P501" s="21"/>
      <c r="Q501" s="21"/>
      <c r="R501" s="21"/>
      <c r="S501" s="21"/>
    </row>
    <row r="502" spans="2:19" s="8" customFormat="1" x14ac:dyDescent="0.3">
      <c r="B502" s="123"/>
      <c r="C502" s="123"/>
      <c r="D502" s="123"/>
      <c r="E502" s="123"/>
      <c r="F502" s="123"/>
      <c r="G502" s="123"/>
      <c r="H502" s="123"/>
      <c r="I502" s="123"/>
      <c r="J502" s="123"/>
      <c r="K502" s="21"/>
      <c r="L502" s="21"/>
      <c r="M502" s="21"/>
      <c r="N502" s="21"/>
      <c r="O502" s="21"/>
      <c r="P502" s="21"/>
      <c r="Q502" s="21"/>
      <c r="R502" s="21"/>
      <c r="S502" s="21"/>
    </row>
    <row r="503" spans="2:19" s="8" customFormat="1" x14ac:dyDescent="0.3">
      <c r="B503" s="123"/>
      <c r="C503" s="123"/>
      <c r="D503" s="123"/>
      <c r="E503" s="123"/>
      <c r="F503" s="123"/>
      <c r="G503" s="123"/>
      <c r="H503" s="123"/>
      <c r="I503" s="123"/>
      <c r="J503" s="123"/>
      <c r="K503" s="21"/>
      <c r="L503" s="21"/>
      <c r="M503" s="21"/>
      <c r="N503" s="21"/>
      <c r="O503" s="21"/>
      <c r="P503" s="21"/>
      <c r="Q503" s="21"/>
      <c r="R503" s="21"/>
      <c r="S503" s="21"/>
    </row>
    <row r="504" spans="2:19" s="8" customFormat="1" x14ac:dyDescent="0.3">
      <c r="B504" s="123"/>
      <c r="C504" s="123"/>
      <c r="D504" s="123"/>
      <c r="E504" s="123"/>
      <c r="F504" s="123"/>
      <c r="G504" s="123"/>
      <c r="H504" s="123"/>
      <c r="I504" s="123"/>
      <c r="J504" s="123"/>
      <c r="K504" s="21"/>
      <c r="L504" s="21"/>
      <c r="M504" s="21"/>
      <c r="N504" s="21"/>
      <c r="O504" s="21"/>
      <c r="P504" s="21"/>
      <c r="Q504" s="21"/>
      <c r="R504" s="21"/>
      <c r="S504" s="21"/>
    </row>
    <row r="505" spans="2:19" s="8" customFormat="1" x14ac:dyDescent="0.3">
      <c r="B505" s="123"/>
      <c r="C505" s="123"/>
      <c r="D505" s="123"/>
      <c r="E505" s="123"/>
      <c r="F505" s="123"/>
      <c r="G505" s="123"/>
      <c r="H505" s="123"/>
      <c r="I505" s="123"/>
      <c r="J505" s="123"/>
      <c r="K505" s="21"/>
      <c r="L505" s="21"/>
      <c r="M505" s="21"/>
      <c r="N505" s="21"/>
      <c r="O505" s="21"/>
      <c r="P505" s="21"/>
      <c r="Q505" s="21"/>
      <c r="R505" s="21"/>
      <c r="S505" s="21"/>
    </row>
    <row r="506" spans="2:19" s="8" customFormat="1" x14ac:dyDescent="0.3">
      <c r="B506" s="123"/>
      <c r="C506" s="123"/>
      <c r="D506" s="123"/>
      <c r="E506" s="123"/>
      <c r="F506" s="123"/>
      <c r="G506" s="123"/>
      <c r="H506" s="123"/>
      <c r="I506" s="123"/>
      <c r="J506" s="123"/>
      <c r="K506" s="21"/>
      <c r="L506" s="21"/>
      <c r="M506" s="21"/>
      <c r="N506" s="21"/>
      <c r="O506" s="21"/>
      <c r="P506" s="21"/>
      <c r="Q506" s="21"/>
      <c r="R506" s="21"/>
      <c r="S506" s="21"/>
    </row>
    <row r="507" spans="2:19" s="8" customFormat="1" x14ac:dyDescent="0.3">
      <c r="B507" s="123"/>
      <c r="C507" s="123"/>
      <c r="D507" s="123"/>
      <c r="E507" s="123"/>
      <c r="F507" s="123"/>
      <c r="G507" s="123"/>
      <c r="H507" s="123"/>
      <c r="I507" s="123"/>
      <c r="J507" s="123"/>
      <c r="K507" s="21"/>
      <c r="L507" s="21"/>
      <c r="M507" s="21"/>
      <c r="N507" s="21"/>
      <c r="O507" s="21"/>
      <c r="P507" s="21"/>
      <c r="Q507" s="21"/>
      <c r="R507" s="21"/>
      <c r="S507" s="21"/>
    </row>
    <row r="508" spans="2:19" s="8" customFormat="1" x14ac:dyDescent="0.3">
      <c r="B508" s="123"/>
      <c r="C508" s="123"/>
      <c r="D508" s="123"/>
      <c r="E508" s="123"/>
      <c r="F508" s="123"/>
      <c r="G508" s="123"/>
      <c r="H508" s="123"/>
      <c r="I508" s="123"/>
      <c r="J508" s="123"/>
      <c r="K508" s="21"/>
      <c r="L508" s="21"/>
      <c r="M508" s="21"/>
      <c r="N508" s="21"/>
      <c r="O508" s="21"/>
      <c r="P508" s="21"/>
      <c r="Q508" s="21"/>
      <c r="R508" s="21"/>
      <c r="S508" s="21"/>
    </row>
    <row r="509" spans="2:19" s="8" customFormat="1" x14ac:dyDescent="0.3">
      <c r="B509" s="123"/>
      <c r="C509" s="123"/>
      <c r="D509" s="123"/>
      <c r="E509" s="123"/>
      <c r="F509" s="123"/>
      <c r="G509" s="123"/>
      <c r="H509" s="123"/>
      <c r="I509" s="123"/>
      <c r="J509" s="123"/>
      <c r="K509" s="21"/>
      <c r="L509" s="21"/>
      <c r="M509" s="21"/>
      <c r="N509" s="21"/>
      <c r="O509" s="21"/>
      <c r="P509" s="21"/>
      <c r="Q509" s="21"/>
      <c r="R509" s="21"/>
      <c r="S509" s="21"/>
    </row>
    <row r="510" spans="2:19" s="8" customFormat="1" x14ac:dyDescent="0.3">
      <c r="B510" s="123"/>
      <c r="C510" s="123"/>
      <c r="D510" s="123"/>
      <c r="E510" s="123"/>
      <c r="F510" s="123"/>
      <c r="G510" s="123"/>
      <c r="H510" s="123"/>
      <c r="I510" s="123"/>
      <c r="J510" s="123"/>
      <c r="K510" s="21"/>
      <c r="L510" s="21"/>
      <c r="M510" s="21"/>
      <c r="N510" s="21"/>
      <c r="O510" s="21"/>
      <c r="P510" s="21"/>
      <c r="Q510" s="21"/>
      <c r="R510" s="21"/>
      <c r="S510" s="21"/>
    </row>
    <row r="511" spans="2:19" s="8" customFormat="1" x14ac:dyDescent="0.3">
      <c r="B511" s="123"/>
      <c r="C511" s="123"/>
      <c r="D511" s="123"/>
      <c r="E511" s="123"/>
      <c r="F511" s="123"/>
      <c r="G511" s="123"/>
      <c r="H511" s="123"/>
      <c r="I511" s="123"/>
      <c r="J511" s="123"/>
      <c r="K511" s="21"/>
      <c r="L511" s="21"/>
      <c r="M511" s="21"/>
      <c r="N511" s="21"/>
      <c r="O511" s="21"/>
      <c r="P511" s="21"/>
      <c r="Q511" s="21"/>
      <c r="R511" s="21"/>
      <c r="S511" s="21"/>
    </row>
    <row r="512" spans="2:19" s="8" customFormat="1" x14ac:dyDescent="0.3">
      <c r="B512" s="123"/>
      <c r="C512" s="123"/>
      <c r="D512" s="123"/>
      <c r="E512" s="123"/>
      <c r="F512" s="123"/>
      <c r="G512" s="123"/>
      <c r="H512" s="123"/>
      <c r="I512" s="123"/>
      <c r="J512" s="123"/>
      <c r="K512" s="21"/>
      <c r="L512" s="21"/>
      <c r="M512" s="21"/>
      <c r="N512" s="21"/>
      <c r="O512" s="21"/>
      <c r="P512" s="21"/>
      <c r="Q512" s="21"/>
      <c r="R512" s="21"/>
      <c r="S512" s="21"/>
    </row>
    <row r="513" spans="2:19" s="8" customFormat="1" x14ac:dyDescent="0.3">
      <c r="B513" s="123"/>
      <c r="C513" s="123"/>
      <c r="D513" s="123"/>
      <c r="E513" s="123"/>
      <c r="F513" s="123"/>
      <c r="G513" s="123"/>
      <c r="H513" s="123"/>
      <c r="I513" s="123"/>
      <c r="J513" s="123"/>
      <c r="K513" s="21"/>
      <c r="L513" s="21"/>
      <c r="M513" s="21"/>
      <c r="N513" s="21"/>
      <c r="O513" s="21"/>
      <c r="P513" s="21"/>
      <c r="Q513" s="21"/>
      <c r="R513" s="21"/>
      <c r="S513" s="21"/>
    </row>
    <row r="514" spans="2:19" s="8" customFormat="1" x14ac:dyDescent="0.3">
      <c r="B514" s="123"/>
      <c r="C514" s="123"/>
      <c r="D514" s="123"/>
      <c r="E514" s="123"/>
      <c r="F514" s="123"/>
      <c r="G514" s="123"/>
      <c r="H514" s="123"/>
      <c r="I514" s="123"/>
      <c r="J514" s="123"/>
      <c r="K514" s="21"/>
      <c r="L514" s="21"/>
      <c r="M514" s="21"/>
      <c r="N514" s="21"/>
      <c r="O514" s="21"/>
      <c r="P514" s="21"/>
      <c r="Q514" s="21"/>
      <c r="R514" s="21"/>
      <c r="S514" s="21"/>
    </row>
    <row r="515" spans="2:19" s="8" customFormat="1" x14ac:dyDescent="0.3">
      <c r="B515" s="123"/>
      <c r="C515" s="123"/>
      <c r="D515" s="123"/>
      <c r="E515" s="123"/>
      <c r="F515" s="123"/>
      <c r="G515" s="123"/>
      <c r="H515" s="123"/>
      <c r="I515" s="123"/>
      <c r="J515" s="123"/>
      <c r="K515" s="21"/>
      <c r="L515" s="21"/>
      <c r="M515" s="21"/>
      <c r="N515" s="21"/>
      <c r="O515" s="21"/>
      <c r="P515" s="21"/>
      <c r="Q515" s="21"/>
      <c r="R515" s="21"/>
      <c r="S515" s="21"/>
    </row>
    <row r="516" spans="2:19" s="8" customFormat="1" x14ac:dyDescent="0.3">
      <c r="B516" s="123"/>
      <c r="C516" s="123"/>
      <c r="D516" s="123"/>
      <c r="E516" s="123"/>
      <c r="F516" s="123"/>
      <c r="G516" s="123"/>
      <c r="H516" s="123"/>
      <c r="I516" s="123"/>
      <c r="J516" s="123"/>
      <c r="K516" s="21"/>
      <c r="L516" s="21"/>
      <c r="M516" s="21"/>
      <c r="N516" s="21"/>
      <c r="O516" s="21"/>
      <c r="P516" s="21"/>
      <c r="Q516" s="21"/>
      <c r="R516" s="21"/>
      <c r="S516" s="21"/>
    </row>
    <row r="517" spans="2:19" s="8" customFormat="1" x14ac:dyDescent="0.3">
      <c r="B517" s="123"/>
      <c r="C517" s="123"/>
      <c r="D517" s="123"/>
      <c r="E517" s="123"/>
      <c r="F517" s="123"/>
      <c r="G517" s="123"/>
      <c r="H517" s="123"/>
      <c r="I517" s="123"/>
      <c r="J517" s="123"/>
      <c r="K517" s="21"/>
      <c r="L517" s="21"/>
      <c r="M517" s="21"/>
      <c r="N517" s="21"/>
      <c r="O517" s="21"/>
      <c r="P517" s="21"/>
      <c r="Q517" s="21"/>
      <c r="R517" s="21"/>
      <c r="S517" s="21"/>
    </row>
    <row r="518" spans="2:19" s="8" customFormat="1" x14ac:dyDescent="0.3">
      <c r="B518" s="123"/>
      <c r="C518" s="123"/>
      <c r="D518" s="123"/>
      <c r="E518" s="123"/>
      <c r="F518" s="123"/>
      <c r="G518" s="123"/>
      <c r="H518" s="123"/>
      <c r="I518" s="123"/>
      <c r="J518" s="123"/>
      <c r="K518" s="21"/>
      <c r="L518" s="21"/>
      <c r="M518" s="21"/>
      <c r="N518" s="21"/>
      <c r="O518" s="21"/>
      <c r="P518" s="21"/>
      <c r="Q518" s="21"/>
      <c r="R518" s="21"/>
      <c r="S518" s="21"/>
    </row>
    <row r="519" spans="2:19" s="8" customFormat="1" x14ac:dyDescent="0.3">
      <c r="B519" s="123"/>
      <c r="C519" s="123"/>
      <c r="D519" s="123"/>
      <c r="E519" s="123"/>
      <c r="F519" s="123"/>
      <c r="G519" s="123"/>
      <c r="H519" s="123"/>
      <c r="I519" s="123"/>
      <c r="J519" s="123"/>
      <c r="K519" s="21"/>
      <c r="L519" s="21"/>
      <c r="M519" s="21"/>
      <c r="N519" s="21"/>
      <c r="O519" s="21"/>
      <c r="P519" s="21"/>
      <c r="Q519" s="21"/>
      <c r="R519" s="21"/>
      <c r="S519" s="21"/>
    </row>
    <row r="520" spans="2:19" s="8" customFormat="1" x14ac:dyDescent="0.3">
      <c r="B520" s="123"/>
      <c r="C520" s="123"/>
      <c r="D520" s="123"/>
      <c r="E520" s="123"/>
      <c r="F520" s="123"/>
      <c r="G520" s="123"/>
      <c r="H520" s="123"/>
      <c r="I520" s="123"/>
      <c r="J520" s="123"/>
      <c r="K520" s="21"/>
      <c r="L520" s="21"/>
      <c r="M520" s="21"/>
      <c r="N520" s="21"/>
      <c r="O520" s="21"/>
      <c r="P520" s="21"/>
      <c r="Q520" s="21"/>
      <c r="R520" s="21"/>
      <c r="S520" s="21"/>
    </row>
    <row r="521" spans="2:19" s="8" customFormat="1" x14ac:dyDescent="0.3">
      <c r="B521" s="123"/>
      <c r="C521" s="123"/>
      <c r="D521" s="123"/>
      <c r="E521" s="123"/>
      <c r="F521" s="123"/>
      <c r="G521" s="123"/>
      <c r="H521" s="123"/>
      <c r="I521" s="123"/>
      <c r="J521" s="123"/>
      <c r="K521" s="21"/>
      <c r="L521" s="21"/>
      <c r="M521" s="21"/>
      <c r="N521" s="21"/>
      <c r="O521" s="21"/>
      <c r="P521" s="21"/>
      <c r="Q521" s="21"/>
      <c r="R521" s="21"/>
      <c r="S521" s="21"/>
    </row>
    <row r="522" spans="2:19" s="8" customFormat="1" x14ac:dyDescent="0.3">
      <c r="B522" s="123"/>
      <c r="C522" s="123"/>
      <c r="D522" s="123"/>
      <c r="E522" s="123"/>
      <c r="F522" s="123"/>
      <c r="G522" s="123"/>
      <c r="H522" s="123"/>
      <c r="I522" s="123"/>
      <c r="J522" s="123"/>
      <c r="K522" s="21"/>
      <c r="L522" s="21"/>
      <c r="M522" s="21"/>
      <c r="N522" s="21"/>
      <c r="O522" s="21"/>
      <c r="P522" s="21"/>
      <c r="Q522" s="21"/>
      <c r="R522" s="21"/>
      <c r="S522" s="21"/>
    </row>
    <row r="523" spans="2:19" s="8" customFormat="1" x14ac:dyDescent="0.3">
      <c r="B523" s="123"/>
      <c r="C523" s="123"/>
      <c r="D523" s="123"/>
      <c r="E523" s="123"/>
      <c r="F523" s="123"/>
      <c r="G523" s="123"/>
      <c r="H523" s="123"/>
      <c r="I523" s="123"/>
      <c r="J523" s="123"/>
      <c r="K523" s="21"/>
      <c r="L523" s="21"/>
      <c r="M523" s="21"/>
      <c r="N523" s="21"/>
      <c r="O523" s="21"/>
      <c r="P523" s="21"/>
      <c r="Q523" s="21"/>
      <c r="R523" s="21"/>
      <c r="S523" s="21"/>
    </row>
    <row r="524" spans="2:19" s="8" customFormat="1" x14ac:dyDescent="0.3">
      <c r="B524" s="123"/>
      <c r="C524" s="123"/>
      <c r="D524" s="123"/>
      <c r="E524" s="123"/>
      <c r="F524" s="123"/>
      <c r="G524" s="123"/>
      <c r="H524" s="123"/>
      <c r="I524" s="123"/>
      <c r="J524" s="123"/>
      <c r="K524" s="21"/>
      <c r="L524" s="21"/>
      <c r="M524" s="21"/>
      <c r="N524" s="21"/>
      <c r="O524" s="21"/>
      <c r="P524" s="21"/>
      <c r="Q524" s="21"/>
      <c r="R524" s="21"/>
      <c r="S524" s="21"/>
    </row>
    <row r="525" spans="2:19" s="8" customFormat="1" x14ac:dyDescent="0.3">
      <c r="B525" s="123"/>
      <c r="C525" s="123"/>
      <c r="D525" s="123"/>
      <c r="E525" s="123"/>
      <c r="F525" s="123"/>
      <c r="G525" s="123"/>
      <c r="H525" s="123"/>
      <c r="I525" s="123"/>
      <c r="J525" s="123"/>
      <c r="K525" s="21"/>
      <c r="L525" s="21"/>
      <c r="M525" s="21"/>
      <c r="N525" s="21"/>
      <c r="O525" s="21"/>
      <c r="P525" s="21"/>
      <c r="Q525" s="21"/>
      <c r="R525" s="21"/>
      <c r="S525" s="21"/>
    </row>
    <row r="526" spans="2:19" s="8" customFormat="1" x14ac:dyDescent="0.3">
      <c r="B526" s="123"/>
      <c r="C526" s="123"/>
      <c r="D526" s="123"/>
      <c r="E526" s="123"/>
      <c r="F526" s="123"/>
      <c r="G526" s="123"/>
      <c r="H526" s="123"/>
      <c r="I526" s="123"/>
      <c r="J526" s="123"/>
      <c r="K526" s="21"/>
      <c r="L526" s="21"/>
      <c r="M526" s="21"/>
      <c r="N526" s="21"/>
      <c r="O526" s="21"/>
      <c r="P526" s="21"/>
      <c r="Q526" s="21"/>
      <c r="R526" s="21"/>
      <c r="S526" s="21"/>
    </row>
    <row r="527" spans="2:19" s="8" customFormat="1" x14ac:dyDescent="0.3">
      <c r="B527" s="123"/>
      <c r="C527" s="123"/>
      <c r="D527" s="123"/>
      <c r="E527" s="123"/>
      <c r="F527" s="123"/>
      <c r="G527" s="123"/>
      <c r="H527" s="123"/>
      <c r="I527" s="123"/>
      <c r="J527" s="123"/>
      <c r="K527" s="21"/>
      <c r="L527" s="21"/>
      <c r="M527" s="21"/>
      <c r="N527" s="21"/>
      <c r="O527" s="21"/>
      <c r="P527" s="21"/>
      <c r="Q527" s="21"/>
      <c r="R527" s="21"/>
      <c r="S527" s="21"/>
    </row>
    <row r="528" spans="2:19" s="8" customFormat="1" x14ac:dyDescent="0.3">
      <c r="B528" s="123"/>
      <c r="C528" s="123"/>
      <c r="D528" s="123"/>
      <c r="E528" s="123"/>
      <c r="F528" s="123"/>
      <c r="G528" s="123"/>
      <c r="H528" s="123"/>
      <c r="I528" s="123"/>
      <c r="J528" s="123"/>
      <c r="K528" s="21"/>
      <c r="L528" s="21"/>
      <c r="M528" s="21"/>
      <c r="N528" s="21"/>
      <c r="O528" s="21"/>
      <c r="P528" s="21"/>
      <c r="Q528" s="21"/>
      <c r="R528" s="21"/>
      <c r="S528" s="21"/>
    </row>
    <row r="529" spans="2:19" s="8" customFormat="1" x14ac:dyDescent="0.3">
      <c r="B529" s="123"/>
      <c r="C529" s="123"/>
      <c r="D529" s="123"/>
      <c r="E529" s="123"/>
      <c r="F529" s="123"/>
      <c r="G529" s="123"/>
      <c r="H529" s="123"/>
      <c r="I529" s="123"/>
      <c r="J529" s="123"/>
      <c r="K529" s="21"/>
      <c r="L529" s="21"/>
      <c r="M529" s="21"/>
      <c r="N529" s="21"/>
      <c r="O529" s="21"/>
      <c r="P529" s="21"/>
      <c r="Q529" s="21"/>
      <c r="R529" s="21"/>
      <c r="S529" s="21"/>
    </row>
    <row r="530" spans="2:19" s="8" customFormat="1" x14ac:dyDescent="0.3">
      <c r="B530" s="123"/>
      <c r="C530" s="123"/>
      <c r="D530" s="123"/>
      <c r="E530" s="123"/>
      <c r="F530" s="123"/>
      <c r="G530" s="123"/>
      <c r="H530" s="123"/>
      <c r="I530" s="123"/>
      <c r="J530" s="123"/>
      <c r="K530" s="21"/>
      <c r="L530" s="21"/>
      <c r="M530" s="21"/>
      <c r="N530" s="21"/>
      <c r="O530" s="21"/>
      <c r="P530" s="21"/>
      <c r="Q530" s="21"/>
      <c r="R530" s="21"/>
      <c r="S530" s="21"/>
    </row>
    <row r="531" spans="2:19" s="8" customFormat="1" x14ac:dyDescent="0.3">
      <c r="B531" s="123"/>
      <c r="C531" s="123"/>
      <c r="D531" s="123"/>
      <c r="E531" s="123"/>
      <c r="F531" s="123"/>
      <c r="G531" s="123"/>
      <c r="H531" s="123"/>
      <c r="I531" s="123"/>
      <c r="J531" s="123"/>
      <c r="K531" s="21"/>
      <c r="L531" s="21"/>
      <c r="M531" s="21"/>
      <c r="N531" s="21"/>
      <c r="O531" s="21"/>
      <c r="P531" s="21"/>
      <c r="Q531" s="21"/>
      <c r="R531" s="21"/>
      <c r="S531" s="21"/>
    </row>
    <row r="532" spans="2:19" s="8" customFormat="1" x14ac:dyDescent="0.3">
      <c r="B532" s="123"/>
      <c r="C532" s="123"/>
      <c r="D532" s="123"/>
      <c r="E532" s="123"/>
      <c r="F532" s="123"/>
      <c r="G532" s="123"/>
      <c r="H532" s="123"/>
      <c r="I532" s="123"/>
      <c r="J532" s="123"/>
      <c r="K532" s="21"/>
      <c r="L532" s="21"/>
      <c r="M532" s="21"/>
      <c r="N532" s="21"/>
      <c r="O532" s="21"/>
      <c r="P532" s="21"/>
      <c r="Q532" s="21"/>
      <c r="R532" s="21"/>
      <c r="S532" s="21"/>
    </row>
    <row r="533" spans="2:19" s="8" customFormat="1" x14ac:dyDescent="0.3">
      <c r="B533" s="123"/>
      <c r="C533" s="123"/>
      <c r="D533" s="123"/>
      <c r="E533" s="123"/>
      <c r="F533" s="123"/>
      <c r="G533" s="123"/>
      <c r="H533" s="123"/>
      <c r="I533" s="123"/>
      <c r="J533" s="123"/>
      <c r="K533" s="21"/>
      <c r="L533" s="21"/>
      <c r="M533" s="21"/>
      <c r="N533" s="21"/>
      <c r="O533" s="21"/>
      <c r="P533" s="21"/>
      <c r="Q533" s="21"/>
      <c r="R533" s="21"/>
      <c r="S533" s="21"/>
    </row>
    <row r="534" spans="2:19" s="8" customFormat="1" x14ac:dyDescent="0.3">
      <c r="B534" s="123"/>
      <c r="C534" s="123"/>
      <c r="D534" s="123"/>
      <c r="E534" s="123"/>
      <c r="F534" s="123"/>
      <c r="G534" s="123"/>
      <c r="H534" s="123"/>
      <c r="I534" s="123"/>
      <c r="J534" s="123"/>
      <c r="K534" s="21"/>
      <c r="L534" s="21"/>
      <c r="M534" s="21"/>
      <c r="N534" s="21"/>
      <c r="O534" s="21"/>
      <c r="P534" s="21"/>
      <c r="Q534" s="21"/>
      <c r="R534" s="21"/>
      <c r="S534" s="21"/>
    </row>
    <row r="535" spans="2:19" s="8" customFormat="1" x14ac:dyDescent="0.3">
      <c r="B535" s="123"/>
      <c r="C535" s="123"/>
      <c r="D535" s="123"/>
      <c r="E535" s="123"/>
      <c r="F535" s="123"/>
      <c r="G535" s="123"/>
      <c r="H535" s="123"/>
      <c r="I535" s="123"/>
      <c r="J535" s="123"/>
      <c r="K535" s="21"/>
      <c r="L535" s="21"/>
      <c r="M535" s="21"/>
      <c r="N535" s="21"/>
      <c r="O535" s="21"/>
      <c r="P535" s="21"/>
      <c r="Q535" s="21"/>
      <c r="R535" s="21"/>
      <c r="S535" s="21"/>
    </row>
    <row r="536" spans="2:19" s="8" customFormat="1" x14ac:dyDescent="0.3">
      <c r="B536" s="123"/>
      <c r="C536" s="123"/>
      <c r="D536" s="123"/>
      <c r="E536" s="123"/>
      <c r="F536" s="123"/>
      <c r="G536" s="123"/>
      <c r="H536" s="123"/>
      <c r="I536" s="123"/>
      <c r="J536" s="123"/>
      <c r="K536" s="21"/>
      <c r="L536" s="21"/>
      <c r="M536" s="21"/>
      <c r="N536" s="21"/>
      <c r="O536" s="21"/>
      <c r="P536" s="21"/>
      <c r="Q536" s="21"/>
      <c r="R536" s="21"/>
      <c r="S536" s="21"/>
    </row>
    <row r="537" spans="2:19" s="8" customFormat="1" x14ac:dyDescent="0.3">
      <c r="B537" s="123"/>
      <c r="C537" s="123"/>
      <c r="D537" s="123"/>
      <c r="E537" s="123"/>
      <c r="F537" s="123"/>
      <c r="G537" s="123"/>
      <c r="H537" s="123"/>
      <c r="I537" s="123"/>
      <c r="J537" s="123"/>
      <c r="K537" s="21"/>
      <c r="L537" s="21"/>
      <c r="M537" s="21"/>
      <c r="N537" s="21"/>
      <c r="O537" s="21"/>
      <c r="P537" s="21"/>
      <c r="Q537" s="21"/>
      <c r="R537" s="21"/>
      <c r="S537" s="21"/>
    </row>
    <row r="538" spans="2:19" s="8" customFormat="1" x14ac:dyDescent="0.3">
      <c r="B538" s="123"/>
      <c r="C538" s="123"/>
      <c r="D538" s="123"/>
      <c r="E538" s="123"/>
      <c r="F538" s="123"/>
      <c r="G538" s="123"/>
      <c r="H538" s="123"/>
      <c r="I538" s="123"/>
      <c r="J538" s="123"/>
      <c r="K538" s="21"/>
      <c r="L538" s="21"/>
      <c r="M538" s="21"/>
      <c r="N538" s="21"/>
      <c r="O538" s="21"/>
      <c r="P538" s="21"/>
      <c r="Q538" s="21"/>
      <c r="R538" s="21"/>
      <c r="S538" s="21"/>
    </row>
    <row r="539" spans="2:19" s="8" customFormat="1" x14ac:dyDescent="0.3">
      <c r="B539" s="123"/>
      <c r="C539" s="123"/>
      <c r="D539" s="123"/>
      <c r="E539" s="123"/>
      <c r="F539" s="123"/>
      <c r="G539" s="123"/>
      <c r="H539" s="123"/>
      <c r="I539" s="123"/>
      <c r="J539" s="123"/>
      <c r="K539" s="21"/>
      <c r="L539" s="21"/>
      <c r="M539" s="21"/>
      <c r="N539" s="21"/>
      <c r="O539" s="21"/>
      <c r="P539" s="21"/>
      <c r="Q539" s="21"/>
      <c r="R539" s="21"/>
      <c r="S539" s="21"/>
    </row>
    <row r="540" spans="2:19" s="8" customFormat="1" x14ac:dyDescent="0.3">
      <c r="B540" s="123"/>
      <c r="C540" s="123"/>
      <c r="D540" s="123"/>
      <c r="E540" s="123"/>
      <c r="F540" s="123"/>
      <c r="G540" s="123"/>
      <c r="H540" s="123"/>
      <c r="I540" s="123"/>
      <c r="J540" s="123"/>
      <c r="K540" s="21"/>
      <c r="L540" s="21"/>
      <c r="M540" s="21"/>
      <c r="N540" s="21"/>
      <c r="O540" s="21"/>
      <c r="P540" s="21"/>
      <c r="Q540" s="21"/>
      <c r="R540" s="21"/>
      <c r="S540" s="21"/>
    </row>
    <row r="541" spans="2:19" s="8" customFormat="1" x14ac:dyDescent="0.3">
      <c r="B541" s="123"/>
      <c r="C541" s="123"/>
      <c r="D541" s="123"/>
      <c r="E541" s="123"/>
      <c r="F541" s="123"/>
      <c r="G541" s="123"/>
      <c r="H541" s="123"/>
      <c r="I541" s="123"/>
      <c r="J541" s="123"/>
      <c r="K541" s="21"/>
      <c r="L541" s="21"/>
      <c r="M541" s="21"/>
      <c r="N541" s="21"/>
      <c r="O541" s="21"/>
      <c r="P541" s="21"/>
      <c r="Q541" s="21"/>
      <c r="R541" s="21"/>
      <c r="S541" s="21"/>
    </row>
    <row r="542" spans="2:19" s="8" customFormat="1" x14ac:dyDescent="0.3">
      <c r="B542" s="123"/>
      <c r="C542" s="123"/>
      <c r="D542" s="123"/>
      <c r="E542" s="123"/>
      <c r="F542" s="123"/>
      <c r="G542" s="123"/>
      <c r="H542" s="123"/>
      <c r="I542" s="123"/>
      <c r="J542" s="123"/>
      <c r="K542" s="21"/>
      <c r="L542" s="21"/>
      <c r="M542" s="21"/>
      <c r="N542" s="21"/>
      <c r="O542" s="21"/>
      <c r="P542" s="21"/>
      <c r="Q542" s="21"/>
      <c r="R542" s="21"/>
      <c r="S542" s="21"/>
    </row>
    <row r="543" spans="2:19" s="8" customFormat="1" x14ac:dyDescent="0.3">
      <c r="B543" s="123"/>
      <c r="C543" s="123"/>
      <c r="D543" s="123"/>
      <c r="E543" s="123"/>
      <c r="F543" s="123"/>
      <c r="G543" s="123"/>
      <c r="H543" s="123"/>
      <c r="I543" s="123"/>
      <c r="J543" s="123"/>
      <c r="K543" s="21"/>
      <c r="L543" s="21"/>
      <c r="M543" s="21"/>
      <c r="N543" s="21"/>
      <c r="O543" s="21"/>
      <c r="P543" s="21"/>
      <c r="Q543" s="21"/>
      <c r="R543" s="21"/>
      <c r="S543" s="21"/>
    </row>
    <row r="544" spans="2:19" s="8" customFormat="1" x14ac:dyDescent="0.3">
      <c r="B544" s="123"/>
      <c r="C544" s="123"/>
      <c r="D544" s="123"/>
      <c r="E544" s="123"/>
      <c r="F544" s="123"/>
      <c r="G544" s="123"/>
      <c r="H544" s="123"/>
      <c r="I544" s="123"/>
      <c r="J544" s="123"/>
      <c r="K544" s="21"/>
      <c r="L544" s="21"/>
      <c r="M544" s="21"/>
      <c r="N544" s="21"/>
      <c r="O544" s="21"/>
      <c r="P544" s="21"/>
      <c r="Q544" s="21"/>
      <c r="R544" s="21"/>
      <c r="S544" s="21"/>
    </row>
    <row r="545" spans="2:19" s="8" customFormat="1" x14ac:dyDescent="0.3">
      <c r="B545" s="123"/>
      <c r="C545" s="123"/>
      <c r="D545" s="123"/>
      <c r="E545" s="123"/>
      <c r="F545" s="123"/>
      <c r="G545" s="123"/>
      <c r="H545" s="123"/>
      <c r="I545" s="123"/>
      <c r="J545" s="123"/>
      <c r="K545" s="21"/>
      <c r="L545" s="21"/>
      <c r="M545" s="21"/>
      <c r="N545" s="21"/>
      <c r="O545" s="21"/>
      <c r="P545" s="21"/>
      <c r="Q545" s="21"/>
      <c r="R545" s="21"/>
      <c r="S545" s="21"/>
    </row>
    <row r="546" spans="2:19" s="8" customFormat="1" x14ac:dyDescent="0.3">
      <c r="B546" s="123"/>
      <c r="C546" s="123"/>
      <c r="D546" s="123"/>
      <c r="E546" s="123"/>
      <c r="F546" s="123"/>
      <c r="G546" s="123"/>
      <c r="H546" s="123"/>
      <c r="I546" s="123"/>
      <c r="J546" s="123"/>
      <c r="K546" s="21"/>
      <c r="L546" s="21"/>
      <c r="M546" s="21"/>
      <c r="N546" s="21"/>
      <c r="O546" s="21"/>
      <c r="P546" s="21"/>
      <c r="Q546" s="21"/>
      <c r="R546" s="21"/>
      <c r="S546" s="21"/>
    </row>
    <row r="547" spans="2:19" s="8" customFormat="1" x14ac:dyDescent="0.3">
      <c r="B547" s="123"/>
      <c r="C547" s="123"/>
      <c r="D547" s="123"/>
      <c r="E547" s="123"/>
      <c r="F547" s="123"/>
      <c r="G547" s="123"/>
      <c r="H547" s="123"/>
      <c r="I547" s="123"/>
      <c r="J547" s="123"/>
      <c r="K547" s="21"/>
      <c r="L547" s="21"/>
      <c r="M547" s="21"/>
      <c r="N547" s="21"/>
      <c r="O547" s="21"/>
      <c r="P547" s="21"/>
      <c r="Q547" s="21"/>
      <c r="R547" s="21"/>
      <c r="S547" s="21"/>
    </row>
    <row r="548" spans="2:19" s="8" customFormat="1" x14ac:dyDescent="0.3">
      <c r="B548" s="123"/>
      <c r="C548" s="123"/>
      <c r="D548" s="123"/>
      <c r="E548" s="123"/>
      <c r="F548" s="123"/>
      <c r="G548" s="123"/>
      <c r="H548" s="123"/>
      <c r="I548" s="123"/>
      <c r="J548" s="123"/>
      <c r="K548" s="21"/>
      <c r="L548" s="21"/>
      <c r="M548" s="21"/>
      <c r="N548" s="21"/>
      <c r="O548" s="21"/>
      <c r="P548" s="21"/>
      <c r="Q548" s="21"/>
      <c r="R548" s="21"/>
      <c r="S548" s="21"/>
    </row>
    <row r="549" spans="2:19" s="8" customFormat="1" x14ac:dyDescent="0.3">
      <c r="B549" s="123"/>
      <c r="C549" s="123"/>
      <c r="D549" s="123"/>
      <c r="E549" s="123"/>
      <c r="F549" s="123"/>
      <c r="G549" s="123"/>
      <c r="H549" s="123"/>
      <c r="I549" s="123"/>
      <c r="J549" s="123"/>
      <c r="K549" s="21"/>
      <c r="L549" s="21"/>
      <c r="M549" s="21"/>
      <c r="N549" s="21"/>
      <c r="O549" s="21"/>
      <c r="P549" s="21"/>
      <c r="Q549" s="21"/>
      <c r="R549" s="21"/>
      <c r="S549" s="21"/>
    </row>
    <row r="550" spans="2:19" s="8" customFormat="1" x14ac:dyDescent="0.3">
      <c r="B550" s="123"/>
      <c r="C550" s="123"/>
      <c r="D550" s="123"/>
      <c r="E550" s="123"/>
      <c r="F550" s="123"/>
      <c r="G550" s="123"/>
      <c r="H550" s="123"/>
      <c r="I550" s="123"/>
      <c r="J550" s="123"/>
      <c r="K550" s="21"/>
      <c r="L550" s="21"/>
      <c r="M550" s="21"/>
      <c r="N550" s="21"/>
      <c r="O550" s="21"/>
      <c r="P550" s="21"/>
      <c r="Q550" s="21"/>
      <c r="R550" s="21"/>
      <c r="S550" s="21"/>
    </row>
    <row r="551" spans="2:19" s="8" customFormat="1" x14ac:dyDescent="0.3">
      <c r="B551" s="123"/>
      <c r="C551" s="123"/>
      <c r="D551" s="123"/>
      <c r="E551" s="123"/>
      <c r="F551" s="123"/>
      <c r="G551" s="123"/>
      <c r="H551" s="123"/>
      <c r="I551" s="123"/>
      <c r="J551" s="123"/>
      <c r="K551" s="21"/>
      <c r="L551" s="21"/>
      <c r="M551" s="21"/>
      <c r="N551" s="21"/>
      <c r="O551" s="21"/>
      <c r="P551" s="21"/>
      <c r="Q551" s="21"/>
      <c r="R551" s="21"/>
      <c r="S551" s="21"/>
    </row>
    <row r="552" spans="2:19" s="8" customFormat="1" x14ac:dyDescent="0.3">
      <c r="B552" s="123"/>
      <c r="C552" s="123"/>
      <c r="D552" s="123"/>
      <c r="E552" s="123"/>
      <c r="F552" s="123"/>
      <c r="G552" s="123"/>
      <c r="H552" s="123"/>
      <c r="I552" s="123"/>
      <c r="J552" s="123"/>
      <c r="K552" s="21"/>
      <c r="L552" s="21"/>
      <c r="M552" s="21"/>
      <c r="N552" s="21"/>
      <c r="O552" s="21"/>
      <c r="P552" s="21"/>
      <c r="Q552" s="21"/>
      <c r="R552" s="21"/>
      <c r="S552" s="21"/>
    </row>
    <row r="553" spans="2:19" s="8" customFormat="1" x14ac:dyDescent="0.3">
      <c r="B553" s="123"/>
      <c r="C553" s="123"/>
      <c r="D553" s="123"/>
      <c r="E553" s="123"/>
      <c r="F553" s="123"/>
      <c r="G553" s="123"/>
      <c r="H553" s="123"/>
      <c r="I553" s="123"/>
      <c r="J553" s="123"/>
      <c r="K553" s="21"/>
      <c r="L553" s="21"/>
      <c r="M553" s="21"/>
      <c r="N553" s="21"/>
      <c r="O553" s="21"/>
      <c r="P553" s="21"/>
      <c r="Q553" s="21"/>
      <c r="R553" s="21"/>
      <c r="S553" s="21"/>
    </row>
    <row r="554" spans="2:19" s="8" customFormat="1" x14ac:dyDescent="0.3">
      <c r="B554" s="123"/>
      <c r="C554" s="123"/>
      <c r="D554" s="123"/>
      <c r="E554" s="123"/>
      <c r="F554" s="123"/>
      <c r="G554" s="123"/>
      <c r="H554" s="123"/>
      <c r="I554" s="123"/>
      <c r="J554" s="123"/>
      <c r="K554" s="21"/>
      <c r="L554" s="21"/>
      <c r="M554" s="21"/>
      <c r="N554" s="21"/>
      <c r="O554" s="21"/>
      <c r="P554" s="21"/>
      <c r="Q554" s="21"/>
      <c r="R554" s="21"/>
      <c r="S554" s="21"/>
    </row>
    <row r="555" spans="2:19" s="8" customFormat="1" x14ac:dyDescent="0.3">
      <c r="B555" s="123"/>
      <c r="C555" s="123"/>
      <c r="D555" s="123"/>
      <c r="E555" s="123"/>
      <c r="F555" s="123"/>
      <c r="G555" s="123"/>
      <c r="H555" s="123"/>
      <c r="I555" s="123"/>
      <c r="J555" s="123"/>
      <c r="K555" s="21"/>
      <c r="L555" s="21"/>
      <c r="M555" s="21"/>
      <c r="N555" s="21"/>
      <c r="O555" s="21"/>
      <c r="P555" s="21"/>
      <c r="Q555" s="21"/>
      <c r="R555" s="21"/>
      <c r="S555" s="21"/>
    </row>
    <row r="556" spans="2:19" s="8" customFormat="1" x14ac:dyDescent="0.3">
      <c r="B556" s="123"/>
      <c r="C556" s="123"/>
      <c r="D556" s="123"/>
      <c r="E556" s="123"/>
      <c r="F556" s="123"/>
      <c r="G556" s="123"/>
      <c r="H556" s="123"/>
      <c r="I556" s="123"/>
      <c r="J556" s="123"/>
      <c r="K556" s="21"/>
      <c r="L556" s="21"/>
      <c r="M556" s="21"/>
      <c r="N556" s="21"/>
      <c r="O556" s="21"/>
      <c r="P556" s="21"/>
      <c r="Q556" s="21"/>
      <c r="R556" s="21"/>
      <c r="S556" s="21"/>
    </row>
    <row r="557" spans="2:19" s="8" customFormat="1" x14ac:dyDescent="0.3">
      <c r="B557" s="123"/>
      <c r="C557" s="123"/>
      <c r="D557" s="123"/>
      <c r="E557" s="123"/>
      <c r="F557" s="123"/>
      <c r="G557" s="123"/>
      <c r="H557" s="123"/>
      <c r="I557" s="123"/>
      <c r="J557" s="123"/>
      <c r="K557" s="21"/>
      <c r="L557" s="21"/>
      <c r="M557" s="21"/>
      <c r="N557" s="21"/>
      <c r="O557" s="21"/>
      <c r="P557" s="21"/>
      <c r="Q557" s="21"/>
      <c r="R557" s="21"/>
      <c r="S557" s="21"/>
    </row>
    <row r="558" spans="2:19" s="8" customFormat="1" x14ac:dyDescent="0.3">
      <c r="B558" s="123"/>
      <c r="C558" s="123"/>
      <c r="D558" s="123"/>
      <c r="E558" s="123"/>
      <c r="F558" s="123"/>
      <c r="G558" s="123"/>
      <c r="H558" s="123"/>
      <c r="I558" s="123"/>
      <c r="J558" s="123"/>
      <c r="K558" s="21"/>
      <c r="L558" s="21"/>
      <c r="M558" s="21"/>
      <c r="N558" s="21"/>
      <c r="O558" s="21"/>
      <c r="P558" s="21"/>
      <c r="Q558" s="21"/>
      <c r="R558" s="21"/>
      <c r="S558" s="21"/>
    </row>
    <row r="559" spans="2:19" s="8" customFormat="1" x14ac:dyDescent="0.3">
      <c r="B559" s="123"/>
      <c r="C559" s="123"/>
      <c r="D559" s="123"/>
      <c r="E559" s="123"/>
      <c r="F559" s="123"/>
      <c r="G559" s="123"/>
      <c r="H559" s="123"/>
      <c r="I559" s="123"/>
      <c r="J559" s="123"/>
      <c r="K559" s="21"/>
      <c r="L559" s="21"/>
      <c r="M559" s="21"/>
      <c r="N559" s="21"/>
      <c r="O559" s="21"/>
      <c r="P559" s="21"/>
      <c r="Q559" s="21"/>
      <c r="R559" s="21"/>
      <c r="S559" s="21"/>
    </row>
    <row r="560" spans="2:19" s="8" customFormat="1" x14ac:dyDescent="0.3">
      <c r="B560" s="123"/>
      <c r="C560" s="123"/>
      <c r="D560" s="123"/>
      <c r="E560" s="123"/>
      <c r="F560" s="123"/>
      <c r="G560" s="123"/>
      <c r="H560" s="123"/>
      <c r="I560" s="123"/>
      <c r="J560" s="123"/>
      <c r="K560" s="21"/>
      <c r="L560" s="21"/>
      <c r="M560" s="21"/>
      <c r="N560" s="21"/>
      <c r="O560" s="21"/>
      <c r="P560" s="21"/>
      <c r="Q560" s="21"/>
      <c r="R560" s="21"/>
      <c r="S560" s="21"/>
    </row>
    <row r="561" spans="2:19" s="8" customFormat="1" x14ac:dyDescent="0.3">
      <c r="B561" s="123"/>
      <c r="C561" s="123"/>
      <c r="D561" s="123"/>
      <c r="E561" s="123"/>
      <c r="F561" s="123"/>
      <c r="G561" s="123"/>
      <c r="H561" s="123"/>
      <c r="I561" s="123"/>
      <c r="J561" s="123"/>
      <c r="K561" s="21"/>
      <c r="L561" s="21"/>
      <c r="M561" s="21"/>
      <c r="N561" s="21"/>
      <c r="O561" s="21"/>
      <c r="P561" s="21"/>
      <c r="Q561" s="21"/>
      <c r="R561" s="21"/>
      <c r="S561" s="21"/>
    </row>
    <row r="562" spans="2:19" s="8" customFormat="1" x14ac:dyDescent="0.3">
      <c r="B562" s="123"/>
      <c r="C562" s="123"/>
      <c r="D562" s="123"/>
      <c r="E562" s="123"/>
      <c r="F562" s="123"/>
      <c r="G562" s="123"/>
      <c r="H562" s="123"/>
      <c r="I562" s="123"/>
      <c r="J562" s="123"/>
      <c r="K562" s="21"/>
      <c r="L562" s="21"/>
      <c r="M562" s="21"/>
      <c r="N562" s="21"/>
      <c r="O562" s="21"/>
      <c r="P562" s="21"/>
      <c r="Q562" s="21"/>
      <c r="R562" s="21"/>
      <c r="S562" s="21"/>
    </row>
    <row r="563" spans="2:19" s="8" customFormat="1" x14ac:dyDescent="0.3">
      <c r="B563" s="123"/>
      <c r="C563" s="123"/>
      <c r="D563" s="123"/>
      <c r="E563" s="123"/>
      <c r="F563" s="123"/>
      <c r="G563" s="123"/>
      <c r="H563" s="123"/>
      <c r="I563" s="123"/>
      <c r="J563" s="123"/>
      <c r="K563" s="21"/>
      <c r="L563" s="21"/>
      <c r="M563" s="21"/>
      <c r="N563" s="21"/>
      <c r="O563" s="21"/>
      <c r="P563" s="21"/>
      <c r="Q563" s="21"/>
      <c r="R563" s="21"/>
      <c r="S563" s="21"/>
    </row>
    <row r="564" spans="2:19" s="8" customFormat="1" x14ac:dyDescent="0.3">
      <c r="B564" s="123"/>
      <c r="C564" s="123"/>
      <c r="D564" s="123"/>
      <c r="E564" s="123"/>
      <c r="F564" s="123"/>
      <c r="G564" s="123"/>
      <c r="H564" s="123"/>
      <c r="I564" s="123"/>
      <c r="J564" s="123"/>
      <c r="K564" s="21"/>
      <c r="L564" s="21"/>
      <c r="M564" s="21"/>
      <c r="N564" s="21"/>
      <c r="O564" s="21"/>
      <c r="P564" s="21"/>
      <c r="Q564" s="21"/>
      <c r="R564" s="21"/>
      <c r="S564" s="21"/>
    </row>
    <row r="565" spans="2:19" s="8" customFormat="1" x14ac:dyDescent="0.3">
      <c r="B565" s="123"/>
      <c r="C565" s="123"/>
      <c r="D565" s="123"/>
      <c r="E565" s="123"/>
      <c r="F565" s="123"/>
      <c r="G565" s="123"/>
      <c r="H565" s="123"/>
      <c r="I565" s="123"/>
      <c r="J565" s="123"/>
      <c r="K565" s="21"/>
      <c r="L565" s="21"/>
      <c r="M565" s="21"/>
      <c r="N565" s="21"/>
      <c r="O565" s="21"/>
      <c r="P565" s="21"/>
      <c r="Q565" s="21"/>
      <c r="R565" s="21"/>
      <c r="S565" s="21"/>
    </row>
    <row r="566" spans="2:19" s="8" customFormat="1" x14ac:dyDescent="0.3">
      <c r="B566" s="123"/>
      <c r="C566" s="123"/>
      <c r="D566" s="123"/>
      <c r="E566" s="123"/>
      <c r="F566" s="123"/>
      <c r="G566" s="123"/>
      <c r="H566" s="123"/>
      <c r="I566" s="123"/>
      <c r="J566" s="123"/>
      <c r="K566" s="21"/>
      <c r="L566" s="21"/>
      <c r="M566" s="21"/>
      <c r="N566" s="21"/>
      <c r="O566" s="21"/>
      <c r="P566" s="21"/>
      <c r="Q566" s="21"/>
      <c r="R566" s="21"/>
      <c r="S566" s="21"/>
    </row>
    <row r="567" spans="2:19" s="8" customFormat="1" x14ac:dyDescent="0.3">
      <c r="B567" s="123"/>
      <c r="C567" s="123"/>
      <c r="D567" s="123"/>
      <c r="E567" s="123"/>
      <c r="F567" s="123"/>
      <c r="G567" s="123"/>
      <c r="H567" s="123"/>
      <c r="I567" s="123"/>
      <c r="J567" s="123"/>
      <c r="K567" s="21"/>
      <c r="L567" s="21"/>
      <c r="M567" s="21"/>
      <c r="N567" s="21"/>
      <c r="O567" s="21"/>
      <c r="P567" s="21"/>
      <c r="Q567" s="21"/>
      <c r="R567" s="21"/>
      <c r="S567" s="21"/>
    </row>
    <row r="568" spans="2:19" s="8" customFormat="1" x14ac:dyDescent="0.3">
      <c r="B568" s="123"/>
      <c r="C568" s="123"/>
      <c r="D568" s="123"/>
      <c r="E568" s="123"/>
      <c r="F568" s="123"/>
      <c r="G568" s="123"/>
      <c r="H568" s="123"/>
      <c r="I568" s="123"/>
      <c r="J568" s="123"/>
      <c r="K568" s="21"/>
      <c r="L568" s="21"/>
      <c r="M568" s="21"/>
      <c r="N568" s="21"/>
      <c r="O568" s="21"/>
      <c r="P568" s="21"/>
      <c r="Q568" s="21"/>
      <c r="R568" s="21"/>
      <c r="S568" s="21"/>
    </row>
    <row r="569" spans="2:19" s="8" customFormat="1" x14ac:dyDescent="0.3">
      <c r="B569" s="123"/>
      <c r="C569" s="123"/>
      <c r="D569" s="123"/>
      <c r="E569" s="123"/>
      <c r="F569" s="123"/>
      <c r="G569" s="123"/>
      <c r="H569" s="123"/>
      <c r="I569" s="123"/>
      <c r="J569" s="123"/>
      <c r="K569" s="21"/>
      <c r="L569" s="21"/>
      <c r="M569" s="21"/>
      <c r="N569" s="21"/>
      <c r="O569" s="21"/>
      <c r="P569" s="21"/>
      <c r="Q569" s="21"/>
      <c r="R569" s="21"/>
      <c r="S569" s="21"/>
    </row>
    <row r="570" spans="2:19" s="8" customFormat="1" x14ac:dyDescent="0.3">
      <c r="B570" s="123"/>
      <c r="C570" s="123"/>
      <c r="D570" s="123"/>
      <c r="E570" s="123"/>
      <c r="F570" s="123"/>
      <c r="G570" s="123"/>
      <c r="H570" s="123"/>
      <c r="I570" s="123"/>
      <c r="J570" s="123"/>
      <c r="K570" s="21"/>
      <c r="L570" s="21"/>
      <c r="M570" s="21"/>
      <c r="N570" s="21"/>
      <c r="O570" s="21"/>
      <c r="P570" s="21"/>
      <c r="Q570" s="21"/>
      <c r="R570" s="21"/>
      <c r="S570" s="21"/>
    </row>
    <row r="571" spans="2:19" s="8" customFormat="1" x14ac:dyDescent="0.3">
      <c r="B571" s="123"/>
      <c r="C571" s="123"/>
      <c r="D571" s="123"/>
      <c r="E571" s="123"/>
      <c r="F571" s="123"/>
      <c r="G571" s="123"/>
      <c r="H571" s="123"/>
      <c r="I571" s="123"/>
      <c r="J571" s="123"/>
      <c r="K571" s="21"/>
      <c r="L571" s="21"/>
      <c r="M571" s="21"/>
      <c r="N571" s="21"/>
      <c r="O571" s="21"/>
      <c r="P571" s="21"/>
      <c r="Q571" s="21"/>
      <c r="R571" s="21"/>
      <c r="S571" s="21"/>
    </row>
    <row r="572" spans="2:19" s="8" customFormat="1" x14ac:dyDescent="0.3">
      <c r="B572" s="123"/>
      <c r="C572" s="123"/>
      <c r="D572" s="123"/>
      <c r="E572" s="123"/>
      <c r="F572" s="123"/>
      <c r="G572" s="123"/>
      <c r="H572" s="123"/>
      <c r="I572" s="123"/>
      <c r="J572" s="123"/>
      <c r="K572" s="21"/>
      <c r="L572" s="21"/>
      <c r="M572" s="21"/>
      <c r="N572" s="21"/>
      <c r="O572" s="21"/>
      <c r="P572" s="21"/>
      <c r="Q572" s="21"/>
      <c r="R572" s="21"/>
      <c r="S572" s="21"/>
    </row>
    <row r="573" spans="2:19" s="8" customFormat="1" x14ac:dyDescent="0.3">
      <c r="B573" s="123"/>
      <c r="C573" s="123"/>
      <c r="D573" s="123"/>
      <c r="E573" s="123"/>
      <c r="F573" s="123"/>
      <c r="G573" s="123"/>
      <c r="H573" s="123"/>
      <c r="I573" s="123"/>
      <c r="J573" s="123"/>
      <c r="K573" s="21"/>
      <c r="L573" s="21"/>
      <c r="M573" s="21"/>
      <c r="N573" s="21"/>
      <c r="O573" s="21"/>
      <c r="P573" s="21"/>
      <c r="Q573" s="21"/>
      <c r="R573" s="21"/>
      <c r="S573" s="21"/>
    </row>
    <row r="574" spans="2:19" s="8" customFormat="1" x14ac:dyDescent="0.3">
      <c r="B574" s="123"/>
      <c r="C574" s="123"/>
      <c r="D574" s="123"/>
      <c r="E574" s="123"/>
      <c r="F574" s="123"/>
      <c r="G574" s="123"/>
      <c r="H574" s="123"/>
      <c r="I574" s="123"/>
      <c r="J574" s="123"/>
      <c r="K574" s="21"/>
      <c r="L574" s="21"/>
      <c r="M574" s="21"/>
      <c r="N574" s="21"/>
      <c r="O574" s="21"/>
      <c r="P574" s="21"/>
      <c r="Q574" s="21"/>
      <c r="R574" s="21"/>
      <c r="S574" s="21"/>
    </row>
    <row r="575" spans="2:19" s="8" customFormat="1" x14ac:dyDescent="0.3">
      <c r="B575" s="123"/>
      <c r="C575" s="123"/>
      <c r="D575" s="123"/>
      <c r="E575" s="123"/>
      <c r="F575" s="123"/>
      <c r="G575" s="123"/>
      <c r="H575" s="123"/>
      <c r="I575" s="123"/>
      <c r="J575" s="123"/>
      <c r="K575" s="21"/>
      <c r="L575" s="21"/>
      <c r="M575" s="21"/>
      <c r="N575" s="21"/>
      <c r="O575" s="21"/>
      <c r="P575" s="21"/>
      <c r="Q575" s="21"/>
      <c r="R575" s="21"/>
      <c r="S575" s="21"/>
    </row>
    <row r="576" spans="2:19" s="8" customFormat="1" x14ac:dyDescent="0.3">
      <c r="B576" s="123"/>
      <c r="C576" s="123"/>
      <c r="D576" s="123"/>
      <c r="E576" s="123"/>
      <c r="F576" s="123"/>
      <c r="G576" s="123"/>
      <c r="H576" s="123"/>
      <c r="I576" s="123"/>
      <c r="J576" s="123"/>
      <c r="K576" s="21"/>
      <c r="L576" s="21"/>
      <c r="M576" s="21"/>
      <c r="N576" s="21"/>
      <c r="O576" s="21"/>
      <c r="P576" s="21"/>
      <c r="Q576" s="21"/>
      <c r="R576" s="21"/>
      <c r="S576" s="21"/>
    </row>
    <row r="577" spans="2:19" s="8" customFormat="1" x14ac:dyDescent="0.3">
      <c r="B577" s="123"/>
      <c r="C577" s="123"/>
      <c r="D577" s="123"/>
      <c r="E577" s="123"/>
      <c r="F577" s="123"/>
      <c r="G577" s="123"/>
      <c r="H577" s="123"/>
      <c r="I577" s="123"/>
      <c r="J577" s="123"/>
      <c r="K577" s="21"/>
      <c r="L577" s="21"/>
      <c r="M577" s="21"/>
      <c r="N577" s="21"/>
      <c r="O577" s="21"/>
      <c r="P577" s="21"/>
      <c r="Q577" s="21"/>
      <c r="R577" s="21"/>
      <c r="S577" s="21"/>
    </row>
    <row r="578" spans="2:19" s="8" customFormat="1" x14ac:dyDescent="0.3">
      <c r="B578" s="123"/>
      <c r="C578" s="123"/>
      <c r="D578" s="123"/>
      <c r="E578" s="123"/>
      <c r="F578" s="123"/>
      <c r="G578" s="123"/>
      <c r="H578" s="123"/>
      <c r="I578" s="123"/>
      <c r="J578" s="123"/>
      <c r="K578" s="21"/>
      <c r="L578" s="21"/>
      <c r="M578" s="21"/>
      <c r="N578" s="21"/>
      <c r="O578" s="21"/>
      <c r="P578" s="21"/>
      <c r="Q578" s="21"/>
      <c r="R578" s="21"/>
      <c r="S578" s="21"/>
    </row>
    <row r="579" spans="2:19" s="8" customFormat="1" x14ac:dyDescent="0.3">
      <c r="B579" s="123"/>
      <c r="C579" s="123"/>
      <c r="D579" s="123"/>
      <c r="E579" s="123"/>
      <c r="F579" s="123"/>
      <c r="G579" s="123"/>
      <c r="H579" s="123"/>
      <c r="I579" s="123"/>
      <c r="J579" s="123"/>
      <c r="K579" s="21"/>
      <c r="L579" s="21"/>
      <c r="M579" s="21"/>
      <c r="N579" s="21"/>
      <c r="O579" s="21"/>
      <c r="P579" s="21"/>
      <c r="Q579" s="21"/>
      <c r="R579" s="21"/>
      <c r="S579" s="21"/>
    </row>
    <row r="580" spans="2:19" s="8" customFormat="1" x14ac:dyDescent="0.3">
      <c r="B580" s="123"/>
      <c r="C580" s="123"/>
      <c r="D580" s="123"/>
      <c r="E580" s="123"/>
      <c r="F580" s="123"/>
      <c r="G580" s="123"/>
      <c r="H580" s="123"/>
      <c r="I580" s="123"/>
      <c r="J580" s="123"/>
      <c r="K580" s="21"/>
      <c r="L580" s="21"/>
      <c r="M580" s="21"/>
      <c r="N580" s="21"/>
      <c r="O580" s="21"/>
      <c r="P580" s="21"/>
      <c r="Q580" s="21"/>
      <c r="R580" s="21"/>
      <c r="S580" s="21"/>
    </row>
    <row r="581" spans="2:19" s="8" customFormat="1" x14ac:dyDescent="0.3">
      <c r="B581" s="123"/>
      <c r="C581" s="123"/>
      <c r="D581" s="123"/>
      <c r="E581" s="123"/>
      <c r="F581" s="123"/>
      <c r="G581" s="123"/>
      <c r="H581" s="123"/>
      <c r="I581" s="123"/>
      <c r="J581" s="123"/>
      <c r="K581" s="21"/>
      <c r="L581" s="21"/>
      <c r="M581" s="21"/>
      <c r="N581" s="21"/>
      <c r="O581" s="21"/>
      <c r="P581" s="21"/>
      <c r="Q581" s="21"/>
      <c r="R581" s="21"/>
      <c r="S581" s="21"/>
    </row>
    <row r="582" spans="2:19" s="8" customFormat="1" x14ac:dyDescent="0.3">
      <c r="B582" s="123"/>
      <c r="C582" s="123"/>
      <c r="D582" s="123"/>
      <c r="E582" s="123"/>
      <c r="F582" s="123"/>
      <c r="G582" s="123"/>
      <c r="H582" s="123"/>
      <c r="I582" s="123"/>
      <c r="J582" s="123"/>
      <c r="K582" s="21"/>
      <c r="L582" s="21"/>
      <c r="M582" s="21"/>
      <c r="N582" s="21"/>
      <c r="O582" s="21"/>
      <c r="P582" s="21"/>
      <c r="Q582" s="21"/>
      <c r="R582" s="21"/>
      <c r="S582" s="21"/>
    </row>
    <row r="583" spans="2:19" s="8" customFormat="1" x14ac:dyDescent="0.3">
      <c r="B583" s="123"/>
      <c r="C583" s="123"/>
      <c r="D583" s="123"/>
      <c r="E583" s="123"/>
      <c r="F583" s="123"/>
      <c r="G583" s="123"/>
      <c r="H583" s="123"/>
      <c r="I583" s="123"/>
      <c r="J583" s="123"/>
      <c r="K583" s="21"/>
      <c r="L583" s="21"/>
      <c r="M583" s="21"/>
      <c r="N583" s="21"/>
      <c r="O583" s="21"/>
      <c r="P583" s="21"/>
      <c r="Q583" s="21"/>
      <c r="R583" s="21"/>
      <c r="S583" s="21"/>
    </row>
    <row r="584" spans="2:19" s="8" customFormat="1" x14ac:dyDescent="0.3">
      <c r="B584" s="123"/>
      <c r="C584" s="123"/>
      <c r="D584" s="123"/>
      <c r="E584" s="123"/>
      <c r="F584" s="123"/>
      <c r="G584" s="123"/>
      <c r="H584" s="123"/>
      <c r="I584" s="123"/>
      <c r="J584" s="123"/>
      <c r="K584" s="21"/>
      <c r="L584" s="21"/>
      <c r="M584" s="21"/>
      <c r="N584" s="21"/>
      <c r="O584" s="21"/>
      <c r="P584" s="21"/>
      <c r="Q584" s="21"/>
      <c r="R584" s="21"/>
      <c r="S584" s="21"/>
    </row>
    <row r="585" spans="2:19" s="8" customFormat="1" x14ac:dyDescent="0.3">
      <c r="B585" s="123"/>
      <c r="C585" s="123"/>
      <c r="D585" s="123"/>
      <c r="E585" s="123"/>
      <c r="F585" s="123"/>
      <c r="G585" s="123"/>
      <c r="H585" s="123"/>
      <c r="I585" s="123"/>
      <c r="J585" s="123"/>
      <c r="K585" s="21"/>
      <c r="L585" s="21"/>
      <c r="M585" s="21"/>
      <c r="N585" s="21"/>
      <c r="O585" s="21"/>
      <c r="P585" s="21"/>
      <c r="Q585" s="21"/>
      <c r="R585" s="21"/>
      <c r="S585" s="21"/>
    </row>
    <row r="586" spans="2:19" s="8" customFormat="1" x14ac:dyDescent="0.3">
      <c r="B586" s="123"/>
      <c r="C586" s="123"/>
      <c r="D586" s="123"/>
      <c r="E586" s="123"/>
      <c r="F586" s="123"/>
      <c r="G586" s="123"/>
      <c r="H586" s="123"/>
      <c r="I586" s="123"/>
      <c r="J586" s="123"/>
      <c r="K586" s="21"/>
      <c r="L586" s="21"/>
      <c r="M586" s="21"/>
      <c r="N586" s="21"/>
      <c r="O586" s="21"/>
      <c r="P586" s="21"/>
      <c r="Q586" s="21"/>
      <c r="R586" s="21"/>
      <c r="S586" s="21"/>
    </row>
    <row r="587" spans="2:19" s="8" customFormat="1" x14ac:dyDescent="0.3">
      <c r="B587" s="123"/>
      <c r="C587" s="123"/>
      <c r="D587" s="123"/>
      <c r="E587" s="123"/>
      <c r="F587" s="123"/>
      <c r="G587" s="123"/>
      <c r="H587" s="123"/>
      <c r="I587" s="123"/>
      <c r="J587" s="123"/>
      <c r="K587" s="21"/>
      <c r="L587" s="21"/>
      <c r="M587" s="21"/>
      <c r="N587" s="21"/>
      <c r="O587" s="21"/>
      <c r="P587" s="21"/>
      <c r="Q587" s="21"/>
      <c r="R587" s="21"/>
      <c r="S587" s="21"/>
    </row>
    <row r="588" spans="2:19" s="8" customFormat="1" x14ac:dyDescent="0.3">
      <c r="B588" s="123"/>
      <c r="C588" s="123"/>
      <c r="D588" s="123"/>
      <c r="E588" s="123"/>
      <c r="F588" s="123"/>
      <c r="G588" s="123"/>
      <c r="H588" s="123"/>
      <c r="I588" s="123"/>
      <c r="J588" s="123"/>
      <c r="K588" s="21"/>
      <c r="L588" s="21"/>
      <c r="M588" s="21"/>
      <c r="N588" s="21"/>
      <c r="O588" s="21"/>
      <c r="P588" s="21"/>
      <c r="Q588" s="21"/>
      <c r="R588" s="21"/>
      <c r="S588" s="21"/>
    </row>
    <row r="589" spans="2:19" s="8" customFormat="1" x14ac:dyDescent="0.3">
      <c r="B589" s="123"/>
      <c r="C589" s="123"/>
      <c r="D589" s="123"/>
      <c r="E589" s="123"/>
      <c r="F589" s="123"/>
      <c r="G589" s="123"/>
      <c r="H589" s="123"/>
      <c r="I589" s="123"/>
      <c r="J589" s="123"/>
      <c r="K589" s="21"/>
      <c r="L589" s="21"/>
      <c r="M589" s="21"/>
      <c r="N589" s="21"/>
      <c r="O589" s="21"/>
      <c r="P589" s="21"/>
      <c r="Q589" s="21"/>
      <c r="R589" s="21"/>
      <c r="S589" s="21"/>
    </row>
    <row r="590" spans="2:19" s="8" customFormat="1" x14ac:dyDescent="0.3">
      <c r="B590" s="123"/>
      <c r="C590" s="123"/>
      <c r="D590" s="123"/>
      <c r="E590" s="123"/>
      <c r="F590" s="123"/>
      <c r="G590" s="123"/>
      <c r="H590" s="123"/>
      <c r="I590" s="123"/>
      <c r="J590" s="123"/>
      <c r="K590" s="21"/>
      <c r="L590" s="21"/>
      <c r="M590" s="21"/>
      <c r="N590" s="21"/>
      <c r="O590" s="21"/>
      <c r="P590" s="21"/>
      <c r="Q590" s="21"/>
      <c r="R590" s="21"/>
      <c r="S590" s="21"/>
    </row>
    <row r="591" spans="2:19" s="8" customFormat="1" x14ac:dyDescent="0.3">
      <c r="B591" s="123"/>
      <c r="C591" s="123"/>
      <c r="D591" s="123"/>
      <c r="E591" s="123"/>
      <c r="F591" s="123"/>
      <c r="G591" s="123"/>
      <c r="H591" s="123"/>
      <c r="I591" s="123"/>
      <c r="J591" s="123"/>
      <c r="K591" s="21"/>
      <c r="L591" s="21"/>
      <c r="M591" s="21"/>
      <c r="N591" s="21"/>
      <c r="O591" s="21"/>
      <c r="P591" s="21"/>
      <c r="Q591" s="21"/>
      <c r="R591" s="21"/>
      <c r="S591" s="21"/>
    </row>
    <row r="592" spans="2:19" s="8" customFormat="1" x14ac:dyDescent="0.3">
      <c r="B592" s="123"/>
      <c r="C592" s="123"/>
      <c r="D592" s="123"/>
      <c r="E592" s="123"/>
      <c r="F592" s="123"/>
      <c r="G592" s="123"/>
      <c r="H592" s="123"/>
      <c r="I592" s="123"/>
      <c r="J592" s="123"/>
      <c r="K592" s="21"/>
      <c r="L592" s="21"/>
      <c r="M592" s="21"/>
      <c r="N592" s="21"/>
      <c r="O592" s="21"/>
      <c r="P592" s="21"/>
      <c r="Q592" s="21"/>
      <c r="R592" s="21"/>
      <c r="S592" s="21"/>
    </row>
    <row r="593" spans="2:19" s="8" customFormat="1" x14ac:dyDescent="0.3">
      <c r="B593" s="123"/>
      <c r="C593" s="123"/>
      <c r="D593" s="123"/>
      <c r="E593" s="123"/>
      <c r="F593" s="123"/>
      <c r="G593" s="123"/>
      <c r="H593" s="123"/>
      <c r="I593" s="123"/>
      <c r="J593" s="123"/>
      <c r="K593" s="21"/>
      <c r="L593" s="21"/>
      <c r="M593" s="21"/>
      <c r="N593" s="21"/>
      <c r="O593" s="21"/>
      <c r="P593" s="21"/>
      <c r="Q593" s="21"/>
      <c r="R593" s="21"/>
      <c r="S593" s="21"/>
    </row>
    <row r="594" spans="2:19" s="8" customFormat="1" x14ac:dyDescent="0.3">
      <c r="B594" s="123"/>
      <c r="C594" s="123"/>
      <c r="D594" s="123"/>
      <c r="E594" s="123"/>
      <c r="F594" s="123"/>
      <c r="G594" s="123"/>
      <c r="H594" s="123"/>
      <c r="I594" s="123"/>
      <c r="J594" s="123"/>
      <c r="K594" s="21"/>
      <c r="L594" s="21"/>
      <c r="M594" s="21"/>
      <c r="N594" s="21"/>
      <c r="O594" s="21"/>
      <c r="P594" s="21"/>
      <c r="Q594" s="21"/>
      <c r="R594" s="21"/>
      <c r="S594" s="21"/>
    </row>
    <row r="595" spans="2:19" s="8" customFormat="1" x14ac:dyDescent="0.3">
      <c r="B595" s="123"/>
      <c r="C595" s="123"/>
      <c r="D595" s="123"/>
      <c r="E595" s="123"/>
      <c r="F595" s="123"/>
      <c r="G595" s="123"/>
      <c r="H595" s="123"/>
      <c r="I595" s="123"/>
      <c r="J595" s="123"/>
      <c r="K595" s="21"/>
      <c r="L595" s="21"/>
      <c r="M595" s="21"/>
      <c r="N595" s="21"/>
      <c r="O595" s="21"/>
      <c r="P595" s="21"/>
      <c r="Q595" s="21"/>
      <c r="R595" s="21"/>
      <c r="S595" s="21"/>
    </row>
    <row r="596" spans="2:19" s="8" customFormat="1" x14ac:dyDescent="0.3">
      <c r="B596" s="123"/>
      <c r="C596" s="123"/>
      <c r="D596" s="123"/>
      <c r="E596" s="123"/>
      <c r="F596" s="123"/>
      <c r="G596" s="123"/>
      <c r="H596" s="123"/>
      <c r="I596" s="123"/>
      <c r="J596" s="123"/>
      <c r="K596" s="21"/>
      <c r="L596" s="21"/>
      <c r="M596" s="21"/>
      <c r="N596" s="21"/>
      <c r="O596" s="21"/>
      <c r="P596" s="21"/>
      <c r="Q596" s="21"/>
      <c r="R596" s="21"/>
      <c r="S596" s="21"/>
    </row>
    <row r="597" spans="2:19" s="8" customFormat="1" x14ac:dyDescent="0.3">
      <c r="B597" s="123"/>
      <c r="C597" s="123"/>
      <c r="D597" s="123"/>
      <c r="E597" s="123"/>
      <c r="F597" s="123"/>
      <c r="G597" s="123"/>
      <c r="H597" s="123"/>
      <c r="I597" s="123"/>
      <c r="J597" s="123"/>
      <c r="K597" s="21"/>
      <c r="L597" s="21"/>
      <c r="M597" s="21"/>
      <c r="N597" s="21"/>
      <c r="O597" s="21"/>
      <c r="P597" s="21"/>
      <c r="Q597" s="21"/>
      <c r="R597" s="21"/>
      <c r="S597" s="21"/>
    </row>
    <row r="598" spans="2:19" s="8" customFormat="1" x14ac:dyDescent="0.3">
      <c r="B598" s="123"/>
      <c r="C598" s="123"/>
      <c r="D598" s="123"/>
      <c r="E598" s="123"/>
      <c r="F598" s="123"/>
      <c r="G598" s="123"/>
      <c r="H598" s="123"/>
      <c r="I598" s="123"/>
      <c r="J598" s="123"/>
      <c r="K598" s="21"/>
      <c r="L598" s="21"/>
      <c r="M598" s="21"/>
      <c r="N598" s="21"/>
      <c r="O598" s="21"/>
      <c r="P598" s="21"/>
      <c r="Q598" s="21"/>
      <c r="R598" s="21"/>
      <c r="S598" s="21"/>
    </row>
    <row r="599" spans="2:19" s="8" customFormat="1" x14ac:dyDescent="0.3">
      <c r="B599" s="123"/>
      <c r="C599" s="123"/>
      <c r="D599" s="123"/>
      <c r="E599" s="123"/>
      <c r="F599" s="123"/>
      <c r="G599" s="123"/>
      <c r="H599" s="123"/>
      <c r="I599" s="123"/>
      <c r="J599" s="123"/>
      <c r="K599" s="21"/>
      <c r="L599" s="21"/>
      <c r="M599" s="21"/>
      <c r="N599" s="21"/>
      <c r="O599" s="21"/>
      <c r="P599" s="21"/>
      <c r="Q599" s="21"/>
      <c r="R599" s="21"/>
      <c r="S599" s="21"/>
    </row>
    <row r="600" spans="2:19" s="8" customFormat="1" x14ac:dyDescent="0.3">
      <c r="B600" s="123"/>
      <c r="C600" s="123"/>
      <c r="D600" s="123"/>
      <c r="E600" s="123"/>
      <c r="F600" s="123"/>
      <c r="G600" s="123"/>
      <c r="H600" s="123"/>
      <c r="I600" s="123"/>
      <c r="J600" s="123"/>
      <c r="K600" s="21"/>
      <c r="L600" s="21"/>
      <c r="M600" s="21"/>
      <c r="N600" s="21"/>
      <c r="O600" s="21"/>
      <c r="P600" s="21"/>
      <c r="Q600" s="21"/>
      <c r="R600" s="21"/>
      <c r="S600" s="21"/>
    </row>
    <row r="601" spans="2:19" s="8" customFormat="1" x14ac:dyDescent="0.3">
      <c r="B601" s="123"/>
      <c r="C601" s="123"/>
      <c r="D601" s="123"/>
      <c r="E601" s="123"/>
      <c r="F601" s="123"/>
      <c r="G601" s="123"/>
      <c r="H601" s="123"/>
      <c r="I601" s="123"/>
      <c r="J601" s="123"/>
      <c r="K601" s="21"/>
      <c r="L601" s="21"/>
      <c r="M601" s="21"/>
      <c r="N601" s="21"/>
      <c r="O601" s="21"/>
      <c r="P601" s="21"/>
      <c r="Q601" s="21"/>
      <c r="R601" s="21"/>
      <c r="S601" s="21"/>
    </row>
    <row r="602" spans="2:19" s="8" customFormat="1" x14ac:dyDescent="0.3">
      <c r="B602" s="123"/>
      <c r="C602" s="123"/>
      <c r="D602" s="123"/>
      <c r="E602" s="123"/>
      <c r="F602" s="123"/>
      <c r="G602" s="123"/>
      <c r="H602" s="123"/>
      <c r="I602" s="123"/>
      <c r="J602" s="123"/>
      <c r="K602" s="21"/>
      <c r="L602" s="21"/>
      <c r="M602" s="21"/>
      <c r="N602" s="21"/>
      <c r="O602" s="21"/>
      <c r="P602" s="21"/>
      <c r="Q602" s="21"/>
      <c r="R602" s="21"/>
      <c r="S602" s="21"/>
    </row>
    <row r="603" spans="2:19" s="8" customFormat="1" x14ac:dyDescent="0.3">
      <c r="B603" s="123"/>
      <c r="C603" s="123"/>
      <c r="D603" s="123"/>
      <c r="E603" s="123"/>
      <c r="F603" s="123"/>
      <c r="G603" s="123"/>
      <c r="H603" s="123"/>
      <c r="I603" s="123"/>
      <c r="J603" s="123"/>
      <c r="K603" s="21"/>
      <c r="L603" s="21"/>
      <c r="M603" s="21"/>
      <c r="N603" s="21"/>
      <c r="O603" s="21"/>
      <c r="P603" s="21"/>
      <c r="Q603" s="21"/>
      <c r="R603" s="21"/>
      <c r="S603" s="21"/>
    </row>
    <row r="604" spans="2:19" s="8" customFormat="1" x14ac:dyDescent="0.3">
      <c r="B604" s="123"/>
      <c r="C604" s="123"/>
      <c r="D604" s="123"/>
      <c r="E604" s="123"/>
      <c r="F604" s="123"/>
      <c r="G604" s="123"/>
      <c r="H604" s="123"/>
      <c r="I604" s="123"/>
      <c r="J604" s="123"/>
      <c r="K604" s="21"/>
      <c r="L604" s="21"/>
      <c r="M604" s="21"/>
      <c r="N604" s="21"/>
      <c r="O604" s="21"/>
      <c r="P604" s="21"/>
      <c r="Q604" s="21"/>
      <c r="R604" s="21"/>
      <c r="S604" s="21"/>
    </row>
    <row r="605" spans="2:19" s="8" customFormat="1" x14ac:dyDescent="0.3">
      <c r="B605" s="123"/>
      <c r="C605" s="123"/>
      <c r="D605" s="123"/>
      <c r="E605" s="123"/>
      <c r="F605" s="123"/>
      <c r="G605" s="123"/>
      <c r="H605" s="123"/>
      <c r="I605" s="123"/>
      <c r="J605" s="123"/>
      <c r="K605" s="21"/>
      <c r="L605" s="21"/>
      <c r="M605" s="21"/>
      <c r="N605" s="21"/>
      <c r="O605" s="21"/>
      <c r="P605" s="21"/>
      <c r="Q605" s="21"/>
      <c r="R605" s="21"/>
      <c r="S605" s="21"/>
    </row>
    <row r="606" spans="2:19" s="8" customFormat="1" x14ac:dyDescent="0.3">
      <c r="B606" s="123"/>
      <c r="C606" s="123"/>
      <c r="D606" s="123"/>
      <c r="E606" s="123"/>
      <c r="F606" s="123"/>
      <c r="G606" s="123"/>
      <c r="H606" s="123"/>
      <c r="I606" s="123"/>
      <c r="J606" s="123"/>
      <c r="K606" s="21"/>
      <c r="L606" s="21"/>
      <c r="M606" s="21"/>
      <c r="N606" s="21"/>
      <c r="O606" s="21"/>
      <c r="P606" s="21"/>
      <c r="Q606" s="21"/>
      <c r="R606" s="21"/>
      <c r="S606" s="21"/>
    </row>
    <row r="607" spans="2:19" s="8" customFormat="1" x14ac:dyDescent="0.3">
      <c r="B607" s="123"/>
      <c r="C607" s="123"/>
      <c r="D607" s="123"/>
      <c r="E607" s="123"/>
      <c r="F607" s="123"/>
      <c r="G607" s="123"/>
      <c r="H607" s="123"/>
      <c r="I607" s="123"/>
      <c r="J607" s="123"/>
      <c r="K607" s="21"/>
      <c r="L607" s="21"/>
      <c r="M607" s="21"/>
      <c r="N607" s="21"/>
      <c r="O607" s="21"/>
      <c r="P607" s="21"/>
      <c r="Q607" s="21"/>
      <c r="R607" s="21"/>
      <c r="S607" s="21"/>
    </row>
    <row r="608" spans="2:19" s="8" customFormat="1" x14ac:dyDescent="0.3">
      <c r="B608" s="123"/>
      <c r="C608" s="123"/>
      <c r="D608" s="123"/>
      <c r="E608" s="123"/>
      <c r="F608" s="123"/>
      <c r="G608" s="123"/>
      <c r="H608" s="123"/>
      <c r="I608" s="123"/>
      <c r="J608" s="123"/>
      <c r="K608" s="21"/>
      <c r="L608" s="21"/>
      <c r="M608" s="21"/>
      <c r="N608" s="21"/>
      <c r="O608" s="21"/>
      <c r="P608" s="21"/>
      <c r="Q608" s="21"/>
      <c r="R608" s="21"/>
      <c r="S608" s="21"/>
    </row>
    <row r="609" spans="2:19" s="8" customFormat="1" x14ac:dyDescent="0.3">
      <c r="B609" s="123"/>
      <c r="C609" s="123"/>
      <c r="D609" s="123"/>
      <c r="E609" s="123"/>
      <c r="F609" s="123"/>
      <c r="G609" s="123"/>
      <c r="H609" s="123"/>
      <c r="I609" s="123"/>
      <c r="J609" s="123"/>
      <c r="K609" s="21"/>
      <c r="L609" s="21"/>
      <c r="M609" s="21"/>
      <c r="N609" s="21"/>
      <c r="O609" s="21"/>
      <c r="P609" s="21"/>
      <c r="Q609" s="21"/>
      <c r="R609" s="21"/>
      <c r="S609" s="21"/>
    </row>
    <row r="610" spans="2:19" s="8" customFormat="1" x14ac:dyDescent="0.3">
      <c r="B610" s="123"/>
      <c r="C610" s="123"/>
      <c r="D610" s="123"/>
      <c r="E610" s="123"/>
      <c r="F610" s="123"/>
      <c r="G610" s="123"/>
      <c r="H610" s="123"/>
      <c r="I610" s="123"/>
      <c r="J610" s="123"/>
      <c r="K610" s="21"/>
      <c r="L610" s="21"/>
      <c r="M610" s="21"/>
      <c r="N610" s="21"/>
      <c r="O610" s="21"/>
      <c r="P610" s="21"/>
      <c r="Q610" s="21"/>
      <c r="R610" s="21"/>
      <c r="S610" s="21"/>
    </row>
    <row r="611" spans="2:19" s="8" customFormat="1" x14ac:dyDescent="0.3">
      <c r="B611" s="123"/>
      <c r="C611" s="123"/>
      <c r="D611" s="123"/>
      <c r="E611" s="123"/>
      <c r="F611" s="123"/>
      <c r="G611" s="123"/>
      <c r="H611" s="123"/>
      <c r="I611" s="123"/>
      <c r="J611" s="123"/>
      <c r="K611" s="21"/>
      <c r="L611" s="21"/>
      <c r="M611" s="21"/>
      <c r="N611" s="21"/>
      <c r="O611" s="21"/>
      <c r="P611" s="21"/>
      <c r="Q611" s="21"/>
      <c r="R611" s="21"/>
      <c r="S611" s="21"/>
    </row>
    <row r="612" spans="2:19" s="8" customFormat="1" x14ac:dyDescent="0.3">
      <c r="B612" s="123"/>
      <c r="C612" s="123"/>
      <c r="D612" s="123"/>
      <c r="E612" s="123"/>
      <c r="F612" s="123"/>
      <c r="G612" s="123"/>
      <c r="H612" s="123"/>
      <c r="I612" s="123"/>
      <c r="J612" s="123"/>
      <c r="K612" s="21"/>
      <c r="L612" s="21"/>
      <c r="M612" s="21"/>
      <c r="N612" s="21"/>
      <c r="O612" s="21"/>
      <c r="P612" s="21"/>
      <c r="Q612" s="21"/>
      <c r="R612" s="21"/>
      <c r="S612" s="21"/>
    </row>
    <row r="613" spans="2:19" s="8" customFormat="1" x14ac:dyDescent="0.3">
      <c r="B613" s="123"/>
      <c r="C613" s="123"/>
      <c r="D613" s="123"/>
      <c r="E613" s="123"/>
      <c r="F613" s="123"/>
      <c r="G613" s="123"/>
      <c r="H613" s="123"/>
      <c r="I613" s="123"/>
      <c r="J613" s="123"/>
      <c r="K613" s="21"/>
      <c r="L613" s="21"/>
      <c r="M613" s="21"/>
      <c r="N613" s="21"/>
      <c r="O613" s="21"/>
      <c r="P613" s="21"/>
      <c r="Q613" s="21"/>
      <c r="R613" s="21"/>
      <c r="S613" s="21"/>
    </row>
    <row r="614" spans="2:19" s="8" customFormat="1" x14ac:dyDescent="0.3">
      <c r="B614" s="123"/>
      <c r="C614" s="123"/>
      <c r="D614" s="123"/>
      <c r="E614" s="123"/>
      <c r="F614" s="123"/>
      <c r="G614" s="123"/>
      <c r="H614" s="123"/>
      <c r="I614" s="123"/>
      <c r="J614" s="123"/>
      <c r="K614" s="21"/>
      <c r="L614" s="21"/>
      <c r="M614" s="21"/>
      <c r="N614" s="21"/>
      <c r="O614" s="21"/>
      <c r="P614" s="21"/>
      <c r="Q614" s="21"/>
      <c r="R614" s="21"/>
      <c r="S614" s="21"/>
    </row>
    <row r="615" spans="2:19" s="8" customFormat="1" x14ac:dyDescent="0.3">
      <c r="B615" s="123"/>
      <c r="C615" s="123"/>
      <c r="D615" s="123"/>
      <c r="E615" s="123"/>
      <c r="F615" s="123"/>
      <c r="G615" s="123"/>
      <c r="H615" s="123"/>
      <c r="I615" s="123"/>
      <c r="J615" s="123"/>
      <c r="K615" s="21"/>
      <c r="L615" s="21"/>
      <c r="M615" s="21"/>
      <c r="N615" s="21"/>
      <c r="O615" s="21"/>
      <c r="P615" s="21"/>
      <c r="Q615" s="21"/>
      <c r="R615" s="21"/>
      <c r="S615" s="21"/>
    </row>
    <row r="616" spans="2:19" s="8" customFormat="1" x14ac:dyDescent="0.3">
      <c r="B616" s="123"/>
      <c r="C616" s="123"/>
      <c r="D616" s="123"/>
      <c r="E616" s="123"/>
      <c r="F616" s="123"/>
      <c r="G616" s="123"/>
      <c r="H616" s="123"/>
      <c r="I616" s="123"/>
      <c r="J616" s="123"/>
      <c r="K616" s="21"/>
      <c r="L616" s="21"/>
      <c r="M616" s="21"/>
      <c r="N616" s="21"/>
      <c r="O616" s="21"/>
      <c r="P616" s="21"/>
      <c r="Q616" s="21"/>
      <c r="R616" s="21"/>
      <c r="S616" s="21"/>
    </row>
    <row r="617" spans="2:19" s="8" customFormat="1" x14ac:dyDescent="0.3">
      <c r="B617" s="123"/>
      <c r="C617" s="123"/>
      <c r="D617" s="123"/>
      <c r="E617" s="123"/>
      <c r="F617" s="123"/>
      <c r="G617" s="123"/>
      <c r="H617" s="123"/>
      <c r="I617" s="123"/>
      <c r="J617" s="123"/>
      <c r="K617" s="21"/>
      <c r="L617" s="21"/>
      <c r="M617" s="21"/>
      <c r="N617" s="21"/>
      <c r="O617" s="21"/>
      <c r="P617" s="21"/>
      <c r="Q617" s="21"/>
      <c r="R617" s="21"/>
      <c r="S617" s="21"/>
    </row>
    <row r="618" spans="2:19" s="8" customFormat="1" x14ac:dyDescent="0.3">
      <c r="B618" s="123"/>
      <c r="C618" s="123"/>
      <c r="D618" s="123"/>
      <c r="E618" s="123"/>
      <c r="F618" s="123"/>
      <c r="G618" s="123"/>
      <c r="H618" s="123"/>
      <c r="I618" s="123"/>
      <c r="J618" s="123"/>
      <c r="K618" s="21"/>
      <c r="L618" s="21"/>
      <c r="M618" s="21"/>
      <c r="N618" s="21"/>
      <c r="O618" s="21"/>
      <c r="P618" s="21"/>
      <c r="Q618" s="21"/>
      <c r="R618" s="21"/>
      <c r="S618" s="21"/>
    </row>
    <row r="619" spans="2:19" s="8" customFormat="1" x14ac:dyDescent="0.3">
      <c r="B619" s="123"/>
      <c r="C619" s="123"/>
      <c r="D619" s="123"/>
      <c r="E619" s="123"/>
      <c r="F619" s="123"/>
      <c r="G619" s="123"/>
      <c r="H619" s="123"/>
      <c r="I619" s="123"/>
      <c r="J619" s="123"/>
      <c r="K619" s="21"/>
      <c r="L619" s="21"/>
      <c r="M619" s="21"/>
      <c r="N619" s="21"/>
      <c r="O619" s="21"/>
      <c r="P619" s="21"/>
      <c r="Q619" s="21"/>
      <c r="R619" s="21"/>
      <c r="S619" s="21"/>
    </row>
    <row r="620" spans="2:19" s="8" customFormat="1" x14ac:dyDescent="0.3">
      <c r="B620" s="123"/>
      <c r="C620" s="123"/>
      <c r="D620" s="123"/>
      <c r="E620" s="123"/>
      <c r="F620" s="123"/>
      <c r="G620" s="123"/>
      <c r="H620" s="123"/>
      <c r="I620" s="123"/>
      <c r="J620" s="123"/>
      <c r="K620" s="21"/>
      <c r="L620" s="21"/>
      <c r="M620" s="21"/>
      <c r="N620" s="21"/>
      <c r="O620" s="21"/>
      <c r="P620" s="21"/>
      <c r="Q620" s="21"/>
      <c r="R620" s="21"/>
      <c r="S620" s="21"/>
    </row>
    <row r="621" spans="2:19" s="8" customFormat="1" x14ac:dyDescent="0.3">
      <c r="B621" s="123"/>
      <c r="C621" s="123"/>
      <c r="D621" s="123"/>
      <c r="E621" s="123"/>
      <c r="F621" s="123"/>
      <c r="G621" s="123"/>
      <c r="H621" s="123"/>
      <c r="I621" s="123"/>
      <c r="J621" s="123"/>
      <c r="K621" s="21"/>
      <c r="L621" s="21"/>
      <c r="M621" s="21"/>
      <c r="N621" s="21"/>
      <c r="O621" s="21"/>
      <c r="P621" s="21"/>
      <c r="Q621" s="21"/>
      <c r="R621" s="21"/>
      <c r="S621" s="21"/>
    </row>
    <row r="622" spans="2:19" s="8" customFormat="1" x14ac:dyDescent="0.3">
      <c r="B622" s="123"/>
      <c r="C622" s="123"/>
      <c r="D622" s="123"/>
      <c r="E622" s="123"/>
      <c r="F622" s="123"/>
      <c r="G622" s="123"/>
      <c r="H622" s="123"/>
      <c r="I622" s="123"/>
      <c r="J622" s="123"/>
      <c r="K622" s="21"/>
      <c r="L622" s="21"/>
      <c r="M622" s="21"/>
      <c r="N622" s="21"/>
      <c r="O622" s="21"/>
      <c r="P622" s="21"/>
      <c r="Q622" s="21"/>
      <c r="R622" s="21"/>
      <c r="S622" s="21"/>
    </row>
    <row r="623" spans="2:19" s="8" customFormat="1" x14ac:dyDescent="0.3">
      <c r="B623" s="123"/>
      <c r="C623" s="123"/>
      <c r="D623" s="123"/>
      <c r="E623" s="123"/>
      <c r="F623" s="123"/>
      <c r="G623" s="123"/>
      <c r="H623" s="123"/>
      <c r="I623" s="123"/>
      <c r="J623" s="123"/>
      <c r="K623" s="21"/>
      <c r="L623" s="21"/>
      <c r="M623" s="21"/>
      <c r="N623" s="21"/>
      <c r="O623" s="21"/>
      <c r="P623" s="21"/>
      <c r="Q623" s="21"/>
      <c r="R623" s="21"/>
      <c r="S623" s="21"/>
    </row>
    <row r="624" spans="2:19" s="8" customFormat="1" x14ac:dyDescent="0.3">
      <c r="B624" s="123"/>
      <c r="C624" s="123"/>
      <c r="D624" s="123"/>
      <c r="E624" s="123"/>
      <c r="F624" s="123"/>
      <c r="G624" s="123"/>
      <c r="H624" s="123"/>
      <c r="I624" s="123"/>
      <c r="J624" s="123"/>
      <c r="K624" s="21"/>
      <c r="L624" s="21"/>
      <c r="M624" s="21"/>
      <c r="N624" s="21"/>
      <c r="O624" s="21"/>
      <c r="P624" s="21"/>
      <c r="Q624" s="21"/>
      <c r="R624" s="21"/>
      <c r="S624" s="21"/>
    </row>
    <row r="625" spans="2:19" s="8" customFormat="1" x14ac:dyDescent="0.3">
      <c r="B625" s="123"/>
      <c r="C625" s="123"/>
      <c r="D625" s="123"/>
      <c r="E625" s="123"/>
      <c r="F625" s="123"/>
      <c r="G625" s="123"/>
      <c r="H625" s="123"/>
      <c r="I625" s="123"/>
      <c r="J625" s="123"/>
      <c r="K625" s="21"/>
      <c r="L625" s="21"/>
      <c r="M625" s="21"/>
      <c r="N625" s="21"/>
      <c r="O625" s="21"/>
      <c r="P625" s="21"/>
      <c r="Q625" s="21"/>
      <c r="R625" s="21"/>
      <c r="S625" s="21"/>
    </row>
    <row r="626" spans="2:19" s="8" customFormat="1" x14ac:dyDescent="0.3">
      <c r="B626" s="123"/>
      <c r="C626" s="123"/>
      <c r="D626" s="123"/>
      <c r="E626" s="123"/>
      <c r="F626" s="123"/>
      <c r="G626" s="123"/>
      <c r="H626" s="123"/>
      <c r="I626" s="123"/>
      <c r="J626" s="123"/>
      <c r="K626" s="21"/>
      <c r="L626" s="21"/>
      <c r="M626" s="21"/>
      <c r="N626" s="21"/>
      <c r="O626" s="21"/>
      <c r="P626" s="21"/>
      <c r="Q626" s="21"/>
      <c r="R626" s="21"/>
      <c r="S626" s="21"/>
    </row>
    <row r="627" spans="2:19" s="8" customFormat="1" x14ac:dyDescent="0.3">
      <c r="B627" s="123"/>
      <c r="C627" s="123"/>
      <c r="D627" s="123"/>
      <c r="E627" s="123"/>
      <c r="F627" s="123"/>
      <c r="G627" s="123"/>
      <c r="H627" s="123"/>
      <c r="I627" s="123"/>
      <c r="J627" s="123"/>
      <c r="K627" s="21"/>
      <c r="L627" s="21"/>
      <c r="M627" s="21"/>
      <c r="N627" s="21"/>
      <c r="O627" s="21"/>
      <c r="P627" s="21"/>
      <c r="Q627" s="21"/>
      <c r="R627" s="21"/>
      <c r="S627" s="21"/>
    </row>
    <row r="628" spans="2:19" s="8" customFormat="1" x14ac:dyDescent="0.3">
      <c r="B628" s="123"/>
      <c r="C628" s="123"/>
      <c r="D628" s="123"/>
      <c r="E628" s="123"/>
      <c r="F628" s="123"/>
      <c r="G628" s="123"/>
      <c r="H628" s="123"/>
      <c r="I628" s="123"/>
      <c r="J628" s="123"/>
      <c r="K628" s="21"/>
      <c r="L628" s="21"/>
      <c r="M628" s="21"/>
      <c r="N628" s="21"/>
      <c r="O628" s="21"/>
      <c r="P628" s="21"/>
      <c r="Q628" s="21"/>
      <c r="R628" s="21"/>
      <c r="S628" s="21"/>
    </row>
    <row r="629" spans="2:19" s="8" customFormat="1" x14ac:dyDescent="0.3">
      <c r="B629" s="123"/>
      <c r="C629" s="123"/>
      <c r="D629" s="123"/>
      <c r="E629" s="123"/>
      <c r="F629" s="123"/>
      <c r="G629" s="123"/>
      <c r="H629" s="123"/>
      <c r="I629" s="123"/>
      <c r="J629" s="123"/>
      <c r="K629" s="21"/>
      <c r="L629" s="21"/>
      <c r="M629" s="21"/>
      <c r="N629" s="21"/>
      <c r="O629" s="21"/>
      <c r="P629" s="21"/>
      <c r="Q629" s="21"/>
      <c r="R629" s="21"/>
      <c r="S629" s="21"/>
    </row>
    <row r="630" spans="2:19" s="8" customFormat="1" x14ac:dyDescent="0.3">
      <c r="B630" s="123"/>
      <c r="C630" s="123"/>
      <c r="D630" s="123"/>
      <c r="E630" s="123"/>
      <c r="F630" s="123"/>
      <c r="G630" s="123"/>
      <c r="H630" s="123"/>
      <c r="I630" s="123"/>
      <c r="J630" s="123"/>
      <c r="K630" s="21"/>
      <c r="L630" s="21"/>
      <c r="M630" s="21"/>
      <c r="N630" s="21"/>
      <c r="O630" s="21"/>
      <c r="P630" s="21"/>
      <c r="Q630" s="21"/>
      <c r="R630" s="21"/>
      <c r="S630" s="21"/>
    </row>
    <row r="631" spans="2:19" s="8" customFormat="1" x14ac:dyDescent="0.3">
      <c r="B631" s="123"/>
      <c r="C631" s="123"/>
      <c r="D631" s="123"/>
      <c r="E631" s="123"/>
      <c r="F631" s="123"/>
      <c r="G631" s="123"/>
      <c r="H631" s="123"/>
      <c r="I631" s="123"/>
      <c r="J631" s="123"/>
      <c r="K631" s="21"/>
      <c r="L631" s="21"/>
      <c r="M631" s="21"/>
      <c r="N631" s="21"/>
      <c r="O631" s="21"/>
      <c r="P631" s="21"/>
      <c r="Q631" s="21"/>
      <c r="R631" s="21"/>
      <c r="S631" s="21"/>
    </row>
    <row r="632" spans="2:19" s="8" customFormat="1" x14ac:dyDescent="0.3">
      <c r="B632" s="123"/>
      <c r="C632" s="123"/>
      <c r="D632" s="123"/>
      <c r="E632" s="123"/>
      <c r="F632" s="123"/>
      <c r="G632" s="123"/>
      <c r="H632" s="123"/>
      <c r="I632" s="123"/>
      <c r="J632" s="123"/>
      <c r="K632" s="21"/>
      <c r="L632" s="21"/>
      <c r="M632" s="21"/>
      <c r="N632" s="21"/>
      <c r="O632" s="21"/>
      <c r="P632" s="21"/>
      <c r="Q632" s="21"/>
      <c r="R632" s="21"/>
      <c r="S632" s="21"/>
    </row>
    <row r="633" spans="2:19" s="8" customFormat="1" x14ac:dyDescent="0.3">
      <c r="B633" s="123"/>
      <c r="C633" s="123"/>
      <c r="D633" s="123"/>
      <c r="E633" s="123"/>
      <c r="F633" s="123"/>
      <c r="G633" s="123"/>
      <c r="H633" s="123"/>
      <c r="I633" s="123"/>
      <c r="J633" s="123"/>
      <c r="K633" s="21"/>
      <c r="L633" s="21"/>
      <c r="M633" s="21"/>
      <c r="N633" s="21"/>
      <c r="O633" s="21"/>
      <c r="P633" s="21"/>
      <c r="Q633" s="21"/>
      <c r="R633" s="21"/>
      <c r="S633" s="21"/>
    </row>
    <row r="634" spans="2:19" s="8" customFormat="1" x14ac:dyDescent="0.3">
      <c r="B634" s="123"/>
      <c r="C634" s="123"/>
      <c r="D634" s="123"/>
      <c r="E634" s="123"/>
      <c r="F634" s="123"/>
      <c r="G634" s="123"/>
      <c r="H634" s="123"/>
      <c r="I634" s="123"/>
      <c r="J634" s="123"/>
      <c r="K634" s="21"/>
      <c r="L634" s="21"/>
      <c r="M634" s="21"/>
      <c r="N634" s="21"/>
      <c r="O634" s="21"/>
      <c r="P634" s="21"/>
      <c r="Q634" s="21"/>
      <c r="R634" s="21"/>
      <c r="S634" s="21"/>
    </row>
    <row r="635" spans="2:19" s="8" customFormat="1" x14ac:dyDescent="0.3">
      <c r="B635" s="123"/>
      <c r="C635" s="123"/>
      <c r="D635" s="123"/>
      <c r="E635" s="123"/>
      <c r="F635" s="123"/>
      <c r="G635" s="123"/>
      <c r="H635" s="123"/>
      <c r="I635" s="123"/>
      <c r="J635" s="123"/>
      <c r="K635" s="21"/>
      <c r="L635" s="21"/>
      <c r="M635" s="21"/>
      <c r="N635" s="21"/>
      <c r="O635" s="21"/>
      <c r="P635" s="21"/>
      <c r="Q635" s="21"/>
      <c r="R635" s="21"/>
      <c r="S635" s="21"/>
    </row>
    <row r="636" spans="2:19" s="8" customFormat="1" x14ac:dyDescent="0.3">
      <c r="B636" s="123"/>
      <c r="C636" s="123"/>
      <c r="D636" s="123"/>
      <c r="E636" s="123"/>
      <c r="F636" s="123"/>
      <c r="G636" s="123"/>
      <c r="H636" s="123"/>
      <c r="I636" s="123"/>
      <c r="J636" s="123"/>
      <c r="K636" s="21"/>
      <c r="L636" s="21"/>
      <c r="M636" s="21"/>
      <c r="N636" s="21"/>
      <c r="O636" s="21"/>
      <c r="P636" s="21"/>
      <c r="Q636" s="21"/>
      <c r="R636" s="21"/>
      <c r="S636" s="21"/>
    </row>
    <row r="637" spans="2:19" s="8" customFormat="1" x14ac:dyDescent="0.3">
      <c r="B637" s="123"/>
      <c r="C637" s="123"/>
      <c r="D637" s="123"/>
      <c r="E637" s="123"/>
      <c r="F637" s="123"/>
      <c r="G637" s="123"/>
      <c r="H637" s="123"/>
      <c r="I637" s="123"/>
      <c r="J637" s="123"/>
      <c r="K637" s="21"/>
      <c r="L637" s="21"/>
      <c r="M637" s="21"/>
      <c r="N637" s="21"/>
      <c r="O637" s="21"/>
      <c r="P637" s="21"/>
      <c r="Q637" s="21"/>
      <c r="R637" s="21"/>
      <c r="S637" s="21"/>
    </row>
    <row r="638" spans="2:19" s="8" customFormat="1" x14ac:dyDescent="0.3">
      <c r="B638" s="123"/>
      <c r="C638" s="123"/>
      <c r="D638" s="123"/>
      <c r="E638" s="123"/>
      <c r="F638" s="123"/>
      <c r="G638" s="123"/>
      <c r="H638" s="123"/>
      <c r="I638" s="123"/>
      <c r="J638" s="123"/>
      <c r="K638" s="21"/>
      <c r="L638" s="21"/>
      <c r="M638" s="21"/>
      <c r="N638" s="21"/>
      <c r="O638" s="21"/>
      <c r="P638" s="21"/>
      <c r="Q638" s="21"/>
      <c r="R638" s="21"/>
      <c r="S638" s="21"/>
    </row>
    <row r="639" spans="2:19" s="8" customFormat="1" x14ac:dyDescent="0.3">
      <c r="B639" s="123"/>
      <c r="C639" s="123"/>
      <c r="D639" s="123"/>
      <c r="E639" s="123"/>
      <c r="F639" s="123"/>
      <c r="G639" s="123"/>
      <c r="H639" s="123"/>
      <c r="I639" s="123"/>
      <c r="J639" s="123"/>
      <c r="K639" s="21"/>
      <c r="L639" s="21"/>
      <c r="M639" s="21"/>
      <c r="N639" s="21"/>
      <c r="O639" s="21"/>
      <c r="P639" s="21"/>
      <c r="Q639" s="21"/>
      <c r="R639" s="21"/>
      <c r="S639" s="21"/>
    </row>
    <row r="640" spans="2:19" s="8" customFormat="1" x14ac:dyDescent="0.3">
      <c r="B640" s="123"/>
      <c r="C640" s="123"/>
      <c r="D640" s="123"/>
      <c r="E640" s="123"/>
      <c r="F640" s="123"/>
      <c r="G640" s="123"/>
      <c r="H640" s="123"/>
      <c r="I640" s="123"/>
      <c r="J640" s="123"/>
      <c r="K640" s="21"/>
      <c r="L640" s="21"/>
      <c r="M640" s="21"/>
      <c r="N640" s="21"/>
      <c r="O640" s="21"/>
      <c r="P640" s="21"/>
      <c r="Q640" s="21"/>
      <c r="R640" s="21"/>
      <c r="S640" s="21"/>
    </row>
    <row r="641" spans="2:19" s="8" customFormat="1" x14ac:dyDescent="0.3">
      <c r="B641" s="123"/>
      <c r="C641" s="123"/>
      <c r="D641" s="123"/>
      <c r="E641" s="123"/>
      <c r="F641" s="123"/>
      <c r="G641" s="123"/>
      <c r="H641" s="123"/>
      <c r="I641" s="123"/>
      <c r="J641" s="123"/>
      <c r="K641" s="21"/>
      <c r="L641" s="21"/>
      <c r="M641" s="21"/>
      <c r="N641" s="21"/>
      <c r="O641" s="21"/>
      <c r="P641" s="21"/>
      <c r="Q641" s="21"/>
      <c r="R641" s="21"/>
      <c r="S641" s="21"/>
    </row>
    <row r="642" spans="2:19" s="8" customFormat="1" x14ac:dyDescent="0.3">
      <c r="B642" s="123"/>
      <c r="C642" s="123"/>
      <c r="D642" s="123"/>
      <c r="E642" s="123"/>
      <c r="F642" s="123"/>
      <c r="G642" s="123"/>
      <c r="H642" s="123"/>
      <c r="I642" s="123"/>
      <c r="J642" s="123"/>
      <c r="K642" s="21"/>
      <c r="L642" s="21"/>
      <c r="M642" s="21"/>
      <c r="N642" s="21"/>
      <c r="O642" s="21"/>
      <c r="P642" s="21"/>
      <c r="Q642" s="21"/>
      <c r="R642" s="21"/>
      <c r="S642" s="21"/>
    </row>
    <row r="643" spans="2:19" s="8" customFormat="1" x14ac:dyDescent="0.3">
      <c r="B643" s="123"/>
      <c r="C643" s="123"/>
      <c r="D643" s="123"/>
      <c r="E643" s="123"/>
      <c r="F643" s="123"/>
      <c r="G643" s="123"/>
      <c r="H643" s="123"/>
      <c r="I643" s="123"/>
      <c r="J643" s="123"/>
      <c r="K643" s="21"/>
      <c r="L643" s="21"/>
      <c r="M643" s="21"/>
      <c r="N643" s="21"/>
      <c r="O643" s="21"/>
      <c r="P643" s="21"/>
      <c r="Q643" s="21"/>
      <c r="R643" s="21"/>
      <c r="S643" s="21"/>
    </row>
    <row r="644" spans="2:19" s="8" customFormat="1" x14ac:dyDescent="0.3">
      <c r="B644" s="123"/>
      <c r="C644" s="123"/>
      <c r="D644" s="123"/>
      <c r="E644" s="123"/>
      <c r="F644" s="123"/>
      <c r="G644" s="123"/>
      <c r="H644" s="123"/>
      <c r="I644" s="123"/>
      <c r="J644" s="123"/>
      <c r="K644" s="21"/>
      <c r="L644" s="21"/>
      <c r="M644" s="21"/>
      <c r="N644" s="21"/>
      <c r="O644" s="21"/>
      <c r="P644" s="21"/>
      <c r="Q644" s="21"/>
      <c r="R644" s="21"/>
      <c r="S644" s="21"/>
    </row>
    <row r="645" spans="2:19" s="8" customFormat="1" x14ac:dyDescent="0.3">
      <c r="B645" s="123"/>
      <c r="C645" s="123"/>
      <c r="D645" s="123"/>
      <c r="E645" s="123"/>
      <c r="F645" s="123"/>
      <c r="G645" s="123"/>
      <c r="H645" s="123"/>
      <c r="I645" s="123"/>
      <c r="J645" s="123"/>
      <c r="K645" s="21"/>
      <c r="L645" s="21"/>
      <c r="M645" s="21"/>
      <c r="N645" s="21"/>
      <c r="O645" s="21"/>
      <c r="P645" s="21"/>
      <c r="Q645" s="21"/>
      <c r="R645" s="21"/>
      <c r="S645" s="21"/>
    </row>
    <row r="646" spans="2:19" s="8" customFormat="1" x14ac:dyDescent="0.3">
      <c r="B646" s="123"/>
      <c r="C646" s="123"/>
      <c r="D646" s="123"/>
      <c r="E646" s="123"/>
      <c r="F646" s="123"/>
      <c r="G646" s="123"/>
      <c r="H646" s="123"/>
      <c r="I646" s="123"/>
      <c r="J646" s="123"/>
      <c r="K646" s="21"/>
      <c r="L646" s="21"/>
      <c r="M646" s="21"/>
      <c r="N646" s="21"/>
      <c r="O646" s="21"/>
      <c r="P646" s="21"/>
      <c r="Q646" s="21"/>
      <c r="R646" s="21"/>
      <c r="S646" s="21"/>
    </row>
    <row r="647" spans="2:19" s="8" customFormat="1" x14ac:dyDescent="0.3">
      <c r="B647" s="123"/>
      <c r="C647" s="123"/>
      <c r="D647" s="123"/>
      <c r="E647" s="123"/>
      <c r="F647" s="123"/>
      <c r="G647" s="123"/>
      <c r="H647" s="123"/>
      <c r="I647" s="123"/>
      <c r="J647" s="123"/>
      <c r="K647" s="21"/>
      <c r="L647" s="21"/>
      <c r="M647" s="21"/>
      <c r="N647" s="21"/>
      <c r="O647" s="21"/>
      <c r="P647" s="21"/>
      <c r="Q647" s="21"/>
      <c r="R647" s="21"/>
      <c r="S647" s="21"/>
    </row>
    <row r="648" spans="2:19" s="8" customFormat="1" x14ac:dyDescent="0.3">
      <c r="B648" s="123"/>
      <c r="C648" s="123"/>
      <c r="D648" s="123"/>
      <c r="E648" s="123"/>
      <c r="F648" s="123"/>
      <c r="G648" s="123"/>
      <c r="H648" s="123"/>
      <c r="I648" s="123"/>
      <c r="J648" s="123"/>
      <c r="K648" s="21"/>
      <c r="L648" s="21"/>
      <c r="M648" s="21"/>
      <c r="N648" s="21"/>
      <c r="O648" s="21"/>
      <c r="P648" s="21"/>
      <c r="Q648" s="21"/>
      <c r="R648" s="21"/>
      <c r="S648" s="21"/>
    </row>
    <row r="649" spans="2:19" s="8" customFormat="1" x14ac:dyDescent="0.3">
      <c r="B649" s="123"/>
      <c r="C649" s="123"/>
      <c r="D649" s="123"/>
      <c r="E649" s="123"/>
      <c r="F649" s="123"/>
      <c r="G649" s="123"/>
      <c r="H649" s="123"/>
      <c r="I649" s="123"/>
      <c r="J649" s="123"/>
      <c r="K649" s="21"/>
      <c r="L649" s="21"/>
      <c r="M649" s="21"/>
      <c r="N649" s="21"/>
      <c r="O649" s="21"/>
      <c r="P649" s="21"/>
      <c r="Q649" s="21"/>
      <c r="R649" s="21"/>
      <c r="S649" s="21"/>
    </row>
    <row r="650" spans="2:19" s="8" customFormat="1" x14ac:dyDescent="0.3">
      <c r="B650" s="123"/>
      <c r="C650" s="123"/>
      <c r="D650" s="123"/>
      <c r="E650" s="123"/>
      <c r="F650" s="123"/>
      <c r="G650" s="123"/>
      <c r="H650" s="123"/>
      <c r="I650" s="123"/>
      <c r="J650" s="123"/>
      <c r="K650" s="21"/>
      <c r="L650" s="21"/>
      <c r="M650" s="21"/>
      <c r="N650" s="21"/>
      <c r="O650" s="21"/>
      <c r="P650" s="21"/>
      <c r="Q650" s="21"/>
      <c r="R650" s="21"/>
      <c r="S650" s="21"/>
    </row>
    <row r="651" spans="2:19" s="8" customFormat="1" x14ac:dyDescent="0.3">
      <c r="B651" s="123"/>
      <c r="C651" s="123"/>
      <c r="D651" s="123"/>
      <c r="E651" s="123"/>
      <c r="F651" s="123"/>
      <c r="G651" s="123"/>
      <c r="H651" s="123"/>
      <c r="I651" s="123"/>
      <c r="J651" s="123"/>
      <c r="K651" s="21"/>
      <c r="L651" s="21"/>
      <c r="M651" s="21"/>
      <c r="N651" s="21"/>
      <c r="O651" s="21"/>
      <c r="P651" s="21"/>
      <c r="Q651" s="21"/>
      <c r="R651" s="21"/>
      <c r="S651" s="21"/>
    </row>
    <row r="652" spans="2:19" s="8" customFormat="1" x14ac:dyDescent="0.3">
      <c r="B652" s="123"/>
      <c r="C652" s="123"/>
      <c r="D652" s="123"/>
      <c r="E652" s="123"/>
      <c r="F652" s="123"/>
      <c r="G652" s="123"/>
      <c r="H652" s="123"/>
      <c r="I652" s="123"/>
      <c r="J652" s="123"/>
      <c r="K652" s="21"/>
      <c r="L652" s="21"/>
      <c r="M652" s="21"/>
      <c r="N652" s="21"/>
      <c r="O652" s="21"/>
      <c r="P652" s="21"/>
      <c r="Q652" s="21"/>
      <c r="R652" s="21"/>
      <c r="S652" s="21"/>
    </row>
    <row r="653" spans="2:19" s="8" customFormat="1" x14ac:dyDescent="0.3">
      <c r="B653" s="123"/>
      <c r="C653" s="123"/>
      <c r="D653" s="123"/>
      <c r="E653" s="123"/>
      <c r="F653" s="123"/>
      <c r="G653" s="123"/>
      <c r="H653" s="123"/>
      <c r="I653" s="123"/>
      <c r="J653" s="123"/>
      <c r="K653" s="21"/>
      <c r="L653" s="21"/>
      <c r="M653" s="21"/>
      <c r="N653" s="21"/>
      <c r="O653" s="21"/>
      <c r="P653" s="21"/>
      <c r="Q653" s="21"/>
      <c r="R653" s="21"/>
      <c r="S653" s="21"/>
    </row>
    <row r="654" spans="2:19" s="8" customFormat="1" x14ac:dyDescent="0.3">
      <c r="B654" s="123"/>
      <c r="C654" s="123"/>
      <c r="D654" s="123"/>
      <c r="E654" s="123"/>
      <c r="F654" s="123"/>
      <c r="G654" s="123"/>
      <c r="H654" s="123"/>
      <c r="I654" s="123"/>
      <c r="J654" s="123"/>
      <c r="K654" s="21"/>
      <c r="L654" s="21"/>
      <c r="M654" s="21"/>
      <c r="N654" s="21"/>
      <c r="O654" s="21"/>
      <c r="P654" s="21"/>
      <c r="Q654" s="21"/>
      <c r="R654" s="21"/>
      <c r="S654" s="21"/>
    </row>
    <row r="655" spans="2:19" s="8" customFormat="1" x14ac:dyDescent="0.3">
      <c r="B655" s="123"/>
      <c r="C655" s="123"/>
      <c r="D655" s="123"/>
      <c r="E655" s="123"/>
      <c r="F655" s="123"/>
      <c r="G655" s="123"/>
      <c r="H655" s="123"/>
      <c r="I655" s="123"/>
      <c r="J655" s="123"/>
      <c r="K655" s="21"/>
      <c r="L655" s="21"/>
      <c r="M655" s="21"/>
      <c r="N655" s="21"/>
      <c r="O655" s="21"/>
      <c r="P655" s="21"/>
      <c r="Q655" s="21"/>
      <c r="R655" s="21"/>
      <c r="S655" s="21"/>
    </row>
    <row r="656" spans="2:19" s="8" customFormat="1" x14ac:dyDescent="0.3">
      <c r="B656" s="123"/>
      <c r="C656" s="123"/>
      <c r="D656" s="123"/>
      <c r="E656" s="123"/>
      <c r="F656" s="123"/>
      <c r="G656" s="123"/>
      <c r="H656" s="123"/>
      <c r="I656" s="123"/>
      <c r="J656" s="123"/>
      <c r="K656" s="21"/>
      <c r="L656" s="21"/>
      <c r="M656" s="21"/>
      <c r="N656" s="21"/>
      <c r="O656" s="21"/>
      <c r="P656" s="21"/>
      <c r="Q656" s="21"/>
      <c r="R656" s="21"/>
      <c r="S656" s="21"/>
    </row>
    <row r="657" spans="2:19" s="8" customFormat="1" x14ac:dyDescent="0.3">
      <c r="B657" s="123"/>
      <c r="C657" s="123"/>
      <c r="D657" s="123"/>
      <c r="E657" s="123"/>
      <c r="F657" s="123"/>
      <c r="G657" s="123"/>
      <c r="H657" s="123"/>
      <c r="I657" s="123"/>
      <c r="J657" s="123"/>
      <c r="K657" s="21"/>
      <c r="L657" s="21"/>
      <c r="M657" s="21"/>
      <c r="N657" s="21"/>
      <c r="O657" s="21"/>
      <c r="P657" s="21"/>
      <c r="Q657" s="21"/>
      <c r="R657" s="21"/>
      <c r="S657" s="21"/>
    </row>
    <row r="658" spans="2:19" s="8" customFormat="1" x14ac:dyDescent="0.3">
      <c r="B658" s="123"/>
      <c r="C658" s="123"/>
      <c r="D658" s="123"/>
      <c r="E658" s="123"/>
      <c r="F658" s="123"/>
      <c r="G658" s="123"/>
      <c r="H658" s="123"/>
      <c r="I658" s="123"/>
      <c r="J658" s="123"/>
      <c r="K658" s="21"/>
      <c r="L658" s="21"/>
      <c r="M658" s="21"/>
      <c r="N658" s="21"/>
      <c r="O658" s="21"/>
      <c r="P658" s="21"/>
      <c r="Q658" s="21"/>
      <c r="R658" s="21"/>
      <c r="S658" s="21"/>
    </row>
    <row r="659" spans="2:19" s="8" customFormat="1" x14ac:dyDescent="0.3">
      <c r="B659" s="123"/>
      <c r="C659" s="123"/>
      <c r="D659" s="123"/>
      <c r="E659" s="123"/>
      <c r="F659" s="123"/>
      <c r="G659" s="123"/>
      <c r="H659" s="123"/>
      <c r="I659" s="123"/>
      <c r="J659" s="123"/>
      <c r="K659" s="21"/>
      <c r="L659" s="21"/>
      <c r="M659" s="21"/>
      <c r="N659" s="21"/>
      <c r="O659" s="21"/>
      <c r="P659" s="21"/>
      <c r="Q659" s="21"/>
      <c r="R659" s="21"/>
      <c r="S659" s="21"/>
    </row>
    <row r="660" spans="2:19" s="8" customFormat="1" x14ac:dyDescent="0.3">
      <c r="B660" s="123"/>
      <c r="C660" s="123"/>
      <c r="D660" s="123"/>
      <c r="E660" s="123"/>
      <c r="F660" s="123"/>
      <c r="G660" s="123"/>
      <c r="H660" s="123"/>
      <c r="I660" s="123"/>
      <c r="J660" s="123"/>
      <c r="K660" s="21"/>
      <c r="L660" s="21"/>
      <c r="M660" s="21"/>
      <c r="N660" s="21"/>
      <c r="O660" s="21"/>
      <c r="P660" s="21"/>
      <c r="Q660" s="21"/>
      <c r="R660" s="21"/>
      <c r="S660" s="21"/>
    </row>
    <row r="661" spans="2:19" s="8" customFormat="1" x14ac:dyDescent="0.3">
      <c r="B661" s="123"/>
      <c r="C661" s="123"/>
      <c r="D661" s="123"/>
      <c r="E661" s="123"/>
      <c r="F661" s="123"/>
      <c r="G661" s="123"/>
      <c r="H661" s="123"/>
      <c r="I661" s="123"/>
      <c r="J661" s="123"/>
      <c r="K661" s="21"/>
      <c r="L661" s="21"/>
      <c r="M661" s="21"/>
      <c r="N661" s="21"/>
      <c r="O661" s="21"/>
      <c r="P661" s="21"/>
      <c r="Q661" s="21"/>
      <c r="R661" s="21"/>
      <c r="S661" s="21"/>
    </row>
    <row r="662" spans="2:19" s="8" customFormat="1" x14ac:dyDescent="0.3">
      <c r="B662" s="123"/>
      <c r="C662" s="123"/>
      <c r="D662" s="123"/>
      <c r="E662" s="123"/>
      <c r="F662" s="123"/>
      <c r="G662" s="123"/>
      <c r="H662" s="123"/>
      <c r="I662" s="123"/>
      <c r="J662" s="123"/>
      <c r="K662" s="21"/>
      <c r="L662" s="21"/>
      <c r="M662" s="21"/>
      <c r="N662" s="21"/>
      <c r="O662" s="21"/>
      <c r="P662" s="21"/>
      <c r="Q662" s="21"/>
      <c r="R662" s="21"/>
      <c r="S662" s="21"/>
    </row>
    <row r="663" spans="2:19" s="8" customFormat="1" x14ac:dyDescent="0.3">
      <c r="B663" s="123"/>
      <c r="C663" s="123"/>
      <c r="D663" s="123"/>
      <c r="E663" s="123"/>
      <c r="F663" s="123"/>
      <c r="G663" s="123"/>
      <c r="H663" s="123"/>
      <c r="I663" s="123"/>
      <c r="J663" s="123"/>
      <c r="K663" s="21"/>
      <c r="L663" s="21"/>
      <c r="M663" s="21"/>
      <c r="N663" s="21"/>
      <c r="O663" s="21"/>
      <c r="P663" s="21"/>
      <c r="Q663" s="21"/>
      <c r="R663" s="21"/>
      <c r="S663" s="21"/>
    </row>
    <row r="664" spans="2:19" s="8" customFormat="1" x14ac:dyDescent="0.3">
      <c r="B664" s="123"/>
      <c r="C664" s="123"/>
      <c r="D664" s="123"/>
      <c r="E664" s="123"/>
      <c r="F664" s="123"/>
      <c r="G664" s="123"/>
      <c r="H664" s="123"/>
      <c r="I664" s="123"/>
      <c r="J664" s="123"/>
      <c r="K664" s="21"/>
      <c r="L664" s="21"/>
      <c r="M664" s="21"/>
      <c r="N664" s="21"/>
      <c r="O664" s="21"/>
      <c r="P664" s="21"/>
      <c r="Q664" s="21"/>
      <c r="R664" s="21"/>
      <c r="S664" s="21"/>
    </row>
    <row r="665" spans="2:19" s="8" customFormat="1" x14ac:dyDescent="0.3">
      <c r="B665" s="123"/>
      <c r="C665" s="123"/>
      <c r="D665" s="123"/>
      <c r="E665" s="123"/>
      <c r="F665" s="123"/>
      <c r="G665" s="123"/>
      <c r="H665" s="123"/>
      <c r="I665" s="123"/>
      <c r="J665" s="123"/>
      <c r="K665" s="21"/>
      <c r="L665" s="21"/>
      <c r="M665" s="21"/>
      <c r="N665" s="21"/>
      <c r="O665" s="21"/>
      <c r="P665" s="21"/>
      <c r="Q665" s="21"/>
      <c r="R665" s="21"/>
      <c r="S665" s="21"/>
    </row>
    <row r="666" spans="2:19" s="8" customFormat="1" x14ac:dyDescent="0.3">
      <c r="B666" s="123"/>
      <c r="C666" s="123"/>
      <c r="D666" s="123"/>
      <c r="E666" s="123"/>
      <c r="F666" s="123"/>
      <c r="G666" s="123"/>
      <c r="H666" s="123"/>
      <c r="I666" s="123"/>
      <c r="J666" s="123"/>
      <c r="K666" s="21"/>
      <c r="L666" s="21"/>
      <c r="M666" s="21"/>
      <c r="N666" s="21"/>
      <c r="O666" s="21"/>
      <c r="P666" s="21"/>
      <c r="Q666" s="21"/>
      <c r="R666" s="21"/>
      <c r="S666" s="21"/>
    </row>
    <row r="667" spans="2:19" s="8" customFormat="1" x14ac:dyDescent="0.3">
      <c r="B667" s="123"/>
      <c r="C667" s="123"/>
      <c r="D667" s="123"/>
      <c r="E667" s="123"/>
      <c r="F667" s="123"/>
      <c r="G667" s="123"/>
      <c r="H667" s="123"/>
      <c r="I667" s="123"/>
      <c r="J667" s="123"/>
      <c r="K667" s="21"/>
      <c r="L667" s="21"/>
      <c r="M667" s="21"/>
      <c r="N667" s="21"/>
      <c r="O667" s="21"/>
      <c r="P667" s="21"/>
      <c r="Q667" s="21"/>
      <c r="R667" s="21"/>
      <c r="S667" s="21"/>
    </row>
    <row r="668" spans="2:19" s="8" customFormat="1" x14ac:dyDescent="0.3">
      <c r="B668" s="123"/>
      <c r="C668" s="123"/>
      <c r="D668" s="123"/>
      <c r="E668" s="123"/>
      <c r="F668" s="123"/>
      <c r="G668" s="123"/>
      <c r="H668" s="123"/>
      <c r="I668" s="123"/>
      <c r="J668" s="123"/>
      <c r="K668" s="21"/>
      <c r="L668" s="21"/>
      <c r="M668" s="21"/>
      <c r="N668" s="21"/>
      <c r="O668" s="21"/>
      <c r="P668" s="21"/>
      <c r="Q668" s="21"/>
      <c r="R668" s="21"/>
      <c r="S668" s="21"/>
    </row>
    <row r="669" spans="2:19" s="8" customFormat="1" x14ac:dyDescent="0.3">
      <c r="B669" s="123"/>
      <c r="C669" s="123"/>
      <c r="D669" s="123"/>
      <c r="E669" s="123"/>
      <c r="F669" s="123"/>
      <c r="G669" s="123"/>
      <c r="H669" s="123"/>
      <c r="I669" s="123"/>
      <c r="J669" s="123"/>
      <c r="K669" s="21"/>
      <c r="L669" s="21"/>
      <c r="M669" s="21"/>
      <c r="N669" s="21"/>
      <c r="O669" s="21"/>
      <c r="P669" s="21"/>
      <c r="Q669" s="21"/>
      <c r="R669" s="21"/>
      <c r="S669" s="21"/>
    </row>
    <row r="670" spans="2:19" s="8" customFormat="1" x14ac:dyDescent="0.3">
      <c r="B670" s="123"/>
      <c r="C670" s="123"/>
      <c r="D670" s="123"/>
      <c r="E670" s="123"/>
      <c r="F670" s="123"/>
      <c r="G670" s="123"/>
      <c r="H670" s="123"/>
      <c r="I670" s="123"/>
      <c r="J670" s="123"/>
      <c r="K670" s="21"/>
      <c r="L670" s="21"/>
      <c r="M670" s="21"/>
      <c r="N670" s="21"/>
      <c r="O670" s="21"/>
      <c r="P670" s="21"/>
      <c r="Q670" s="21"/>
      <c r="R670" s="21"/>
      <c r="S670" s="21"/>
    </row>
    <row r="671" spans="2:19" s="8" customFormat="1" x14ac:dyDescent="0.3">
      <c r="B671" s="123"/>
      <c r="C671" s="123"/>
      <c r="D671" s="123"/>
      <c r="E671" s="123"/>
      <c r="F671" s="123"/>
      <c r="G671" s="123"/>
      <c r="H671" s="123"/>
      <c r="I671" s="123"/>
      <c r="J671" s="123"/>
      <c r="K671" s="21"/>
      <c r="L671" s="21"/>
      <c r="M671" s="21"/>
      <c r="N671" s="21"/>
      <c r="O671" s="21"/>
      <c r="P671" s="21"/>
      <c r="Q671" s="21"/>
      <c r="R671" s="21"/>
      <c r="S671" s="21"/>
    </row>
    <row r="672" spans="2:19" s="8" customFormat="1" x14ac:dyDescent="0.3">
      <c r="B672" s="123"/>
      <c r="C672" s="123"/>
      <c r="D672" s="123"/>
      <c r="E672" s="123"/>
      <c r="F672" s="123"/>
      <c r="G672" s="123"/>
      <c r="H672" s="123"/>
      <c r="I672" s="123"/>
      <c r="J672" s="123"/>
      <c r="K672" s="21"/>
      <c r="L672" s="21"/>
      <c r="M672" s="21"/>
      <c r="N672" s="21"/>
      <c r="O672" s="21"/>
      <c r="P672" s="21"/>
      <c r="Q672" s="21"/>
      <c r="R672" s="21"/>
      <c r="S672" s="21"/>
    </row>
    <row r="673" spans="2:19" s="8" customFormat="1" x14ac:dyDescent="0.3">
      <c r="B673" s="123"/>
      <c r="C673" s="123"/>
      <c r="D673" s="123"/>
      <c r="E673" s="123"/>
      <c r="F673" s="123"/>
      <c r="G673" s="123"/>
      <c r="H673" s="123"/>
      <c r="I673" s="123"/>
      <c r="J673" s="123"/>
      <c r="K673" s="21"/>
      <c r="L673" s="21"/>
      <c r="M673" s="21"/>
      <c r="N673" s="21"/>
      <c r="O673" s="21"/>
      <c r="P673" s="21"/>
      <c r="Q673" s="21"/>
      <c r="R673" s="21"/>
      <c r="S673" s="21"/>
    </row>
    <row r="674" spans="2:19" s="8" customFormat="1" x14ac:dyDescent="0.3">
      <c r="B674" s="123"/>
      <c r="C674" s="123"/>
      <c r="D674" s="123"/>
      <c r="E674" s="123"/>
      <c r="F674" s="123"/>
      <c r="G674" s="123"/>
      <c r="H674" s="123"/>
      <c r="I674" s="123"/>
      <c r="J674" s="123"/>
      <c r="K674" s="21"/>
      <c r="L674" s="21"/>
      <c r="M674" s="21"/>
      <c r="N674" s="21"/>
      <c r="O674" s="21"/>
      <c r="P674" s="21"/>
      <c r="Q674" s="21"/>
      <c r="R674" s="21"/>
      <c r="S674" s="21"/>
    </row>
    <row r="675" spans="2:19" s="8" customFormat="1" x14ac:dyDescent="0.3">
      <c r="B675" s="123"/>
      <c r="C675" s="123"/>
      <c r="D675" s="123"/>
      <c r="E675" s="123"/>
      <c r="F675" s="123"/>
      <c r="G675" s="123"/>
      <c r="H675" s="123"/>
      <c r="I675" s="123"/>
      <c r="J675" s="123"/>
      <c r="K675" s="21"/>
      <c r="L675" s="21"/>
      <c r="M675" s="21"/>
      <c r="N675" s="21"/>
      <c r="O675" s="21"/>
      <c r="P675" s="21"/>
      <c r="Q675" s="21"/>
      <c r="R675" s="21"/>
      <c r="S675" s="21"/>
    </row>
    <row r="676" spans="2:19" s="8" customFormat="1" x14ac:dyDescent="0.3">
      <c r="B676" s="123"/>
      <c r="C676" s="123"/>
      <c r="D676" s="123"/>
      <c r="E676" s="123"/>
      <c r="F676" s="123"/>
      <c r="G676" s="123"/>
      <c r="H676" s="123"/>
      <c r="I676" s="123"/>
      <c r="J676" s="123"/>
      <c r="K676" s="21"/>
      <c r="L676" s="21"/>
      <c r="M676" s="21"/>
      <c r="N676" s="21"/>
      <c r="O676" s="21"/>
      <c r="P676" s="21"/>
      <c r="Q676" s="21"/>
      <c r="R676" s="21"/>
      <c r="S676" s="21"/>
    </row>
    <row r="677" spans="2:19" s="8" customFormat="1" x14ac:dyDescent="0.3">
      <c r="B677" s="123"/>
      <c r="C677" s="123"/>
      <c r="D677" s="123"/>
      <c r="E677" s="123"/>
      <c r="F677" s="123"/>
      <c r="G677" s="123"/>
      <c r="H677" s="123"/>
      <c r="I677" s="123"/>
      <c r="J677" s="123"/>
      <c r="K677" s="21"/>
      <c r="L677" s="21"/>
      <c r="M677" s="21"/>
      <c r="N677" s="21"/>
      <c r="O677" s="21"/>
      <c r="P677" s="21"/>
      <c r="Q677" s="21"/>
      <c r="R677" s="21"/>
      <c r="S677" s="21"/>
    </row>
    <row r="678" spans="2:19" s="8" customFormat="1" x14ac:dyDescent="0.3">
      <c r="B678" s="123"/>
      <c r="C678" s="123"/>
      <c r="D678" s="123"/>
      <c r="E678" s="123"/>
      <c r="F678" s="123"/>
      <c r="G678" s="123"/>
      <c r="H678" s="123"/>
      <c r="I678" s="123"/>
      <c r="J678" s="123"/>
      <c r="K678" s="21"/>
      <c r="L678" s="21"/>
      <c r="M678" s="21"/>
      <c r="N678" s="21"/>
      <c r="O678" s="21"/>
      <c r="P678" s="21"/>
      <c r="Q678" s="21"/>
      <c r="R678" s="21"/>
      <c r="S678" s="21"/>
    </row>
    <row r="679" spans="2:19" s="8" customFormat="1" x14ac:dyDescent="0.3">
      <c r="B679" s="123"/>
      <c r="C679" s="123"/>
      <c r="D679" s="123"/>
      <c r="E679" s="123"/>
      <c r="F679" s="123"/>
      <c r="G679" s="123"/>
      <c r="H679" s="123"/>
      <c r="I679" s="123"/>
      <c r="J679" s="123"/>
      <c r="K679" s="21"/>
      <c r="L679" s="21"/>
      <c r="M679" s="21"/>
      <c r="N679" s="21"/>
      <c r="O679" s="21"/>
      <c r="P679" s="21"/>
      <c r="Q679" s="21"/>
      <c r="R679" s="21"/>
      <c r="S679" s="21"/>
    </row>
    <row r="680" spans="2:19" s="8" customFormat="1" x14ac:dyDescent="0.3">
      <c r="B680" s="123"/>
      <c r="C680" s="123"/>
      <c r="D680" s="123"/>
      <c r="E680" s="123"/>
      <c r="F680" s="123"/>
      <c r="G680" s="123"/>
      <c r="H680" s="123"/>
      <c r="I680" s="123"/>
      <c r="J680" s="123"/>
      <c r="K680" s="21"/>
      <c r="L680" s="21"/>
      <c r="M680" s="21"/>
      <c r="N680" s="21"/>
      <c r="O680" s="21"/>
      <c r="P680" s="21"/>
      <c r="Q680" s="21"/>
      <c r="R680" s="21"/>
      <c r="S680" s="21"/>
    </row>
    <row r="681" spans="2:19" s="8" customFormat="1" x14ac:dyDescent="0.3">
      <c r="B681" s="123"/>
      <c r="C681" s="123"/>
      <c r="D681" s="123"/>
      <c r="E681" s="123"/>
      <c r="F681" s="123"/>
      <c r="G681" s="123"/>
      <c r="H681" s="123"/>
      <c r="I681" s="123"/>
      <c r="J681" s="123"/>
      <c r="K681" s="21"/>
      <c r="L681" s="21"/>
      <c r="M681" s="21"/>
      <c r="N681" s="21"/>
      <c r="O681" s="21"/>
      <c r="P681" s="21"/>
      <c r="Q681" s="21"/>
      <c r="R681" s="21"/>
      <c r="S681" s="21"/>
    </row>
    <row r="682" spans="2:19" s="8" customFormat="1" x14ac:dyDescent="0.3">
      <c r="B682" s="123"/>
      <c r="C682" s="123"/>
      <c r="D682" s="123"/>
      <c r="E682" s="123"/>
      <c r="F682" s="123"/>
      <c r="G682" s="123"/>
      <c r="H682" s="123"/>
      <c r="I682" s="123"/>
      <c r="J682" s="123"/>
      <c r="K682" s="21"/>
      <c r="L682" s="21"/>
      <c r="M682" s="21"/>
      <c r="N682" s="21"/>
      <c r="O682" s="21"/>
      <c r="P682" s="21"/>
      <c r="Q682" s="21"/>
      <c r="R682" s="21"/>
      <c r="S682" s="21"/>
    </row>
    <row r="683" spans="2:19" s="8" customFormat="1" x14ac:dyDescent="0.3">
      <c r="B683" s="123"/>
      <c r="C683" s="123"/>
      <c r="D683" s="123"/>
      <c r="E683" s="123"/>
      <c r="F683" s="123"/>
      <c r="G683" s="123"/>
      <c r="H683" s="123"/>
      <c r="I683" s="123"/>
      <c r="J683" s="123"/>
      <c r="K683" s="21"/>
      <c r="L683" s="21"/>
      <c r="M683" s="21"/>
      <c r="N683" s="21"/>
      <c r="O683" s="21"/>
      <c r="P683" s="21"/>
      <c r="Q683" s="21"/>
      <c r="R683" s="21"/>
      <c r="S683" s="21"/>
    </row>
    <row r="684" spans="2:19" s="8" customFormat="1" x14ac:dyDescent="0.3">
      <c r="B684" s="123"/>
      <c r="C684" s="123"/>
      <c r="D684" s="123"/>
      <c r="E684" s="123"/>
      <c r="F684" s="123"/>
      <c r="G684" s="123"/>
      <c r="H684" s="123"/>
      <c r="I684" s="123"/>
      <c r="J684" s="123"/>
      <c r="K684" s="21"/>
      <c r="L684" s="21"/>
      <c r="M684" s="21"/>
      <c r="N684" s="21"/>
      <c r="O684" s="21"/>
      <c r="P684" s="21"/>
      <c r="Q684" s="21"/>
      <c r="R684" s="21"/>
      <c r="S684" s="21"/>
    </row>
    <row r="685" spans="2:19" s="8" customFormat="1" x14ac:dyDescent="0.3">
      <c r="B685" s="123"/>
      <c r="C685" s="123"/>
      <c r="D685" s="123"/>
      <c r="E685" s="123"/>
      <c r="F685" s="123"/>
      <c r="G685" s="123"/>
      <c r="H685" s="123"/>
      <c r="I685" s="123"/>
      <c r="J685" s="123"/>
      <c r="K685" s="21"/>
      <c r="L685" s="21"/>
      <c r="M685" s="21"/>
      <c r="N685" s="21"/>
      <c r="O685" s="21"/>
      <c r="P685" s="21"/>
      <c r="Q685" s="21"/>
      <c r="R685" s="21"/>
      <c r="S685" s="21"/>
    </row>
    <row r="686" spans="2:19" s="8" customFormat="1" x14ac:dyDescent="0.3">
      <c r="B686" s="123"/>
      <c r="C686" s="123"/>
      <c r="D686" s="123"/>
      <c r="E686" s="123"/>
      <c r="F686" s="123"/>
      <c r="G686" s="123"/>
      <c r="H686" s="123"/>
      <c r="I686" s="123"/>
      <c r="J686" s="123"/>
      <c r="K686" s="21"/>
      <c r="L686" s="21"/>
      <c r="M686" s="21"/>
      <c r="N686" s="21"/>
      <c r="O686" s="21"/>
      <c r="P686" s="21"/>
      <c r="Q686" s="21"/>
      <c r="R686" s="21"/>
      <c r="S686" s="21"/>
    </row>
    <row r="687" spans="2:19" s="8" customFormat="1" x14ac:dyDescent="0.3">
      <c r="B687" s="123"/>
      <c r="C687" s="123"/>
      <c r="D687" s="123"/>
      <c r="E687" s="123"/>
      <c r="F687" s="123"/>
      <c r="G687" s="123"/>
      <c r="H687" s="123"/>
      <c r="I687" s="123"/>
      <c r="J687" s="123"/>
      <c r="K687" s="21"/>
      <c r="L687" s="21"/>
      <c r="M687" s="21"/>
      <c r="N687" s="21"/>
      <c r="O687" s="21"/>
      <c r="P687" s="21"/>
      <c r="Q687" s="21"/>
      <c r="R687" s="21"/>
      <c r="S687" s="21"/>
    </row>
    <row r="688" spans="2:19" s="8" customFormat="1" x14ac:dyDescent="0.3">
      <c r="B688" s="123"/>
      <c r="C688" s="123"/>
      <c r="D688" s="123"/>
      <c r="E688" s="123"/>
      <c r="F688" s="123"/>
      <c r="G688" s="123"/>
      <c r="H688" s="123"/>
      <c r="I688" s="123"/>
      <c r="J688" s="123"/>
      <c r="K688" s="21"/>
      <c r="L688" s="21"/>
      <c r="M688" s="21"/>
      <c r="N688" s="21"/>
      <c r="O688" s="21"/>
      <c r="P688" s="21"/>
      <c r="Q688" s="21"/>
      <c r="R688" s="21"/>
      <c r="S688" s="21"/>
    </row>
    <row r="689" spans="2:19" s="8" customFormat="1" x14ac:dyDescent="0.3">
      <c r="B689" s="123"/>
      <c r="C689" s="123"/>
      <c r="D689" s="123"/>
      <c r="E689" s="123"/>
      <c r="F689" s="123"/>
      <c r="G689" s="123"/>
      <c r="H689" s="123"/>
      <c r="I689" s="123"/>
      <c r="J689" s="123"/>
      <c r="K689" s="21"/>
      <c r="L689" s="21"/>
      <c r="M689" s="21"/>
      <c r="N689" s="21"/>
      <c r="O689" s="21"/>
      <c r="P689" s="21"/>
      <c r="Q689" s="21"/>
      <c r="R689" s="21"/>
      <c r="S689" s="21"/>
    </row>
    <row r="690" spans="2:19" s="8" customFormat="1" x14ac:dyDescent="0.3">
      <c r="B690" s="123"/>
      <c r="C690" s="123"/>
      <c r="D690" s="123"/>
      <c r="E690" s="123"/>
      <c r="F690" s="123"/>
      <c r="G690" s="123"/>
      <c r="H690" s="123"/>
      <c r="I690" s="123"/>
      <c r="J690" s="123"/>
      <c r="K690" s="21"/>
      <c r="L690" s="21"/>
      <c r="M690" s="21"/>
      <c r="N690" s="21"/>
      <c r="O690" s="21"/>
      <c r="P690" s="21"/>
      <c r="Q690" s="21"/>
      <c r="R690" s="21"/>
      <c r="S690" s="21"/>
    </row>
    <row r="691" spans="2:19" s="8" customFormat="1" x14ac:dyDescent="0.3">
      <c r="B691" s="123"/>
      <c r="C691" s="123"/>
      <c r="D691" s="123"/>
      <c r="E691" s="123"/>
      <c r="F691" s="123"/>
      <c r="G691" s="123"/>
      <c r="H691" s="123"/>
      <c r="I691" s="123"/>
      <c r="J691" s="123"/>
      <c r="K691" s="21"/>
      <c r="L691" s="21"/>
      <c r="M691" s="21"/>
      <c r="N691" s="21"/>
      <c r="O691" s="21"/>
      <c r="P691" s="21"/>
      <c r="Q691" s="21"/>
      <c r="R691" s="21"/>
      <c r="S691" s="21"/>
    </row>
    <row r="692" spans="2:19" s="8" customFormat="1" x14ac:dyDescent="0.3">
      <c r="B692" s="123"/>
      <c r="C692" s="123"/>
      <c r="D692" s="123"/>
      <c r="E692" s="123"/>
      <c r="F692" s="123"/>
      <c r="G692" s="123"/>
      <c r="H692" s="123"/>
      <c r="I692" s="123"/>
      <c r="J692" s="123"/>
      <c r="K692" s="21"/>
      <c r="L692" s="21"/>
      <c r="M692" s="21"/>
      <c r="N692" s="21"/>
      <c r="O692" s="21"/>
      <c r="P692" s="21"/>
      <c r="Q692" s="21"/>
      <c r="R692" s="21"/>
      <c r="S692" s="21"/>
    </row>
    <row r="693" spans="2:19" s="8" customFormat="1" x14ac:dyDescent="0.3">
      <c r="B693" s="123"/>
      <c r="C693" s="123"/>
      <c r="D693" s="123"/>
      <c r="E693" s="123"/>
      <c r="F693" s="123"/>
      <c r="G693" s="123"/>
      <c r="H693" s="123"/>
      <c r="I693" s="123"/>
      <c r="J693" s="123"/>
      <c r="K693" s="21"/>
      <c r="L693" s="21"/>
      <c r="M693" s="21"/>
      <c r="N693" s="21"/>
      <c r="O693" s="21"/>
      <c r="P693" s="21"/>
      <c r="Q693" s="21"/>
      <c r="R693" s="21"/>
      <c r="S693" s="21"/>
    </row>
    <row r="694" spans="2:19" s="8" customFormat="1" x14ac:dyDescent="0.3">
      <c r="B694" s="123"/>
      <c r="C694" s="123"/>
      <c r="D694" s="123"/>
      <c r="E694" s="123"/>
      <c r="F694" s="123"/>
      <c r="G694" s="123"/>
      <c r="H694" s="123"/>
      <c r="I694" s="123"/>
      <c r="J694" s="123"/>
      <c r="K694" s="21"/>
      <c r="L694" s="21"/>
      <c r="M694" s="21"/>
      <c r="N694" s="21"/>
      <c r="O694" s="21"/>
      <c r="P694" s="21"/>
      <c r="Q694" s="21"/>
      <c r="R694" s="21"/>
      <c r="S694" s="21"/>
    </row>
    <row r="695" spans="2:19" s="8" customFormat="1" x14ac:dyDescent="0.3">
      <c r="B695" s="123"/>
      <c r="C695" s="123"/>
      <c r="D695" s="123"/>
      <c r="E695" s="123"/>
      <c r="F695" s="123"/>
      <c r="G695" s="123"/>
      <c r="H695" s="123"/>
      <c r="I695" s="123"/>
      <c r="J695" s="123"/>
      <c r="K695" s="21"/>
      <c r="L695" s="21"/>
      <c r="M695" s="21"/>
      <c r="N695" s="21"/>
      <c r="O695" s="21"/>
      <c r="P695" s="21"/>
      <c r="Q695" s="21"/>
      <c r="R695" s="21"/>
      <c r="S695" s="21"/>
    </row>
    <row r="696" spans="2:19" s="8" customFormat="1" x14ac:dyDescent="0.3">
      <c r="B696" s="123"/>
      <c r="C696" s="123"/>
      <c r="D696" s="123"/>
      <c r="E696" s="123"/>
      <c r="F696" s="123"/>
      <c r="G696" s="123"/>
      <c r="H696" s="123"/>
      <c r="I696" s="123"/>
      <c r="J696" s="123"/>
      <c r="K696" s="21"/>
      <c r="L696" s="21"/>
      <c r="M696" s="21"/>
      <c r="N696" s="21"/>
      <c r="O696" s="21"/>
      <c r="P696" s="21"/>
      <c r="Q696" s="21"/>
      <c r="R696" s="21"/>
      <c r="S696" s="21"/>
    </row>
    <row r="697" spans="2:19" s="8" customFormat="1" x14ac:dyDescent="0.3">
      <c r="B697" s="123"/>
      <c r="C697" s="123"/>
      <c r="D697" s="123"/>
      <c r="E697" s="123"/>
      <c r="F697" s="123"/>
      <c r="G697" s="123"/>
      <c r="H697" s="123"/>
      <c r="I697" s="123"/>
      <c r="J697" s="123"/>
      <c r="K697" s="21"/>
      <c r="L697" s="21"/>
      <c r="M697" s="21"/>
      <c r="N697" s="21"/>
      <c r="O697" s="21"/>
      <c r="P697" s="21"/>
      <c r="Q697" s="21"/>
      <c r="R697" s="21"/>
      <c r="S697" s="21"/>
    </row>
    <row r="698" spans="2:19" s="8" customFormat="1" x14ac:dyDescent="0.3">
      <c r="B698" s="123"/>
      <c r="C698" s="123"/>
      <c r="D698" s="123"/>
      <c r="E698" s="123"/>
      <c r="F698" s="123"/>
      <c r="G698" s="123"/>
      <c r="H698" s="123"/>
      <c r="I698" s="123"/>
      <c r="J698" s="123"/>
      <c r="K698" s="21"/>
      <c r="L698" s="21"/>
      <c r="M698" s="21"/>
      <c r="N698" s="21"/>
      <c r="O698" s="21"/>
      <c r="P698" s="21"/>
      <c r="Q698" s="21"/>
      <c r="R698" s="21"/>
      <c r="S698" s="21"/>
    </row>
    <row r="699" spans="2:19" s="8" customFormat="1" x14ac:dyDescent="0.3">
      <c r="B699" s="123"/>
      <c r="C699" s="123"/>
      <c r="D699" s="123"/>
      <c r="E699" s="123"/>
      <c r="F699" s="123"/>
      <c r="G699" s="123"/>
      <c r="H699" s="123"/>
      <c r="I699" s="123"/>
      <c r="J699" s="123"/>
      <c r="K699" s="21"/>
      <c r="L699" s="21"/>
      <c r="M699" s="21"/>
      <c r="N699" s="21"/>
      <c r="O699" s="21"/>
      <c r="P699" s="21"/>
      <c r="Q699" s="21"/>
      <c r="R699" s="21"/>
      <c r="S699" s="21"/>
    </row>
    <row r="700" spans="2:19" s="8" customFormat="1" x14ac:dyDescent="0.3">
      <c r="B700" s="123"/>
      <c r="C700" s="123"/>
      <c r="D700" s="123"/>
      <c r="E700" s="123"/>
      <c r="F700" s="123"/>
      <c r="G700" s="123"/>
      <c r="H700" s="123"/>
      <c r="I700" s="123"/>
      <c r="J700" s="123"/>
      <c r="K700" s="21"/>
      <c r="L700" s="21"/>
      <c r="M700" s="21"/>
      <c r="N700" s="21"/>
      <c r="O700" s="21"/>
      <c r="P700" s="21"/>
      <c r="Q700" s="21"/>
      <c r="R700" s="21"/>
      <c r="S700" s="21"/>
    </row>
    <row r="701" spans="2:19" s="8" customFormat="1" x14ac:dyDescent="0.3">
      <c r="B701" s="123"/>
      <c r="C701" s="123"/>
      <c r="D701" s="123"/>
      <c r="E701" s="123"/>
      <c r="F701" s="123"/>
      <c r="G701" s="123"/>
      <c r="H701" s="123"/>
      <c r="I701" s="123"/>
      <c r="J701" s="123"/>
      <c r="K701" s="21"/>
      <c r="L701" s="21"/>
      <c r="M701" s="21"/>
      <c r="N701" s="21"/>
      <c r="O701" s="21"/>
      <c r="P701" s="21"/>
      <c r="Q701" s="21"/>
      <c r="R701" s="21"/>
      <c r="S701" s="21"/>
    </row>
    <row r="702" spans="2:19" s="8" customFormat="1" x14ac:dyDescent="0.3">
      <c r="B702" s="123"/>
      <c r="C702" s="123"/>
      <c r="D702" s="123"/>
      <c r="E702" s="123"/>
      <c r="F702" s="123"/>
      <c r="G702" s="123"/>
      <c r="H702" s="123"/>
      <c r="I702" s="123"/>
      <c r="J702" s="123"/>
      <c r="K702" s="21"/>
      <c r="L702" s="21"/>
      <c r="M702" s="21"/>
      <c r="N702" s="21"/>
      <c r="O702" s="21"/>
      <c r="P702" s="21"/>
      <c r="Q702" s="21"/>
      <c r="R702" s="21"/>
      <c r="S702" s="21"/>
    </row>
    <row r="703" spans="2:19" s="8" customFormat="1" x14ac:dyDescent="0.3">
      <c r="B703" s="123"/>
      <c r="C703" s="123"/>
      <c r="D703" s="123"/>
      <c r="E703" s="123"/>
      <c r="F703" s="123"/>
      <c r="G703" s="123"/>
      <c r="H703" s="123"/>
      <c r="I703" s="123"/>
      <c r="J703" s="123"/>
      <c r="K703" s="21"/>
      <c r="L703" s="21"/>
      <c r="M703" s="21"/>
      <c r="N703" s="21"/>
      <c r="O703" s="21"/>
      <c r="P703" s="21"/>
      <c r="Q703" s="21"/>
      <c r="R703" s="21"/>
      <c r="S703" s="21"/>
    </row>
    <row r="704" spans="2:19" s="8" customFormat="1" x14ac:dyDescent="0.3">
      <c r="B704" s="123"/>
      <c r="C704" s="123"/>
      <c r="D704" s="123"/>
      <c r="E704" s="123"/>
      <c r="F704" s="123"/>
      <c r="G704" s="123"/>
      <c r="H704" s="123"/>
      <c r="I704" s="123"/>
      <c r="J704" s="123"/>
      <c r="K704" s="21"/>
      <c r="L704" s="21"/>
      <c r="M704" s="21"/>
      <c r="N704" s="21"/>
      <c r="O704" s="21"/>
      <c r="P704" s="21"/>
      <c r="Q704" s="21"/>
      <c r="R704" s="21"/>
      <c r="S704" s="21"/>
    </row>
    <row r="705" spans="2:19" s="8" customFormat="1" x14ac:dyDescent="0.3">
      <c r="B705" s="123"/>
      <c r="C705" s="123"/>
      <c r="D705" s="123"/>
      <c r="E705" s="123"/>
      <c r="F705" s="123"/>
      <c r="G705" s="123"/>
      <c r="H705" s="123"/>
      <c r="I705" s="123"/>
      <c r="J705" s="123"/>
      <c r="K705" s="21"/>
      <c r="L705" s="21"/>
      <c r="M705" s="21"/>
      <c r="N705" s="21"/>
      <c r="O705" s="21"/>
      <c r="P705" s="21"/>
      <c r="Q705" s="21"/>
      <c r="R705" s="21"/>
      <c r="S705" s="21"/>
    </row>
    <row r="706" spans="2:19" s="8" customFormat="1" x14ac:dyDescent="0.3">
      <c r="B706" s="123"/>
      <c r="C706" s="123"/>
      <c r="D706" s="123"/>
      <c r="E706" s="123"/>
      <c r="F706" s="123"/>
      <c r="G706" s="123"/>
      <c r="H706" s="123"/>
      <c r="I706" s="123"/>
      <c r="J706" s="123"/>
      <c r="K706" s="21"/>
      <c r="L706" s="21"/>
      <c r="M706" s="21"/>
      <c r="N706" s="21"/>
      <c r="O706" s="21"/>
      <c r="P706" s="21"/>
      <c r="Q706" s="21"/>
      <c r="R706" s="21"/>
      <c r="S706" s="21"/>
    </row>
    <row r="707" spans="2:19" s="8" customFormat="1" x14ac:dyDescent="0.3">
      <c r="B707" s="123"/>
      <c r="C707" s="123"/>
      <c r="D707" s="123"/>
      <c r="E707" s="123"/>
      <c r="F707" s="123"/>
      <c r="G707" s="123"/>
      <c r="H707" s="123"/>
      <c r="I707" s="123"/>
      <c r="J707" s="123"/>
      <c r="K707" s="21"/>
      <c r="L707" s="21"/>
      <c r="M707" s="21"/>
      <c r="N707" s="21"/>
      <c r="O707" s="21"/>
      <c r="P707" s="21"/>
      <c r="Q707" s="21"/>
      <c r="R707" s="21"/>
      <c r="S707" s="21"/>
    </row>
    <row r="708" spans="2:19" s="8" customFormat="1" x14ac:dyDescent="0.3">
      <c r="B708" s="123"/>
      <c r="C708" s="123"/>
      <c r="D708" s="123"/>
      <c r="E708" s="123"/>
      <c r="F708" s="123"/>
      <c r="G708" s="123"/>
      <c r="H708" s="123"/>
      <c r="I708" s="123"/>
      <c r="J708" s="123"/>
      <c r="K708" s="21"/>
      <c r="L708" s="21"/>
      <c r="M708" s="21"/>
      <c r="N708" s="21"/>
      <c r="O708" s="21"/>
      <c r="P708" s="21"/>
      <c r="Q708" s="21"/>
      <c r="R708" s="21"/>
      <c r="S708" s="21"/>
    </row>
    <row r="709" spans="2:19" s="8" customFormat="1" x14ac:dyDescent="0.3">
      <c r="B709" s="123"/>
      <c r="C709" s="123"/>
      <c r="D709" s="123"/>
      <c r="E709" s="123"/>
      <c r="F709" s="123"/>
      <c r="G709" s="123"/>
      <c r="H709" s="123"/>
      <c r="I709" s="123"/>
      <c r="J709" s="123"/>
      <c r="K709" s="21"/>
      <c r="L709" s="21"/>
      <c r="M709" s="21"/>
      <c r="N709" s="21"/>
      <c r="O709" s="21"/>
      <c r="P709" s="21"/>
      <c r="Q709" s="21"/>
      <c r="R709" s="21"/>
      <c r="S709" s="21"/>
    </row>
    <row r="710" spans="2:19" s="8" customFormat="1" x14ac:dyDescent="0.3">
      <c r="B710" s="123"/>
      <c r="C710" s="123"/>
      <c r="D710" s="123"/>
      <c r="E710" s="123"/>
      <c r="F710" s="123"/>
      <c r="G710" s="123"/>
      <c r="H710" s="123"/>
      <c r="I710" s="123"/>
      <c r="J710" s="123"/>
      <c r="K710" s="21"/>
      <c r="L710" s="21"/>
      <c r="M710" s="21"/>
      <c r="N710" s="21"/>
      <c r="O710" s="21"/>
      <c r="P710" s="21"/>
      <c r="Q710" s="21"/>
      <c r="R710" s="21"/>
      <c r="S710" s="21"/>
    </row>
    <row r="711" spans="2:19" s="8" customFormat="1" x14ac:dyDescent="0.3">
      <c r="B711" s="123"/>
      <c r="C711" s="123"/>
      <c r="D711" s="123"/>
      <c r="E711" s="123"/>
      <c r="F711" s="123"/>
      <c r="G711" s="123"/>
      <c r="H711" s="123"/>
      <c r="I711" s="123"/>
      <c r="J711" s="123"/>
      <c r="K711" s="21"/>
      <c r="L711" s="21"/>
      <c r="M711" s="21"/>
      <c r="N711" s="21"/>
      <c r="O711" s="21"/>
      <c r="P711" s="21"/>
      <c r="Q711" s="21"/>
      <c r="R711" s="21"/>
      <c r="S711" s="21"/>
    </row>
    <row r="712" spans="2:19" s="8" customFormat="1" x14ac:dyDescent="0.3">
      <c r="B712" s="123"/>
      <c r="C712" s="123"/>
      <c r="D712" s="123"/>
      <c r="E712" s="123"/>
      <c r="F712" s="123"/>
      <c r="G712" s="123"/>
      <c r="H712" s="123"/>
      <c r="I712" s="123"/>
      <c r="J712" s="123"/>
      <c r="K712" s="21"/>
      <c r="L712" s="21"/>
      <c r="M712" s="21"/>
      <c r="N712" s="21"/>
      <c r="O712" s="21"/>
      <c r="P712" s="21"/>
      <c r="Q712" s="21"/>
      <c r="R712" s="21"/>
      <c r="S712" s="21"/>
    </row>
    <row r="713" spans="2:19" s="8" customFormat="1" x14ac:dyDescent="0.3">
      <c r="B713" s="123"/>
      <c r="C713" s="123"/>
      <c r="D713" s="123"/>
      <c r="E713" s="123"/>
      <c r="F713" s="123"/>
      <c r="G713" s="123"/>
      <c r="H713" s="123"/>
      <c r="I713" s="123"/>
      <c r="J713" s="123"/>
      <c r="K713" s="21"/>
      <c r="L713" s="21"/>
      <c r="M713" s="21"/>
      <c r="N713" s="21"/>
      <c r="O713" s="21"/>
      <c r="P713" s="21"/>
      <c r="Q713" s="21"/>
      <c r="R713" s="21"/>
      <c r="S713" s="21"/>
    </row>
    <row r="714" spans="2:19" s="8" customFormat="1" x14ac:dyDescent="0.3">
      <c r="B714" s="123"/>
      <c r="C714" s="123"/>
      <c r="D714" s="123"/>
      <c r="E714" s="123"/>
      <c r="F714" s="123"/>
      <c r="G714" s="123"/>
      <c r="H714" s="123"/>
      <c r="I714" s="123"/>
      <c r="J714" s="123"/>
      <c r="K714" s="21"/>
      <c r="L714" s="21"/>
      <c r="M714" s="21"/>
      <c r="N714" s="21"/>
      <c r="O714" s="21"/>
      <c r="P714" s="21"/>
      <c r="Q714" s="21"/>
      <c r="R714" s="21"/>
      <c r="S714" s="21"/>
    </row>
    <row r="715" spans="2:19" s="8" customFormat="1" x14ac:dyDescent="0.3">
      <c r="B715" s="123"/>
      <c r="C715" s="123"/>
      <c r="D715" s="123"/>
      <c r="E715" s="123"/>
      <c r="F715" s="123"/>
      <c r="G715" s="123"/>
      <c r="H715" s="123"/>
      <c r="I715" s="123"/>
      <c r="J715" s="123"/>
      <c r="K715" s="21"/>
      <c r="L715" s="21"/>
      <c r="M715" s="21"/>
      <c r="N715" s="21"/>
      <c r="O715" s="21"/>
      <c r="P715" s="21"/>
      <c r="Q715" s="21"/>
      <c r="R715" s="21"/>
      <c r="S715" s="21"/>
    </row>
    <row r="716" spans="2:19" s="8" customFormat="1" x14ac:dyDescent="0.3">
      <c r="B716" s="123"/>
      <c r="C716" s="123"/>
      <c r="D716" s="123"/>
      <c r="E716" s="123"/>
      <c r="F716" s="123"/>
      <c r="G716" s="123"/>
      <c r="H716" s="123"/>
      <c r="I716" s="123"/>
      <c r="J716" s="123"/>
      <c r="K716" s="21"/>
      <c r="L716" s="21"/>
      <c r="M716" s="21"/>
      <c r="N716" s="21"/>
      <c r="O716" s="21"/>
      <c r="P716" s="21"/>
      <c r="Q716" s="21"/>
      <c r="R716" s="21"/>
      <c r="S716" s="21"/>
    </row>
    <row r="717" spans="2:19" s="8" customFormat="1" x14ac:dyDescent="0.3">
      <c r="B717" s="123"/>
      <c r="C717" s="123"/>
      <c r="D717" s="123"/>
      <c r="E717" s="123"/>
      <c r="F717" s="123"/>
      <c r="G717" s="123"/>
      <c r="H717" s="123"/>
      <c r="I717" s="123"/>
      <c r="J717" s="123"/>
      <c r="K717" s="21"/>
      <c r="L717" s="21"/>
      <c r="M717" s="21"/>
      <c r="N717" s="21"/>
      <c r="O717" s="21"/>
      <c r="P717" s="21"/>
      <c r="Q717" s="21"/>
      <c r="R717" s="21"/>
      <c r="S717" s="21"/>
    </row>
    <row r="718" spans="2:19" s="8" customFormat="1" x14ac:dyDescent="0.3">
      <c r="B718" s="123"/>
      <c r="C718" s="123"/>
      <c r="D718" s="123"/>
      <c r="E718" s="123"/>
      <c r="F718" s="123"/>
      <c r="G718" s="123"/>
      <c r="H718" s="123"/>
      <c r="I718" s="123"/>
      <c r="J718" s="123"/>
      <c r="K718" s="21"/>
      <c r="L718" s="21"/>
      <c r="M718" s="21"/>
      <c r="N718" s="21"/>
      <c r="O718" s="21"/>
      <c r="P718" s="21"/>
      <c r="Q718" s="21"/>
      <c r="R718" s="21"/>
      <c r="S718" s="21"/>
    </row>
    <row r="719" spans="2:19" s="8" customFormat="1" x14ac:dyDescent="0.3">
      <c r="B719" s="123"/>
      <c r="C719" s="123"/>
      <c r="D719" s="123"/>
      <c r="E719" s="123"/>
      <c r="F719" s="123"/>
      <c r="G719" s="123"/>
      <c r="H719" s="123"/>
      <c r="I719" s="123"/>
      <c r="J719" s="123"/>
      <c r="K719" s="21"/>
      <c r="L719" s="21"/>
      <c r="M719" s="21"/>
      <c r="N719" s="21"/>
      <c r="O719" s="21"/>
      <c r="P719" s="21"/>
      <c r="Q719" s="21"/>
      <c r="R719" s="21"/>
      <c r="S719" s="21"/>
    </row>
    <row r="720" spans="2:19" s="8" customFormat="1" x14ac:dyDescent="0.3">
      <c r="B720" s="123"/>
      <c r="C720" s="123"/>
      <c r="D720" s="123"/>
      <c r="E720" s="123"/>
      <c r="F720" s="123"/>
      <c r="G720" s="123"/>
      <c r="H720" s="123"/>
      <c r="I720" s="123"/>
      <c r="J720" s="123"/>
      <c r="K720" s="21"/>
      <c r="L720" s="21"/>
      <c r="M720" s="21"/>
      <c r="N720" s="21"/>
      <c r="O720" s="21"/>
      <c r="P720" s="21"/>
      <c r="Q720" s="21"/>
      <c r="R720" s="21"/>
      <c r="S720" s="21"/>
    </row>
    <row r="721" spans="2:19" s="8" customFormat="1" x14ac:dyDescent="0.3">
      <c r="B721" s="123"/>
      <c r="C721" s="123"/>
      <c r="D721" s="123"/>
      <c r="E721" s="123"/>
      <c r="F721" s="123"/>
      <c r="G721" s="123"/>
      <c r="H721" s="123"/>
      <c r="I721" s="123"/>
      <c r="J721" s="123"/>
      <c r="K721" s="21"/>
      <c r="L721" s="21"/>
      <c r="M721" s="21"/>
      <c r="N721" s="21"/>
      <c r="O721" s="21"/>
      <c r="P721" s="21"/>
      <c r="Q721" s="21"/>
      <c r="R721" s="21"/>
      <c r="S721" s="21"/>
    </row>
    <row r="722" spans="2:19" s="8" customFormat="1" x14ac:dyDescent="0.3">
      <c r="B722" s="123"/>
      <c r="C722" s="123"/>
      <c r="D722" s="123"/>
      <c r="E722" s="123"/>
      <c r="F722" s="123"/>
      <c r="G722" s="123"/>
      <c r="H722" s="123"/>
      <c r="I722" s="123"/>
      <c r="J722" s="123"/>
      <c r="K722" s="21"/>
      <c r="L722" s="21"/>
      <c r="M722" s="21"/>
      <c r="N722" s="21"/>
      <c r="O722" s="21"/>
      <c r="P722" s="21"/>
      <c r="Q722" s="21"/>
      <c r="R722" s="21"/>
      <c r="S722" s="21"/>
    </row>
    <row r="723" spans="2:19" s="8" customFormat="1" x14ac:dyDescent="0.3">
      <c r="B723" s="123"/>
      <c r="C723" s="123"/>
      <c r="D723" s="123"/>
      <c r="E723" s="123"/>
      <c r="F723" s="123"/>
      <c r="G723" s="123"/>
      <c r="H723" s="123"/>
      <c r="I723" s="123"/>
      <c r="J723" s="123"/>
      <c r="K723" s="21"/>
      <c r="L723" s="21"/>
      <c r="M723" s="21"/>
      <c r="N723" s="21"/>
      <c r="O723" s="21"/>
      <c r="P723" s="21"/>
      <c r="Q723" s="21"/>
      <c r="R723" s="21"/>
      <c r="S723" s="21"/>
    </row>
    <row r="724" spans="2:19" s="8" customFormat="1" x14ac:dyDescent="0.3">
      <c r="B724" s="123"/>
      <c r="C724" s="123"/>
      <c r="D724" s="123"/>
      <c r="E724" s="123"/>
      <c r="F724" s="123"/>
      <c r="G724" s="123"/>
      <c r="H724" s="123"/>
      <c r="I724" s="123"/>
      <c r="J724" s="123"/>
      <c r="K724" s="21"/>
      <c r="L724" s="21"/>
      <c r="M724" s="21"/>
      <c r="N724" s="21"/>
      <c r="O724" s="21"/>
      <c r="P724" s="21"/>
      <c r="Q724" s="21"/>
      <c r="R724" s="21"/>
      <c r="S724" s="21"/>
    </row>
    <row r="725" spans="2:19" s="8" customFormat="1" x14ac:dyDescent="0.3">
      <c r="B725" s="123"/>
      <c r="C725" s="123"/>
      <c r="D725" s="123"/>
      <c r="E725" s="123"/>
      <c r="F725" s="123"/>
      <c r="G725" s="123"/>
      <c r="H725" s="123"/>
      <c r="I725" s="123"/>
      <c r="J725" s="123"/>
      <c r="K725" s="21"/>
      <c r="L725" s="21"/>
      <c r="M725" s="21"/>
      <c r="N725" s="21"/>
      <c r="O725" s="21"/>
      <c r="P725" s="21"/>
      <c r="Q725" s="21"/>
      <c r="R725" s="21"/>
      <c r="S725" s="21"/>
    </row>
    <row r="726" spans="2:19" s="8" customFormat="1" x14ac:dyDescent="0.3">
      <c r="B726" s="123"/>
      <c r="C726" s="123"/>
      <c r="D726" s="123"/>
      <c r="E726" s="123"/>
      <c r="F726" s="123"/>
      <c r="G726" s="123"/>
      <c r="H726" s="123"/>
      <c r="I726" s="123"/>
      <c r="J726" s="123"/>
      <c r="K726" s="21"/>
      <c r="L726" s="21"/>
      <c r="M726" s="21"/>
      <c r="N726" s="21"/>
      <c r="O726" s="21"/>
      <c r="P726" s="21"/>
      <c r="Q726" s="21"/>
      <c r="R726" s="21"/>
      <c r="S726" s="21"/>
    </row>
    <row r="727" spans="2:19" s="8" customFormat="1" x14ac:dyDescent="0.3">
      <c r="B727" s="123"/>
      <c r="C727" s="123"/>
      <c r="D727" s="123"/>
      <c r="E727" s="123"/>
      <c r="F727" s="123"/>
      <c r="G727" s="123"/>
      <c r="H727" s="123"/>
      <c r="I727" s="123"/>
      <c r="J727" s="123"/>
      <c r="K727" s="21"/>
      <c r="L727" s="21"/>
      <c r="M727" s="21"/>
      <c r="N727" s="21"/>
      <c r="O727" s="21"/>
      <c r="P727" s="21"/>
      <c r="Q727" s="21"/>
      <c r="R727" s="21"/>
      <c r="S727" s="21"/>
    </row>
    <row r="728" spans="2:19" s="8" customFormat="1" x14ac:dyDescent="0.3">
      <c r="B728" s="123"/>
      <c r="C728" s="123"/>
      <c r="D728" s="123"/>
      <c r="E728" s="123"/>
      <c r="F728" s="123"/>
      <c r="G728" s="123"/>
      <c r="H728" s="123"/>
      <c r="I728" s="123"/>
      <c r="J728" s="123"/>
      <c r="K728" s="21"/>
      <c r="L728" s="21"/>
      <c r="M728" s="21"/>
      <c r="N728" s="21"/>
      <c r="O728" s="21"/>
      <c r="P728" s="21"/>
      <c r="Q728" s="21"/>
      <c r="R728" s="21"/>
      <c r="S728" s="21"/>
    </row>
    <row r="729" spans="2:19" s="8" customFormat="1" x14ac:dyDescent="0.3">
      <c r="B729" s="123"/>
      <c r="C729" s="123"/>
      <c r="D729" s="123"/>
      <c r="E729" s="123"/>
      <c r="F729" s="123"/>
      <c r="G729" s="123"/>
      <c r="H729" s="123"/>
      <c r="I729" s="123"/>
      <c r="J729" s="123"/>
      <c r="K729" s="21"/>
      <c r="L729" s="21"/>
      <c r="M729" s="21"/>
      <c r="N729" s="21"/>
      <c r="O729" s="21"/>
      <c r="P729" s="21"/>
      <c r="Q729" s="21"/>
      <c r="R729" s="21"/>
      <c r="S729" s="21"/>
    </row>
    <row r="730" spans="2:19" s="8" customFormat="1" x14ac:dyDescent="0.3">
      <c r="B730" s="123"/>
      <c r="C730" s="123"/>
      <c r="D730" s="123"/>
      <c r="E730" s="123"/>
      <c r="F730" s="123"/>
      <c r="G730" s="123"/>
      <c r="H730" s="123"/>
      <c r="I730" s="123"/>
      <c r="J730" s="123"/>
      <c r="K730" s="21"/>
      <c r="L730" s="21"/>
      <c r="M730" s="21"/>
      <c r="N730" s="21"/>
      <c r="O730" s="21"/>
      <c r="P730" s="21"/>
      <c r="Q730" s="21"/>
      <c r="R730" s="21"/>
      <c r="S730" s="21"/>
    </row>
    <row r="731" spans="2:19" s="8" customFormat="1" x14ac:dyDescent="0.3">
      <c r="B731" s="123"/>
      <c r="C731" s="123"/>
      <c r="D731" s="123"/>
      <c r="E731" s="123"/>
      <c r="F731" s="123"/>
      <c r="G731" s="123"/>
      <c r="H731" s="123"/>
      <c r="I731" s="123"/>
      <c r="J731" s="123"/>
      <c r="K731" s="21"/>
      <c r="L731" s="21"/>
      <c r="M731" s="21"/>
      <c r="N731" s="21"/>
      <c r="O731" s="21"/>
      <c r="P731" s="21"/>
      <c r="Q731" s="21"/>
      <c r="R731" s="21"/>
      <c r="S731" s="21"/>
    </row>
    <row r="732" spans="2:19" s="8" customFormat="1" x14ac:dyDescent="0.3">
      <c r="B732" s="123"/>
      <c r="C732" s="123"/>
      <c r="D732" s="123"/>
      <c r="E732" s="123"/>
      <c r="F732" s="123"/>
      <c r="G732" s="123"/>
      <c r="H732" s="123"/>
      <c r="I732" s="123"/>
      <c r="J732" s="123"/>
      <c r="K732" s="21"/>
      <c r="L732" s="21"/>
      <c r="M732" s="21"/>
      <c r="N732" s="21"/>
      <c r="O732" s="21"/>
      <c r="P732" s="21"/>
      <c r="Q732" s="21"/>
      <c r="R732" s="21"/>
      <c r="S732" s="21"/>
    </row>
    <row r="733" spans="2:19" s="8" customFormat="1" x14ac:dyDescent="0.3">
      <c r="B733" s="123"/>
      <c r="C733" s="123"/>
      <c r="D733" s="123"/>
      <c r="E733" s="123"/>
      <c r="F733" s="123"/>
      <c r="G733" s="123"/>
      <c r="H733" s="123"/>
      <c r="I733" s="123"/>
      <c r="J733" s="123"/>
      <c r="K733" s="21"/>
      <c r="L733" s="21"/>
      <c r="M733" s="21"/>
      <c r="N733" s="21"/>
      <c r="O733" s="21"/>
      <c r="P733" s="21"/>
      <c r="Q733" s="21"/>
      <c r="R733" s="21"/>
      <c r="S733" s="21"/>
    </row>
    <row r="734" spans="2:19" s="8" customFormat="1" x14ac:dyDescent="0.3">
      <c r="B734" s="123"/>
      <c r="C734" s="123"/>
      <c r="D734" s="123"/>
      <c r="E734" s="123"/>
      <c r="F734" s="123"/>
      <c r="G734" s="123"/>
      <c r="H734" s="123"/>
      <c r="I734" s="123"/>
      <c r="J734" s="123"/>
      <c r="K734" s="21"/>
      <c r="L734" s="21"/>
      <c r="M734" s="21"/>
      <c r="N734" s="21"/>
      <c r="O734" s="21"/>
      <c r="P734" s="21"/>
      <c r="Q734" s="21"/>
      <c r="R734" s="21"/>
      <c r="S734" s="21"/>
    </row>
    <row r="735" spans="2:19" s="8" customFormat="1" x14ac:dyDescent="0.3">
      <c r="B735" s="123"/>
      <c r="C735" s="123"/>
      <c r="D735" s="123"/>
      <c r="E735" s="123"/>
      <c r="F735" s="123"/>
      <c r="G735" s="123"/>
      <c r="H735" s="123"/>
      <c r="I735" s="123"/>
      <c r="J735" s="123"/>
      <c r="K735" s="21"/>
      <c r="L735" s="21"/>
      <c r="M735" s="21"/>
      <c r="N735" s="21"/>
      <c r="O735" s="21"/>
      <c r="P735" s="21"/>
      <c r="Q735" s="21"/>
      <c r="R735" s="21"/>
      <c r="S735" s="21"/>
    </row>
    <row r="736" spans="2:19" s="8" customFormat="1" x14ac:dyDescent="0.3">
      <c r="B736" s="123"/>
      <c r="C736" s="123"/>
      <c r="D736" s="123"/>
      <c r="E736" s="123"/>
      <c r="F736" s="123"/>
      <c r="G736" s="123"/>
      <c r="H736" s="123"/>
      <c r="I736" s="123"/>
      <c r="J736" s="123"/>
      <c r="K736" s="21"/>
      <c r="L736" s="21"/>
      <c r="M736" s="21"/>
      <c r="N736" s="21"/>
      <c r="O736" s="21"/>
      <c r="P736" s="21"/>
      <c r="Q736" s="21"/>
      <c r="R736" s="21"/>
      <c r="S736" s="21"/>
    </row>
    <row r="737" spans="2:19" s="8" customFormat="1" x14ac:dyDescent="0.3">
      <c r="B737" s="123"/>
      <c r="C737" s="123"/>
      <c r="D737" s="123"/>
      <c r="E737" s="123"/>
      <c r="F737" s="123"/>
      <c r="G737" s="123"/>
      <c r="H737" s="123"/>
      <c r="I737" s="123"/>
      <c r="J737" s="123"/>
      <c r="K737" s="21"/>
      <c r="L737" s="21"/>
      <c r="M737" s="21"/>
      <c r="N737" s="21"/>
      <c r="O737" s="21"/>
      <c r="P737" s="21"/>
      <c r="Q737" s="21"/>
      <c r="R737" s="21"/>
      <c r="S737" s="21"/>
    </row>
    <row r="738" spans="2:19" s="8" customFormat="1" x14ac:dyDescent="0.3">
      <c r="B738" s="123"/>
      <c r="C738" s="123"/>
      <c r="D738" s="123"/>
      <c r="E738" s="123"/>
      <c r="F738" s="123"/>
      <c r="G738" s="123"/>
      <c r="H738" s="123"/>
      <c r="I738" s="123"/>
      <c r="J738" s="123"/>
      <c r="K738" s="21"/>
      <c r="L738" s="21"/>
      <c r="M738" s="21"/>
      <c r="N738" s="21"/>
      <c r="O738" s="21"/>
      <c r="P738" s="21"/>
      <c r="Q738" s="21"/>
      <c r="R738" s="21"/>
      <c r="S738" s="21"/>
    </row>
    <row r="739" spans="2:19" s="8" customFormat="1" x14ac:dyDescent="0.3">
      <c r="B739" s="123"/>
      <c r="C739" s="123"/>
      <c r="D739" s="123"/>
      <c r="E739" s="123"/>
      <c r="F739" s="123"/>
      <c r="G739" s="123"/>
      <c r="H739" s="123"/>
      <c r="I739" s="123"/>
      <c r="J739" s="123"/>
      <c r="K739" s="21"/>
      <c r="L739" s="21"/>
      <c r="M739" s="21"/>
      <c r="N739" s="21"/>
      <c r="O739" s="21"/>
      <c r="P739" s="21"/>
      <c r="Q739" s="21"/>
      <c r="R739" s="21"/>
      <c r="S739" s="21"/>
    </row>
    <row r="740" spans="2:19" s="8" customFormat="1" x14ac:dyDescent="0.3">
      <c r="B740" s="123"/>
      <c r="C740" s="123"/>
      <c r="D740" s="123"/>
      <c r="E740" s="123"/>
      <c r="F740" s="123"/>
      <c r="G740" s="123"/>
      <c r="H740" s="123"/>
      <c r="I740" s="123"/>
      <c r="J740" s="123"/>
      <c r="K740" s="21"/>
      <c r="L740" s="21"/>
      <c r="M740" s="21"/>
      <c r="N740" s="21"/>
      <c r="O740" s="21"/>
      <c r="P740" s="21"/>
      <c r="Q740" s="21"/>
      <c r="R740" s="21"/>
      <c r="S740" s="21"/>
    </row>
    <row r="741" spans="2:19" s="8" customFormat="1" x14ac:dyDescent="0.3">
      <c r="B741" s="123"/>
      <c r="C741" s="123"/>
      <c r="D741" s="123"/>
      <c r="E741" s="123"/>
      <c r="F741" s="123"/>
      <c r="G741" s="123"/>
      <c r="H741" s="123"/>
      <c r="I741" s="123"/>
      <c r="J741" s="123"/>
      <c r="K741" s="21"/>
      <c r="L741" s="21"/>
      <c r="M741" s="21"/>
      <c r="N741" s="21"/>
      <c r="O741" s="21"/>
      <c r="P741" s="21"/>
      <c r="Q741" s="21"/>
      <c r="R741" s="21"/>
      <c r="S741" s="21"/>
    </row>
    <row r="742" spans="2:19" s="8" customFormat="1" x14ac:dyDescent="0.3">
      <c r="B742" s="123"/>
      <c r="C742" s="123"/>
      <c r="D742" s="123"/>
      <c r="E742" s="123"/>
      <c r="F742" s="123"/>
      <c r="G742" s="123"/>
      <c r="H742" s="123"/>
      <c r="I742" s="123"/>
      <c r="J742" s="123"/>
      <c r="K742" s="21"/>
      <c r="L742" s="21"/>
      <c r="M742" s="21"/>
      <c r="N742" s="21"/>
      <c r="O742" s="21"/>
      <c r="P742" s="21"/>
      <c r="Q742" s="21"/>
      <c r="R742" s="21"/>
      <c r="S742" s="21"/>
    </row>
    <row r="743" spans="2:19" s="8" customFormat="1" x14ac:dyDescent="0.3">
      <c r="B743" s="123"/>
      <c r="C743" s="123"/>
      <c r="D743" s="123"/>
      <c r="E743" s="123"/>
      <c r="F743" s="123"/>
      <c r="G743" s="123"/>
      <c r="H743" s="123"/>
      <c r="I743" s="123"/>
      <c r="J743" s="123"/>
      <c r="K743" s="21"/>
      <c r="L743" s="21"/>
      <c r="M743" s="21"/>
      <c r="N743" s="21"/>
      <c r="O743" s="21"/>
      <c r="P743" s="21"/>
      <c r="Q743" s="21"/>
      <c r="R743" s="21"/>
      <c r="S743" s="21"/>
    </row>
    <row r="744" spans="2:19" s="8" customFormat="1" x14ac:dyDescent="0.3">
      <c r="B744" s="123"/>
      <c r="C744" s="123"/>
      <c r="D744" s="123"/>
      <c r="E744" s="123"/>
      <c r="F744" s="123"/>
      <c r="G744" s="123"/>
      <c r="H744" s="123"/>
      <c r="I744" s="123"/>
      <c r="J744" s="123"/>
      <c r="K744" s="21"/>
      <c r="L744" s="21"/>
      <c r="M744" s="21"/>
      <c r="N744" s="21"/>
      <c r="O744" s="21"/>
      <c r="P744" s="21"/>
      <c r="Q744" s="21"/>
      <c r="R744" s="21"/>
      <c r="S744" s="21"/>
    </row>
    <row r="745" spans="2:19" s="8" customFormat="1" x14ac:dyDescent="0.3">
      <c r="B745" s="123"/>
      <c r="C745" s="123"/>
      <c r="D745" s="123"/>
      <c r="E745" s="123"/>
      <c r="F745" s="123"/>
      <c r="G745" s="123"/>
      <c r="H745" s="123"/>
      <c r="I745" s="123"/>
      <c r="J745" s="123"/>
      <c r="K745" s="21"/>
      <c r="L745" s="21"/>
      <c r="M745" s="21"/>
      <c r="N745" s="21"/>
      <c r="O745" s="21"/>
      <c r="P745" s="21"/>
      <c r="Q745" s="21"/>
      <c r="R745" s="21"/>
      <c r="S745" s="21"/>
    </row>
    <row r="746" spans="2:19" s="8" customFormat="1" x14ac:dyDescent="0.3">
      <c r="B746" s="123"/>
      <c r="C746" s="123"/>
      <c r="D746" s="123"/>
      <c r="E746" s="123"/>
      <c r="F746" s="123"/>
      <c r="G746" s="123"/>
      <c r="H746" s="123"/>
      <c r="I746" s="123"/>
      <c r="J746" s="123"/>
      <c r="K746" s="21"/>
      <c r="L746" s="21"/>
      <c r="M746" s="21"/>
      <c r="N746" s="21"/>
      <c r="O746" s="21"/>
      <c r="P746" s="21"/>
      <c r="Q746" s="21"/>
      <c r="R746" s="21"/>
      <c r="S746" s="21"/>
    </row>
    <row r="747" spans="2:19" s="8" customFormat="1" x14ac:dyDescent="0.3">
      <c r="B747" s="123"/>
      <c r="C747" s="123"/>
      <c r="D747" s="123"/>
      <c r="E747" s="123"/>
      <c r="F747" s="123"/>
      <c r="G747" s="123"/>
      <c r="H747" s="123"/>
      <c r="I747" s="123"/>
      <c r="J747" s="123"/>
      <c r="K747" s="21"/>
      <c r="L747" s="21"/>
      <c r="M747" s="21"/>
      <c r="N747" s="21"/>
      <c r="O747" s="21"/>
      <c r="P747" s="21"/>
      <c r="Q747" s="21"/>
      <c r="R747" s="21"/>
      <c r="S747" s="21"/>
    </row>
    <row r="748" spans="2:19" s="8" customFormat="1" x14ac:dyDescent="0.3">
      <c r="B748" s="123"/>
      <c r="C748" s="123"/>
      <c r="D748" s="123"/>
      <c r="E748" s="123"/>
      <c r="F748" s="123"/>
      <c r="G748" s="123"/>
      <c r="H748" s="123"/>
      <c r="I748" s="123"/>
      <c r="J748" s="123"/>
      <c r="K748" s="21"/>
      <c r="L748" s="21"/>
      <c r="M748" s="21"/>
      <c r="N748" s="21"/>
      <c r="O748" s="21"/>
      <c r="P748" s="21"/>
      <c r="Q748" s="21"/>
      <c r="R748" s="21"/>
      <c r="S748" s="21"/>
    </row>
    <row r="749" spans="2:19" s="8" customFormat="1" x14ac:dyDescent="0.3">
      <c r="B749" s="123"/>
      <c r="C749" s="123"/>
      <c r="D749" s="123"/>
      <c r="E749" s="123"/>
      <c r="F749" s="123"/>
      <c r="G749" s="123"/>
      <c r="H749" s="123"/>
      <c r="I749" s="123"/>
      <c r="J749" s="123"/>
      <c r="K749" s="21"/>
      <c r="L749" s="21"/>
      <c r="M749" s="21"/>
      <c r="N749" s="21"/>
      <c r="O749" s="21"/>
      <c r="P749" s="21"/>
      <c r="Q749" s="21"/>
      <c r="R749" s="21"/>
      <c r="S749" s="21"/>
    </row>
    <row r="750" spans="2:19" s="8" customFormat="1" x14ac:dyDescent="0.3">
      <c r="B750" s="123"/>
      <c r="C750" s="123"/>
      <c r="D750" s="123"/>
      <c r="E750" s="123"/>
      <c r="F750" s="123"/>
      <c r="G750" s="123"/>
      <c r="H750" s="123"/>
      <c r="I750" s="123"/>
      <c r="J750" s="123"/>
      <c r="K750" s="21"/>
      <c r="L750" s="21"/>
      <c r="M750" s="21"/>
      <c r="N750" s="21"/>
      <c r="O750" s="21"/>
      <c r="P750" s="21"/>
      <c r="Q750" s="21"/>
      <c r="R750" s="21"/>
      <c r="S750" s="21"/>
    </row>
    <row r="751" spans="2:19" s="8" customFormat="1" x14ac:dyDescent="0.3">
      <c r="B751" s="123"/>
      <c r="C751" s="123"/>
      <c r="D751" s="123"/>
      <c r="E751" s="123"/>
      <c r="F751" s="123"/>
      <c r="G751" s="123"/>
      <c r="H751" s="123"/>
      <c r="I751" s="123"/>
      <c r="J751" s="123"/>
      <c r="K751" s="21"/>
      <c r="L751" s="21"/>
      <c r="M751" s="21"/>
      <c r="N751" s="21"/>
      <c r="O751" s="21"/>
      <c r="P751" s="21"/>
      <c r="Q751" s="21"/>
      <c r="R751" s="21"/>
      <c r="S751" s="21"/>
    </row>
    <row r="752" spans="2:19" s="8" customFormat="1" x14ac:dyDescent="0.3">
      <c r="B752" s="123"/>
      <c r="C752" s="123"/>
      <c r="D752" s="123"/>
      <c r="E752" s="123"/>
      <c r="F752" s="123"/>
      <c r="G752" s="123"/>
      <c r="H752" s="123"/>
      <c r="I752" s="123"/>
      <c r="J752" s="123"/>
      <c r="K752" s="21"/>
      <c r="L752" s="21"/>
      <c r="M752" s="21"/>
      <c r="N752" s="21"/>
      <c r="O752" s="21"/>
      <c r="P752" s="21"/>
      <c r="Q752" s="21"/>
      <c r="R752" s="21"/>
      <c r="S752" s="21"/>
    </row>
    <row r="753" spans="2:19" s="8" customFormat="1" x14ac:dyDescent="0.3">
      <c r="B753" s="123"/>
      <c r="C753" s="123"/>
      <c r="D753" s="123"/>
      <c r="E753" s="123"/>
      <c r="F753" s="123"/>
      <c r="G753" s="123"/>
      <c r="H753" s="123"/>
      <c r="I753" s="123"/>
      <c r="J753" s="123"/>
      <c r="K753" s="21"/>
      <c r="L753" s="21"/>
      <c r="M753" s="21"/>
      <c r="N753" s="21"/>
      <c r="O753" s="21"/>
      <c r="P753" s="21"/>
      <c r="Q753" s="21"/>
      <c r="R753" s="21"/>
      <c r="S753" s="21"/>
    </row>
    <row r="754" spans="2:19" s="8" customFormat="1" x14ac:dyDescent="0.3">
      <c r="B754" s="123"/>
      <c r="C754" s="123"/>
      <c r="D754" s="123"/>
      <c r="E754" s="123"/>
      <c r="F754" s="123"/>
      <c r="G754" s="123"/>
      <c r="H754" s="123"/>
      <c r="I754" s="123"/>
      <c r="J754" s="123"/>
      <c r="K754" s="21"/>
      <c r="L754" s="21"/>
      <c r="M754" s="21"/>
      <c r="N754" s="21"/>
      <c r="O754" s="21"/>
      <c r="P754" s="21"/>
      <c r="Q754" s="21"/>
      <c r="R754" s="21"/>
      <c r="S754" s="21"/>
    </row>
    <row r="755" spans="2:19" s="8" customFormat="1" x14ac:dyDescent="0.3">
      <c r="B755" s="123"/>
      <c r="C755" s="123"/>
      <c r="D755" s="123"/>
      <c r="E755" s="123"/>
      <c r="F755" s="123"/>
      <c r="G755" s="123"/>
      <c r="H755" s="123"/>
      <c r="I755" s="123"/>
      <c r="J755" s="123"/>
      <c r="K755" s="21"/>
      <c r="L755" s="21"/>
      <c r="M755" s="21"/>
      <c r="N755" s="21"/>
      <c r="O755" s="21"/>
      <c r="P755" s="21"/>
      <c r="Q755" s="21"/>
      <c r="R755" s="21"/>
      <c r="S755" s="21"/>
    </row>
    <row r="756" spans="2:19" s="8" customFormat="1" x14ac:dyDescent="0.3">
      <c r="B756" s="123"/>
      <c r="C756" s="123"/>
      <c r="D756" s="123"/>
      <c r="E756" s="123"/>
      <c r="F756" s="123"/>
      <c r="G756" s="123"/>
      <c r="H756" s="123"/>
      <c r="I756" s="123"/>
      <c r="J756" s="123"/>
      <c r="K756" s="21"/>
      <c r="L756" s="21"/>
      <c r="M756" s="21"/>
      <c r="N756" s="21"/>
      <c r="O756" s="21"/>
      <c r="P756" s="21"/>
      <c r="Q756" s="21"/>
      <c r="R756" s="21"/>
      <c r="S756" s="21"/>
    </row>
    <row r="757" spans="2:19" s="8" customFormat="1" x14ac:dyDescent="0.3">
      <c r="B757" s="123"/>
      <c r="C757" s="123"/>
      <c r="D757" s="123"/>
      <c r="E757" s="123"/>
      <c r="F757" s="123"/>
      <c r="G757" s="123"/>
      <c r="H757" s="123"/>
      <c r="I757" s="123"/>
      <c r="J757" s="123"/>
      <c r="K757" s="21"/>
      <c r="L757" s="21"/>
      <c r="M757" s="21"/>
      <c r="N757" s="21"/>
      <c r="O757" s="21"/>
      <c r="P757" s="21"/>
      <c r="Q757" s="21"/>
      <c r="R757" s="21"/>
      <c r="S757" s="21"/>
    </row>
    <row r="758" spans="2:19" s="8" customFormat="1" x14ac:dyDescent="0.3">
      <c r="B758" s="123"/>
      <c r="C758" s="123"/>
      <c r="D758" s="123"/>
      <c r="E758" s="123"/>
      <c r="F758" s="123"/>
      <c r="G758" s="123"/>
      <c r="H758" s="123"/>
      <c r="I758" s="123"/>
      <c r="J758" s="123"/>
      <c r="K758" s="21"/>
      <c r="L758" s="21"/>
      <c r="M758" s="21"/>
      <c r="N758" s="21"/>
      <c r="O758" s="21"/>
      <c r="P758" s="21"/>
      <c r="Q758" s="21"/>
      <c r="R758" s="21"/>
      <c r="S758" s="21"/>
    </row>
    <row r="759" spans="2:19" s="8" customFormat="1" x14ac:dyDescent="0.3">
      <c r="B759" s="123"/>
      <c r="C759" s="123"/>
      <c r="D759" s="123"/>
      <c r="E759" s="123"/>
      <c r="F759" s="123"/>
      <c r="G759" s="123"/>
      <c r="H759" s="123"/>
      <c r="I759" s="123"/>
      <c r="J759" s="123"/>
      <c r="K759" s="21"/>
      <c r="L759" s="21"/>
      <c r="M759" s="21"/>
      <c r="N759" s="21"/>
      <c r="O759" s="21"/>
      <c r="P759" s="21"/>
      <c r="Q759" s="21"/>
      <c r="R759" s="21"/>
      <c r="S759" s="21"/>
    </row>
    <row r="760" spans="2:19" s="8" customFormat="1" x14ac:dyDescent="0.3">
      <c r="B760" s="123"/>
      <c r="C760" s="123"/>
      <c r="D760" s="123"/>
      <c r="E760" s="123"/>
      <c r="F760" s="123"/>
      <c r="G760" s="123"/>
      <c r="H760" s="123"/>
      <c r="I760" s="123"/>
      <c r="J760" s="123"/>
      <c r="K760" s="21"/>
      <c r="L760" s="21"/>
      <c r="M760" s="21"/>
      <c r="N760" s="21"/>
      <c r="O760" s="21"/>
      <c r="P760" s="21"/>
      <c r="Q760" s="21"/>
      <c r="R760" s="21"/>
      <c r="S760" s="21"/>
    </row>
    <row r="761" spans="2:19" s="8" customFormat="1" x14ac:dyDescent="0.3">
      <c r="B761" s="123"/>
      <c r="C761" s="123"/>
      <c r="D761" s="123"/>
      <c r="E761" s="123"/>
      <c r="F761" s="123"/>
      <c r="G761" s="123"/>
      <c r="H761" s="123"/>
      <c r="I761" s="123"/>
      <c r="J761" s="123"/>
      <c r="K761" s="21"/>
      <c r="L761" s="21"/>
      <c r="M761" s="21"/>
      <c r="N761" s="21"/>
      <c r="O761" s="21"/>
      <c r="P761" s="21"/>
      <c r="Q761" s="21"/>
      <c r="R761" s="21"/>
      <c r="S761" s="21"/>
    </row>
    <row r="762" spans="2:19" s="8" customFormat="1" x14ac:dyDescent="0.3">
      <c r="B762" s="123"/>
      <c r="C762" s="123"/>
      <c r="D762" s="123"/>
      <c r="E762" s="123"/>
      <c r="F762" s="123"/>
      <c r="G762" s="123"/>
      <c r="H762" s="123"/>
      <c r="I762" s="123"/>
      <c r="J762" s="123"/>
      <c r="K762" s="21"/>
      <c r="L762" s="21"/>
      <c r="M762" s="21"/>
      <c r="N762" s="21"/>
      <c r="O762" s="21"/>
      <c r="P762" s="21"/>
      <c r="Q762" s="21"/>
      <c r="R762" s="21"/>
      <c r="S762" s="21"/>
    </row>
    <row r="763" spans="2:19" s="8" customFormat="1" x14ac:dyDescent="0.3">
      <c r="B763" s="123"/>
      <c r="C763" s="123"/>
      <c r="D763" s="123"/>
      <c r="E763" s="123"/>
      <c r="F763" s="123"/>
      <c r="G763" s="123"/>
      <c r="H763" s="123"/>
      <c r="I763" s="123"/>
      <c r="J763" s="123"/>
      <c r="K763" s="21"/>
      <c r="L763" s="21"/>
      <c r="M763" s="21"/>
      <c r="N763" s="21"/>
      <c r="O763" s="21"/>
      <c r="P763" s="21"/>
      <c r="Q763" s="21"/>
      <c r="R763" s="21"/>
      <c r="S763" s="21"/>
    </row>
    <row r="764" spans="2:19" s="8" customFormat="1" x14ac:dyDescent="0.3">
      <c r="B764" s="123"/>
      <c r="C764" s="123"/>
      <c r="D764" s="123"/>
      <c r="E764" s="123"/>
      <c r="F764" s="123"/>
      <c r="G764" s="123"/>
      <c r="H764" s="123"/>
      <c r="I764" s="123"/>
      <c r="J764" s="123"/>
      <c r="K764" s="21"/>
      <c r="L764" s="21"/>
      <c r="M764" s="21"/>
      <c r="N764" s="21"/>
      <c r="O764" s="21"/>
      <c r="P764" s="21"/>
      <c r="Q764" s="21"/>
      <c r="R764" s="21"/>
      <c r="S764" s="21"/>
    </row>
    <row r="765" spans="2:19" s="8" customFormat="1" x14ac:dyDescent="0.3">
      <c r="B765" s="123"/>
      <c r="C765" s="123"/>
      <c r="D765" s="123"/>
      <c r="E765" s="123"/>
      <c r="F765" s="123"/>
      <c r="G765" s="123"/>
      <c r="H765" s="123"/>
      <c r="I765" s="123"/>
      <c r="J765" s="123"/>
      <c r="K765" s="21"/>
      <c r="L765" s="21"/>
      <c r="M765" s="21"/>
      <c r="N765" s="21"/>
      <c r="O765" s="21"/>
      <c r="P765" s="21"/>
      <c r="Q765" s="21"/>
      <c r="R765" s="21"/>
      <c r="S765" s="21"/>
    </row>
    <row r="766" spans="2:19" s="8" customFormat="1" x14ac:dyDescent="0.3">
      <c r="B766" s="123"/>
      <c r="C766" s="123"/>
      <c r="D766" s="123"/>
      <c r="E766" s="123"/>
      <c r="F766" s="123"/>
      <c r="G766" s="123"/>
      <c r="H766" s="123"/>
      <c r="I766" s="123"/>
      <c r="J766" s="123"/>
      <c r="K766" s="21"/>
      <c r="L766" s="21"/>
      <c r="M766" s="21"/>
      <c r="N766" s="21"/>
      <c r="O766" s="21"/>
      <c r="P766" s="21"/>
      <c r="Q766" s="21"/>
      <c r="R766" s="21"/>
      <c r="S766" s="21"/>
    </row>
    <row r="767" spans="2:19" s="8" customFormat="1" x14ac:dyDescent="0.3">
      <c r="B767" s="123"/>
      <c r="C767" s="123"/>
      <c r="D767" s="123"/>
      <c r="E767" s="123"/>
      <c r="F767" s="123"/>
      <c r="G767" s="123"/>
      <c r="H767" s="123"/>
      <c r="I767" s="123"/>
      <c r="J767" s="123"/>
      <c r="K767" s="21"/>
      <c r="L767" s="21"/>
      <c r="M767" s="21"/>
      <c r="N767" s="21"/>
      <c r="O767" s="21"/>
      <c r="P767" s="21"/>
      <c r="Q767" s="21"/>
      <c r="R767" s="21"/>
      <c r="S767" s="21"/>
    </row>
    <row r="768" spans="2:19" s="8" customFormat="1" x14ac:dyDescent="0.3">
      <c r="B768" s="123"/>
      <c r="C768" s="123"/>
      <c r="D768" s="123"/>
      <c r="E768" s="123"/>
      <c r="F768" s="123"/>
      <c r="G768" s="123"/>
      <c r="H768" s="123"/>
      <c r="I768" s="123"/>
      <c r="J768" s="123"/>
      <c r="K768" s="21"/>
      <c r="L768" s="21"/>
      <c r="M768" s="21"/>
      <c r="N768" s="21"/>
      <c r="O768" s="21"/>
      <c r="P768" s="21"/>
      <c r="Q768" s="21"/>
      <c r="R768" s="21"/>
      <c r="S768" s="21"/>
    </row>
    <row r="769" spans="2:19" s="8" customFormat="1" x14ac:dyDescent="0.3">
      <c r="B769" s="123"/>
      <c r="C769" s="123"/>
      <c r="D769" s="123"/>
      <c r="E769" s="123"/>
      <c r="F769" s="123"/>
      <c r="G769" s="123"/>
      <c r="H769" s="123"/>
      <c r="I769" s="123"/>
      <c r="J769" s="123"/>
      <c r="K769" s="21"/>
      <c r="L769" s="21"/>
      <c r="M769" s="21"/>
      <c r="N769" s="21"/>
      <c r="O769" s="21"/>
      <c r="P769" s="21"/>
      <c r="Q769" s="21"/>
      <c r="R769" s="21"/>
      <c r="S769" s="21"/>
    </row>
    <row r="770" spans="2:19" s="8" customFormat="1" x14ac:dyDescent="0.3">
      <c r="B770" s="123"/>
      <c r="C770" s="123"/>
      <c r="D770" s="123"/>
      <c r="E770" s="123"/>
      <c r="F770" s="123"/>
      <c r="G770" s="123"/>
      <c r="H770" s="123"/>
      <c r="I770" s="123"/>
      <c r="J770" s="123"/>
      <c r="K770" s="21"/>
      <c r="L770" s="21"/>
      <c r="M770" s="21"/>
      <c r="N770" s="21"/>
      <c r="O770" s="21"/>
      <c r="P770" s="21"/>
      <c r="Q770" s="21"/>
      <c r="R770" s="21"/>
      <c r="S770" s="21"/>
    </row>
    <row r="771" spans="2:19" s="8" customFormat="1" x14ac:dyDescent="0.3">
      <c r="B771" s="123"/>
      <c r="C771" s="123"/>
      <c r="D771" s="123"/>
      <c r="E771" s="123"/>
      <c r="F771" s="123"/>
      <c r="G771" s="123"/>
      <c r="H771" s="123"/>
      <c r="I771" s="123"/>
      <c r="J771" s="123"/>
      <c r="K771" s="21"/>
      <c r="L771" s="21"/>
      <c r="M771" s="21"/>
      <c r="N771" s="21"/>
      <c r="O771" s="21"/>
      <c r="P771" s="21"/>
      <c r="Q771" s="21"/>
      <c r="R771" s="21"/>
      <c r="S771" s="21"/>
    </row>
    <row r="772" spans="2:19" s="8" customFormat="1" x14ac:dyDescent="0.3">
      <c r="B772" s="123"/>
      <c r="C772" s="123"/>
      <c r="D772" s="123"/>
      <c r="E772" s="123"/>
      <c r="F772" s="123"/>
      <c r="G772" s="123"/>
      <c r="H772" s="123"/>
      <c r="I772" s="123"/>
      <c r="J772" s="123"/>
      <c r="K772" s="21"/>
      <c r="L772" s="21"/>
      <c r="M772" s="21"/>
      <c r="N772" s="21"/>
      <c r="O772" s="21"/>
      <c r="P772" s="21"/>
      <c r="Q772" s="21"/>
      <c r="R772" s="21"/>
      <c r="S772" s="21"/>
    </row>
    <row r="773" spans="2:19" s="8" customFormat="1" x14ac:dyDescent="0.3">
      <c r="B773" s="123"/>
      <c r="C773" s="123"/>
      <c r="D773" s="123"/>
      <c r="E773" s="123"/>
      <c r="F773" s="123"/>
      <c r="G773" s="123"/>
      <c r="H773" s="123"/>
      <c r="I773" s="123"/>
      <c r="J773" s="123"/>
      <c r="K773" s="21"/>
      <c r="L773" s="21"/>
      <c r="M773" s="21"/>
      <c r="N773" s="21"/>
      <c r="O773" s="21"/>
      <c r="P773" s="21"/>
      <c r="Q773" s="21"/>
      <c r="R773" s="21"/>
      <c r="S773" s="21"/>
    </row>
    <row r="774" spans="2:19" s="8" customFormat="1" x14ac:dyDescent="0.3">
      <c r="B774" s="123"/>
      <c r="C774" s="123"/>
      <c r="D774" s="123"/>
      <c r="E774" s="123"/>
      <c r="F774" s="123"/>
      <c r="G774" s="123"/>
      <c r="H774" s="123"/>
      <c r="I774" s="123"/>
      <c r="J774" s="123"/>
      <c r="K774" s="21"/>
      <c r="L774" s="21"/>
      <c r="M774" s="21"/>
      <c r="N774" s="21"/>
      <c r="O774" s="21"/>
      <c r="P774" s="21"/>
      <c r="Q774" s="21"/>
      <c r="R774" s="21"/>
      <c r="S774" s="21"/>
    </row>
    <row r="775" spans="2:19" s="8" customFormat="1" x14ac:dyDescent="0.3">
      <c r="B775" s="123"/>
      <c r="C775" s="123"/>
      <c r="D775" s="123"/>
      <c r="E775" s="123"/>
      <c r="F775" s="123"/>
      <c r="G775" s="123"/>
      <c r="H775" s="123"/>
      <c r="I775" s="123"/>
      <c r="J775" s="123"/>
      <c r="K775" s="21"/>
      <c r="L775" s="21"/>
      <c r="M775" s="21"/>
      <c r="N775" s="21"/>
      <c r="O775" s="21"/>
      <c r="P775" s="21"/>
      <c r="Q775" s="21"/>
      <c r="R775" s="21"/>
      <c r="S775" s="21"/>
    </row>
    <row r="776" spans="2:19" s="8" customFormat="1" x14ac:dyDescent="0.3">
      <c r="B776" s="123"/>
      <c r="C776" s="123"/>
      <c r="D776" s="123"/>
      <c r="E776" s="123"/>
      <c r="F776" s="123"/>
      <c r="G776" s="123"/>
      <c r="H776" s="123"/>
      <c r="I776" s="123"/>
      <c r="J776" s="123"/>
      <c r="K776" s="21"/>
      <c r="L776" s="21"/>
      <c r="M776" s="21"/>
      <c r="N776" s="21"/>
      <c r="O776" s="21"/>
      <c r="P776" s="21"/>
      <c r="Q776" s="21"/>
      <c r="R776" s="21"/>
      <c r="S776" s="21"/>
    </row>
    <row r="777" spans="2:19" s="8" customFormat="1" x14ac:dyDescent="0.3">
      <c r="B777" s="123"/>
      <c r="C777" s="123"/>
      <c r="D777" s="123"/>
      <c r="E777" s="123"/>
      <c r="F777" s="123"/>
      <c r="G777" s="123"/>
      <c r="H777" s="123"/>
      <c r="I777" s="123"/>
      <c r="J777" s="123"/>
      <c r="K777" s="21"/>
      <c r="L777" s="21"/>
      <c r="M777" s="21"/>
      <c r="N777" s="21"/>
      <c r="O777" s="21"/>
      <c r="P777" s="21"/>
      <c r="Q777" s="21"/>
      <c r="R777" s="21"/>
      <c r="S777" s="21"/>
    </row>
    <row r="778" spans="2:19" s="8" customFormat="1" x14ac:dyDescent="0.3">
      <c r="B778" s="123"/>
      <c r="C778" s="123"/>
      <c r="D778" s="123"/>
      <c r="E778" s="123"/>
      <c r="F778" s="123"/>
      <c r="G778" s="123"/>
      <c r="H778" s="123"/>
      <c r="I778" s="123"/>
      <c r="J778" s="123"/>
      <c r="K778" s="21"/>
      <c r="L778" s="21"/>
      <c r="M778" s="21"/>
      <c r="N778" s="21"/>
      <c r="O778" s="21"/>
      <c r="P778" s="21"/>
      <c r="Q778" s="21"/>
      <c r="R778" s="21"/>
      <c r="S778" s="21"/>
    </row>
    <row r="779" spans="2:19" s="8" customFormat="1" x14ac:dyDescent="0.3">
      <c r="B779" s="123"/>
      <c r="C779" s="123"/>
      <c r="D779" s="123"/>
      <c r="E779" s="123"/>
      <c r="F779" s="123"/>
      <c r="G779" s="123"/>
      <c r="H779" s="123"/>
      <c r="I779" s="123"/>
      <c r="J779" s="123"/>
      <c r="K779" s="21"/>
      <c r="L779" s="21"/>
      <c r="M779" s="21"/>
      <c r="N779" s="21"/>
      <c r="O779" s="21"/>
      <c r="P779" s="21"/>
      <c r="Q779" s="21"/>
      <c r="R779" s="21"/>
      <c r="S779" s="21"/>
    </row>
    <row r="780" spans="2:19" s="8" customFormat="1" x14ac:dyDescent="0.3">
      <c r="B780" s="123"/>
      <c r="C780" s="123"/>
      <c r="D780" s="123"/>
      <c r="E780" s="123"/>
      <c r="F780" s="123"/>
      <c r="G780" s="123"/>
      <c r="H780" s="123"/>
      <c r="I780" s="123"/>
      <c r="J780" s="123"/>
      <c r="K780" s="21"/>
      <c r="L780" s="21"/>
      <c r="M780" s="21"/>
      <c r="N780" s="21"/>
      <c r="O780" s="21"/>
      <c r="P780" s="21"/>
      <c r="Q780" s="21"/>
      <c r="R780" s="21"/>
      <c r="S780" s="21"/>
    </row>
    <row r="781" spans="2:19" s="8" customFormat="1" x14ac:dyDescent="0.3">
      <c r="B781" s="123"/>
      <c r="C781" s="123"/>
      <c r="D781" s="123"/>
      <c r="E781" s="123"/>
      <c r="F781" s="123"/>
      <c r="G781" s="123"/>
      <c r="H781" s="123"/>
      <c r="I781" s="123"/>
      <c r="J781" s="123"/>
      <c r="K781" s="21"/>
      <c r="L781" s="21"/>
      <c r="M781" s="21"/>
      <c r="N781" s="21"/>
      <c r="O781" s="21"/>
      <c r="P781" s="21"/>
      <c r="Q781" s="21"/>
      <c r="R781" s="21"/>
      <c r="S781" s="21"/>
    </row>
    <row r="782" spans="2:19" s="8" customFormat="1" x14ac:dyDescent="0.3">
      <c r="B782" s="123"/>
      <c r="C782" s="123"/>
      <c r="D782" s="123"/>
      <c r="E782" s="123"/>
      <c r="F782" s="123"/>
      <c r="G782" s="123"/>
      <c r="H782" s="123"/>
      <c r="I782" s="123"/>
      <c r="J782" s="123"/>
      <c r="K782" s="21"/>
      <c r="L782" s="21"/>
      <c r="M782" s="21"/>
      <c r="N782" s="21"/>
      <c r="O782" s="21"/>
      <c r="P782" s="21"/>
      <c r="Q782" s="21"/>
      <c r="R782" s="21"/>
      <c r="S782" s="21"/>
    </row>
    <row r="783" spans="2:19" s="8" customFormat="1" x14ac:dyDescent="0.3">
      <c r="B783" s="123"/>
      <c r="C783" s="123"/>
      <c r="D783" s="123"/>
      <c r="E783" s="123"/>
      <c r="F783" s="123"/>
      <c r="G783" s="123"/>
      <c r="H783" s="123"/>
      <c r="I783" s="123"/>
      <c r="J783" s="123"/>
      <c r="K783" s="21"/>
      <c r="L783" s="21"/>
      <c r="M783" s="21"/>
      <c r="N783" s="21"/>
      <c r="O783" s="21"/>
      <c r="P783" s="21"/>
      <c r="Q783" s="21"/>
      <c r="R783" s="21"/>
      <c r="S783" s="21"/>
    </row>
    <row r="784" spans="2:19" s="8" customFormat="1" x14ac:dyDescent="0.3">
      <c r="B784" s="123"/>
      <c r="C784" s="123"/>
      <c r="D784" s="123"/>
      <c r="E784" s="123"/>
      <c r="F784" s="123"/>
      <c r="G784" s="123"/>
      <c r="H784" s="123"/>
      <c r="I784" s="123"/>
      <c r="J784" s="123"/>
      <c r="K784" s="21"/>
      <c r="L784" s="21"/>
      <c r="M784" s="21"/>
      <c r="N784" s="21"/>
      <c r="O784" s="21"/>
      <c r="P784" s="21"/>
      <c r="Q784" s="21"/>
      <c r="R784" s="21"/>
      <c r="S784" s="21"/>
    </row>
    <row r="785" spans="2:19" s="8" customFormat="1" x14ac:dyDescent="0.3">
      <c r="B785" s="123"/>
      <c r="C785" s="123"/>
      <c r="D785" s="123"/>
      <c r="E785" s="123"/>
      <c r="F785" s="123"/>
      <c r="G785" s="123"/>
      <c r="H785" s="123"/>
      <c r="I785" s="123"/>
      <c r="J785" s="123"/>
      <c r="K785" s="21"/>
      <c r="L785" s="21"/>
      <c r="M785" s="21"/>
      <c r="N785" s="21"/>
      <c r="O785" s="21"/>
      <c r="P785" s="21"/>
      <c r="Q785" s="21"/>
      <c r="R785" s="21"/>
      <c r="S785" s="21"/>
    </row>
    <row r="786" spans="2:19" s="8" customFormat="1" x14ac:dyDescent="0.3">
      <c r="B786" s="123"/>
      <c r="C786" s="123"/>
      <c r="D786" s="123"/>
      <c r="E786" s="123"/>
      <c r="F786" s="123"/>
      <c r="G786" s="123"/>
      <c r="H786" s="123"/>
      <c r="I786" s="123"/>
      <c r="J786" s="123"/>
      <c r="K786" s="21"/>
      <c r="L786" s="21"/>
      <c r="M786" s="21"/>
      <c r="N786" s="21"/>
      <c r="O786" s="21"/>
      <c r="P786" s="21"/>
      <c r="Q786" s="21"/>
      <c r="R786" s="21"/>
      <c r="S786" s="21"/>
    </row>
    <row r="787" spans="2:19" s="8" customFormat="1" x14ac:dyDescent="0.3">
      <c r="B787" s="123"/>
      <c r="C787" s="123"/>
      <c r="D787" s="123"/>
      <c r="E787" s="123"/>
      <c r="F787" s="123"/>
      <c r="G787" s="123"/>
      <c r="H787" s="123"/>
      <c r="I787" s="123"/>
      <c r="J787" s="123"/>
      <c r="K787" s="21"/>
      <c r="L787" s="21"/>
      <c r="M787" s="21"/>
      <c r="N787" s="21"/>
      <c r="O787" s="21"/>
      <c r="P787" s="21"/>
      <c r="Q787" s="21"/>
      <c r="R787" s="21"/>
      <c r="S787" s="21"/>
    </row>
    <row r="788" spans="2:19" s="8" customFormat="1" x14ac:dyDescent="0.3">
      <c r="B788" s="123"/>
      <c r="C788" s="123"/>
      <c r="D788" s="123"/>
      <c r="E788" s="123"/>
      <c r="F788" s="123"/>
      <c r="G788" s="123"/>
      <c r="H788" s="123"/>
      <c r="I788" s="123"/>
      <c r="J788" s="123"/>
      <c r="K788" s="21"/>
      <c r="L788" s="21"/>
      <c r="M788" s="21"/>
      <c r="N788" s="21"/>
      <c r="O788" s="21"/>
      <c r="P788" s="21"/>
      <c r="Q788" s="21"/>
      <c r="R788" s="21"/>
      <c r="S788" s="21"/>
    </row>
    <row r="789" spans="2:19" s="8" customFormat="1" x14ac:dyDescent="0.3">
      <c r="B789" s="123"/>
      <c r="C789" s="123"/>
      <c r="D789" s="123"/>
      <c r="E789" s="123"/>
      <c r="F789" s="123"/>
      <c r="G789" s="123"/>
      <c r="H789" s="123"/>
      <c r="I789" s="123"/>
      <c r="J789" s="123"/>
      <c r="K789" s="21"/>
      <c r="L789" s="21"/>
      <c r="M789" s="21"/>
      <c r="N789" s="21"/>
      <c r="O789" s="21"/>
      <c r="P789" s="21"/>
      <c r="Q789" s="21"/>
      <c r="R789" s="21"/>
      <c r="S789" s="21"/>
    </row>
    <row r="790" spans="2:19" s="8" customFormat="1" x14ac:dyDescent="0.3">
      <c r="B790" s="123"/>
      <c r="C790" s="123"/>
      <c r="D790" s="123"/>
      <c r="E790" s="123"/>
      <c r="F790" s="123"/>
      <c r="G790" s="123"/>
      <c r="H790" s="123"/>
      <c r="I790" s="123"/>
      <c r="J790" s="123"/>
      <c r="K790" s="21"/>
      <c r="L790" s="21"/>
      <c r="M790" s="21"/>
      <c r="N790" s="21"/>
      <c r="O790" s="21"/>
      <c r="P790" s="21"/>
      <c r="Q790" s="21"/>
      <c r="R790" s="21"/>
      <c r="S790" s="21"/>
    </row>
    <row r="791" spans="2:19" s="8" customFormat="1" x14ac:dyDescent="0.3">
      <c r="B791" s="123"/>
      <c r="C791" s="123"/>
      <c r="D791" s="123"/>
      <c r="E791" s="123"/>
      <c r="F791" s="123"/>
      <c r="G791" s="123"/>
      <c r="H791" s="123"/>
      <c r="I791" s="123"/>
      <c r="J791" s="123"/>
      <c r="K791" s="21"/>
      <c r="L791" s="21"/>
      <c r="M791" s="21"/>
      <c r="N791" s="21"/>
      <c r="O791" s="21"/>
      <c r="P791" s="21"/>
      <c r="Q791" s="21"/>
      <c r="R791" s="21"/>
      <c r="S791" s="21"/>
    </row>
    <row r="792" spans="2:19" s="8" customFormat="1" x14ac:dyDescent="0.3">
      <c r="B792" s="123"/>
      <c r="C792" s="123"/>
      <c r="D792" s="123"/>
      <c r="E792" s="123"/>
      <c r="F792" s="123"/>
      <c r="G792" s="123"/>
      <c r="H792" s="123"/>
      <c r="I792" s="123"/>
      <c r="J792" s="123"/>
      <c r="K792" s="21"/>
      <c r="L792" s="21"/>
      <c r="M792" s="21"/>
      <c r="N792" s="21"/>
      <c r="O792" s="21"/>
      <c r="P792" s="21"/>
      <c r="Q792" s="21"/>
      <c r="R792" s="21"/>
      <c r="S792" s="21"/>
    </row>
    <row r="793" spans="2:19" s="8" customFormat="1" x14ac:dyDescent="0.3">
      <c r="B793" s="123"/>
      <c r="C793" s="123"/>
      <c r="D793" s="123"/>
      <c r="E793" s="123"/>
      <c r="F793" s="123"/>
      <c r="G793" s="123"/>
      <c r="H793" s="123"/>
      <c r="I793" s="123"/>
      <c r="J793" s="123"/>
      <c r="K793" s="21"/>
      <c r="L793" s="21"/>
      <c r="M793" s="21"/>
      <c r="N793" s="21"/>
      <c r="O793" s="21"/>
      <c r="P793" s="21"/>
      <c r="Q793" s="21"/>
      <c r="R793" s="21"/>
      <c r="S793" s="21"/>
    </row>
    <row r="794" spans="2:19" s="8" customFormat="1" x14ac:dyDescent="0.3">
      <c r="B794" s="123"/>
      <c r="C794" s="123"/>
      <c r="D794" s="123"/>
      <c r="E794" s="123"/>
      <c r="F794" s="123"/>
      <c r="G794" s="123"/>
      <c r="H794" s="123"/>
      <c r="I794" s="123"/>
      <c r="J794" s="123"/>
      <c r="K794" s="21"/>
      <c r="L794" s="21"/>
      <c r="M794" s="21"/>
      <c r="N794" s="21"/>
      <c r="O794" s="21"/>
      <c r="P794" s="21"/>
      <c r="Q794" s="21"/>
      <c r="R794" s="21"/>
      <c r="S794" s="21"/>
    </row>
    <row r="795" spans="2:19" s="8" customFormat="1" x14ac:dyDescent="0.3">
      <c r="B795" s="123"/>
      <c r="C795" s="123"/>
      <c r="D795" s="123"/>
      <c r="E795" s="123"/>
      <c r="F795" s="123"/>
      <c r="G795" s="123"/>
      <c r="H795" s="123"/>
      <c r="I795" s="123"/>
      <c r="J795" s="123"/>
      <c r="K795" s="21"/>
      <c r="L795" s="21"/>
      <c r="M795" s="21"/>
      <c r="N795" s="21"/>
      <c r="O795" s="21"/>
      <c r="P795" s="21"/>
      <c r="Q795" s="21"/>
      <c r="R795" s="21"/>
      <c r="S795" s="21"/>
    </row>
    <row r="796" spans="2:19" s="8" customFormat="1" x14ac:dyDescent="0.3">
      <c r="B796" s="123"/>
      <c r="C796" s="123"/>
      <c r="D796" s="123"/>
      <c r="E796" s="123"/>
      <c r="F796" s="123"/>
      <c r="G796" s="123"/>
      <c r="H796" s="123"/>
      <c r="I796" s="123"/>
      <c r="J796" s="123"/>
      <c r="K796" s="21"/>
      <c r="L796" s="21"/>
      <c r="M796" s="21"/>
      <c r="N796" s="21"/>
      <c r="O796" s="21"/>
      <c r="P796" s="21"/>
      <c r="Q796" s="21"/>
      <c r="R796" s="21"/>
      <c r="S796" s="21"/>
    </row>
    <row r="797" spans="2:19" s="8" customFormat="1" x14ac:dyDescent="0.3">
      <c r="B797" s="123"/>
      <c r="C797" s="123"/>
      <c r="D797" s="123"/>
      <c r="E797" s="123"/>
      <c r="F797" s="123"/>
      <c r="G797" s="123"/>
      <c r="H797" s="123"/>
      <c r="I797" s="123"/>
      <c r="J797" s="123"/>
      <c r="K797" s="21"/>
      <c r="L797" s="21"/>
      <c r="M797" s="21"/>
      <c r="N797" s="21"/>
      <c r="O797" s="21"/>
      <c r="P797" s="21"/>
      <c r="Q797" s="21"/>
      <c r="R797" s="21"/>
      <c r="S797" s="21"/>
    </row>
    <row r="798" spans="2:19" s="8" customFormat="1" x14ac:dyDescent="0.3">
      <c r="B798" s="123"/>
      <c r="C798" s="123"/>
      <c r="D798" s="123"/>
      <c r="E798" s="123"/>
      <c r="F798" s="123"/>
      <c r="G798" s="123"/>
      <c r="H798" s="123"/>
      <c r="I798" s="123"/>
      <c r="J798" s="123"/>
      <c r="K798" s="21"/>
      <c r="L798" s="21"/>
      <c r="M798" s="21"/>
      <c r="N798" s="21"/>
      <c r="O798" s="21"/>
      <c r="P798" s="21"/>
      <c r="Q798" s="21"/>
      <c r="R798" s="21"/>
      <c r="S798" s="21"/>
    </row>
    <row r="799" spans="2:19" s="8" customFormat="1" x14ac:dyDescent="0.3">
      <c r="B799" s="123"/>
      <c r="C799" s="123"/>
      <c r="D799" s="123"/>
      <c r="E799" s="123"/>
      <c r="F799" s="123"/>
      <c r="G799" s="123"/>
      <c r="H799" s="123"/>
      <c r="I799" s="123"/>
      <c r="J799" s="123"/>
      <c r="K799" s="21"/>
      <c r="L799" s="21"/>
      <c r="M799" s="21"/>
      <c r="N799" s="21"/>
      <c r="O799" s="21"/>
      <c r="P799" s="21"/>
      <c r="Q799" s="21"/>
      <c r="R799" s="21"/>
      <c r="S799" s="21"/>
    </row>
    <row r="800" spans="2:19" s="8" customFormat="1" x14ac:dyDescent="0.3">
      <c r="B800" s="123"/>
      <c r="C800" s="123"/>
      <c r="D800" s="123"/>
      <c r="E800" s="123"/>
      <c r="F800" s="123"/>
      <c r="G800" s="123"/>
      <c r="H800" s="123"/>
      <c r="I800" s="123"/>
      <c r="J800" s="123"/>
      <c r="K800" s="21"/>
      <c r="L800" s="21"/>
      <c r="M800" s="21"/>
      <c r="N800" s="21"/>
      <c r="O800" s="21"/>
      <c r="P800" s="21"/>
      <c r="Q800" s="21"/>
      <c r="R800" s="21"/>
      <c r="S800" s="21"/>
    </row>
    <row r="801" spans="2:19" s="8" customFormat="1" x14ac:dyDescent="0.3">
      <c r="B801" s="123"/>
      <c r="C801" s="123"/>
      <c r="D801" s="123"/>
      <c r="E801" s="123"/>
      <c r="F801" s="123"/>
      <c r="G801" s="123"/>
      <c r="H801" s="123"/>
      <c r="I801" s="123"/>
      <c r="J801" s="123"/>
      <c r="K801" s="21"/>
      <c r="L801" s="21"/>
      <c r="M801" s="21"/>
      <c r="N801" s="21"/>
      <c r="O801" s="21"/>
      <c r="P801" s="21"/>
      <c r="Q801" s="21"/>
      <c r="R801" s="21"/>
      <c r="S801" s="21"/>
    </row>
    <row r="802" spans="2:19" s="8" customFormat="1" x14ac:dyDescent="0.3">
      <c r="B802" s="123"/>
      <c r="C802" s="123"/>
      <c r="D802" s="123"/>
      <c r="E802" s="123"/>
      <c r="F802" s="123"/>
      <c r="G802" s="123"/>
      <c r="H802" s="123"/>
      <c r="I802" s="123"/>
      <c r="J802" s="123"/>
      <c r="K802" s="21"/>
      <c r="L802" s="21"/>
      <c r="M802" s="21"/>
      <c r="N802" s="21"/>
      <c r="O802" s="21"/>
      <c r="P802" s="21"/>
      <c r="Q802" s="21"/>
      <c r="R802" s="21"/>
      <c r="S802" s="21"/>
    </row>
    <row r="803" spans="2:19" s="8" customFormat="1" x14ac:dyDescent="0.3">
      <c r="B803" s="123"/>
      <c r="C803" s="123"/>
      <c r="D803" s="123"/>
      <c r="E803" s="123"/>
      <c r="F803" s="123"/>
      <c r="G803" s="123"/>
      <c r="H803" s="123"/>
      <c r="I803" s="123"/>
      <c r="J803" s="123"/>
      <c r="K803" s="21"/>
      <c r="L803" s="21"/>
      <c r="M803" s="21"/>
      <c r="N803" s="21"/>
      <c r="O803" s="21"/>
      <c r="P803" s="21"/>
      <c r="Q803" s="21"/>
      <c r="R803" s="21"/>
      <c r="S803" s="21"/>
    </row>
    <row r="804" spans="2:19" s="8" customFormat="1" x14ac:dyDescent="0.3">
      <c r="B804" s="123"/>
      <c r="C804" s="123"/>
      <c r="D804" s="123"/>
      <c r="E804" s="123"/>
      <c r="F804" s="123"/>
      <c r="G804" s="123"/>
      <c r="H804" s="123"/>
      <c r="I804" s="123"/>
      <c r="J804" s="123"/>
      <c r="K804" s="21"/>
      <c r="L804" s="21"/>
      <c r="M804" s="21"/>
      <c r="N804" s="21"/>
      <c r="O804" s="21"/>
      <c r="P804" s="21"/>
      <c r="Q804" s="21"/>
      <c r="R804" s="21"/>
      <c r="S804" s="21"/>
    </row>
    <row r="805" spans="2:19" s="8" customFormat="1" x14ac:dyDescent="0.3">
      <c r="B805" s="123"/>
      <c r="C805" s="123"/>
      <c r="D805" s="123"/>
      <c r="E805" s="123"/>
      <c r="F805" s="123"/>
      <c r="G805" s="123"/>
      <c r="H805" s="123"/>
      <c r="I805" s="123"/>
      <c r="J805" s="123"/>
      <c r="K805" s="21"/>
      <c r="L805" s="21"/>
      <c r="M805" s="21"/>
      <c r="N805" s="21"/>
      <c r="O805" s="21"/>
      <c r="P805" s="21"/>
      <c r="Q805" s="21"/>
      <c r="R805" s="21"/>
      <c r="S805" s="21"/>
    </row>
    <row r="806" spans="2:19" s="8" customFormat="1" x14ac:dyDescent="0.3">
      <c r="B806" s="123"/>
      <c r="C806" s="123"/>
      <c r="D806" s="123"/>
      <c r="E806" s="123"/>
      <c r="F806" s="123"/>
      <c r="G806" s="123"/>
      <c r="H806" s="123"/>
      <c r="I806" s="123"/>
      <c r="J806" s="123"/>
      <c r="K806" s="21"/>
      <c r="L806" s="21"/>
      <c r="M806" s="21"/>
      <c r="N806" s="21"/>
      <c r="O806" s="21"/>
      <c r="P806" s="21"/>
      <c r="Q806" s="21"/>
      <c r="R806" s="21"/>
      <c r="S806" s="21"/>
    </row>
    <row r="807" spans="2:19" s="8" customFormat="1" x14ac:dyDescent="0.3">
      <c r="B807" s="123"/>
      <c r="C807" s="123"/>
      <c r="D807" s="123"/>
      <c r="E807" s="123"/>
      <c r="F807" s="123"/>
      <c r="G807" s="123"/>
      <c r="H807" s="123"/>
      <c r="I807" s="123"/>
      <c r="J807" s="123"/>
      <c r="K807" s="21"/>
      <c r="L807" s="21"/>
      <c r="M807" s="21"/>
      <c r="N807" s="21"/>
      <c r="O807" s="21"/>
      <c r="P807" s="21"/>
      <c r="Q807" s="21"/>
      <c r="R807" s="21"/>
      <c r="S807" s="21"/>
    </row>
    <row r="808" spans="2:19" s="8" customFormat="1" x14ac:dyDescent="0.3">
      <c r="B808" s="123"/>
      <c r="C808" s="123"/>
      <c r="D808" s="123"/>
      <c r="E808" s="123"/>
      <c r="F808" s="123"/>
      <c r="G808" s="123"/>
      <c r="H808" s="123"/>
      <c r="I808" s="123"/>
      <c r="J808" s="123"/>
      <c r="K808" s="21"/>
      <c r="L808" s="21"/>
      <c r="M808" s="21"/>
      <c r="N808" s="21"/>
      <c r="O808" s="21"/>
      <c r="P808" s="21"/>
      <c r="Q808" s="21"/>
      <c r="R808" s="21"/>
      <c r="S808" s="21"/>
    </row>
    <row r="809" spans="2:19" s="8" customFormat="1" x14ac:dyDescent="0.3">
      <c r="B809" s="123"/>
      <c r="C809" s="123"/>
      <c r="D809" s="123"/>
      <c r="E809" s="123"/>
      <c r="F809" s="123"/>
      <c r="G809" s="123"/>
      <c r="H809" s="123"/>
      <c r="I809" s="123"/>
      <c r="J809" s="123"/>
      <c r="K809" s="21"/>
      <c r="L809" s="21"/>
      <c r="M809" s="21"/>
      <c r="N809" s="21"/>
      <c r="O809" s="21"/>
      <c r="P809" s="21"/>
      <c r="Q809" s="21"/>
      <c r="R809" s="21"/>
      <c r="S809" s="21"/>
    </row>
    <row r="810" spans="2:19" s="8" customFormat="1" x14ac:dyDescent="0.3">
      <c r="B810" s="123"/>
      <c r="C810" s="123"/>
      <c r="D810" s="123"/>
      <c r="E810" s="123"/>
      <c r="F810" s="123"/>
      <c r="G810" s="123"/>
      <c r="H810" s="123"/>
      <c r="I810" s="123"/>
      <c r="J810" s="123"/>
      <c r="K810" s="21"/>
      <c r="L810" s="21"/>
      <c r="M810" s="21"/>
      <c r="N810" s="21"/>
      <c r="O810" s="21"/>
      <c r="P810" s="21"/>
      <c r="Q810" s="21"/>
      <c r="R810" s="21"/>
      <c r="S810" s="21"/>
    </row>
    <row r="811" spans="2:19" s="8" customFormat="1" x14ac:dyDescent="0.3">
      <c r="B811" s="123"/>
      <c r="C811" s="123"/>
      <c r="D811" s="123"/>
      <c r="E811" s="123"/>
      <c r="F811" s="123"/>
      <c r="G811" s="123"/>
      <c r="H811" s="123"/>
      <c r="I811" s="123"/>
      <c r="J811" s="123"/>
      <c r="K811" s="21"/>
      <c r="L811" s="21"/>
      <c r="M811" s="21"/>
      <c r="N811" s="21"/>
      <c r="O811" s="21"/>
      <c r="P811" s="21"/>
      <c r="Q811" s="21"/>
      <c r="R811" s="21"/>
      <c r="S811" s="21"/>
    </row>
    <row r="812" spans="2:19" s="8" customFormat="1" x14ac:dyDescent="0.3">
      <c r="B812" s="123"/>
      <c r="C812" s="123"/>
      <c r="D812" s="123"/>
      <c r="E812" s="123"/>
      <c r="F812" s="123"/>
      <c r="G812" s="123"/>
      <c r="H812" s="123"/>
      <c r="I812" s="123"/>
      <c r="J812" s="123"/>
      <c r="K812" s="21"/>
      <c r="L812" s="21"/>
      <c r="M812" s="21"/>
      <c r="N812" s="21"/>
      <c r="O812" s="21"/>
      <c r="P812" s="21"/>
      <c r="Q812" s="21"/>
      <c r="R812" s="21"/>
      <c r="S812" s="21"/>
    </row>
    <row r="813" spans="2:19" s="8" customFormat="1" x14ac:dyDescent="0.3">
      <c r="B813" s="123"/>
      <c r="C813" s="123"/>
      <c r="D813" s="123"/>
      <c r="E813" s="123"/>
      <c r="F813" s="123"/>
      <c r="G813" s="123"/>
      <c r="H813" s="123"/>
      <c r="I813" s="123"/>
      <c r="J813" s="123"/>
      <c r="K813" s="21"/>
      <c r="L813" s="21"/>
      <c r="M813" s="21"/>
      <c r="N813" s="21"/>
      <c r="O813" s="21"/>
      <c r="P813" s="21"/>
      <c r="Q813" s="21"/>
      <c r="R813" s="21"/>
      <c r="S813" s="21"/>
    </row>
    <row r="814" spans="2:19" s="8" customFormat="1" x14ac:dyDescent="0.3">
      <c r="B814" s="123"/>
      <c r="C814" s="123"/>
      <c r="D814" s="123"/>
      <c r="E814" s="123"/>
      <c r="F814" s="123"/>
      <c r="G814" s="123"/>
      <c r="H814" s="123"/>
      <c r="I814" s="123"/>
      <c r="J814" s="123"/>
      <c r="K814" s="21"/>
      <c r="L814" s="21"/>
      <c r="M814" s="21"/>
      <c r="N814" s="21"/>
      <c r="O814" s="21"/>
      <c r="P814" s="21"/>
      <c r="Q814" s="21"/>
      <c r="R814" s="21"/>
      <c r="S814" s="21"/>
    </row>
    <row r="815" spans="2:19" s="8" customFormat="1" x14ac:dyDescent="0.3">
      <c r="B815" s="123"/>
      <c r="C815" s="123"/>
      <c r="D815" s="123"/>
      <c r="E815" s="123"/>
      <c r="F815" s="123"/>
      <c r="G815" s="123"/>
      <c r="H815" s="123"/>
      <c r="I815" s="123"/>
      <c r="J815" s="123"/>
      <c r="K815" s="21"/>
      <c r="L815" s="21"/>
      <c r="M815" s="21"/>
      <c r="N815" s="21"/>
      <c r="O815" s="21"/>
      <c r="P815" s="21"/>
      <c r="Q815" s="21"/>
      <c r="R815" s="21"/>
      <c r="S815" s="21"/>
    </row>
    <row r="816" spans="2:19" s="8" customFormat="1" x14ac:dyDescent="0.3">
      <c r="B816" s="123"/>
      <c r="C816" s="123"/>
      <c r="D816" s="123"/>
      <c r="E816" s="123"/>
      <c r="F816" s="123"/>
      <c r="G816" s="123"/>
      <c r="H816" s="123"/>
      <c r="I816" s="123"/>
      <c r="J816" s="123"/>
      <c r="K816" s="21"/>
      <c r="L816" s="21"/>
      <c r="M816" s="21"/>
      <c r="N816" s="21"/>
      <c r="O816" s="21"/>
      <c r="P816" s="21"/>
      <c r="Q816" s="21"/>
      <c r="R816" s="21"/>
      <c r="S816" s="21"/>
    </row>
    <row r="817" spans="2:19" s="8" customFormat="1" x14ac:dyDescent="0.3">
      <c r="B817" s="123"/>
      <c r="C817" s="123"/>
      <c r="D817" s="123"/>
      <c r="E817" s="123"/>
      <c r="F817" s="123"/>
      <c r="G817" s="123"/>
      <c r="H817" s="123"/>
      <c r="I817" s="123"/>
      <c r="J817" s="123"/>
      <c r="K817" s="21"/>
      <c r="L817" s="21"/>
      <c r="M817" s="21"/>
      <c r="N817" s="21"/>
      <c r="O817" s="21"/>
      <c r="P817" s="21"/>
      <c r="Q817" s="21"/>
      <c r="R817" s="21"/>
      <c r="S817" s="21"/>
    </row>
    <row r="818" spans="2:19" s="8" customFormat="1" x14ac:dyDescent="0.3">
      <c r="B818" s="123"/>
      <c r="C818" s="123"/>
      <c r="D818" s="123"/>
      <c r="E818" s="123"/>
      <c r="F818" s="123"/>
      <c r="G818" s="123"/>
      <c r="H818" s="123"/>
      <c r="I818" s="123"/>
      <c r="J818" s="123"/>
      <c r="K818" s="21"/>
      <c r="L818" s="21"/>
      <c r="M818" s="21"/>
      <c r="N818" s="21"/>
      <c r="O818" s="21"/>
      <c r="P818" s="21"/>
      <c r="Q818" s="21"/>
      <c r="R818" s="21"/>
      <c r="S818" s="21"/>
    </row>
    <row r="819" spans="2:19" s="8" customFormat="1" x14ac:dyDescent="0.3">
      <c r="B819" s="123"/>
      <c r="C819" s="123"/>
      <c r="D819" s="123"/>
      <c r="E819" s="123"/>
      <c r="F819" s="123"/>
      <c r="G819" s="123"/>
      <c r="H819" s="123"/>
      <c r="I819" s="123"/>
      <c r="J819" s="123"/>
      <c r="K819" s="21"/>
      <c r="L819" s="21"/>
      <c r="M819" s="21"/>
      <c r="N819" s="21"/>
      <c r="O819" s="21"/>
      <c r="P819" s="21"/>
      <c r="Q819" s="21"/>
      <c r="R819" s="21"/>
      <c r="S819" s="21"/>
    </row>
    <row r="820" spans="2:19" s="8" customFormat="1" x14ac:dyDescent="0.3">
      <c r="B820" s="123"/>
      <c r="C820" s="123"/>
      <c r="D820" s="123"/>
      <c r="E820" s="123"/>
      <c r="F820" s="123"/>
      <c r="G820" s="123"/>
      <c r="H820" s="123"/>
      <c r="I820" s="123"/>
      <c r="J820" s="123"/>
      <c r="K820" s="21"/>
      <c r="L820" s="21"/>
      <c r="M820" s="21"/>
      <c r="N820" s="21"/>
      <c r="O820" s="21"/>
      <c r="P820" s="21"/>
      <c r="Q820" s="21"/>
      <c r="R820" s="21"/>
      <c r="S820" s="21"/>
    </row>
    <row r="821" spans="2:19" s="8" customFormat="1" x14ac:dyDescent="0.3">
      <c r="B821" s="123"/>
      <c r="C821" s="123"/>
      <c r="D821" s="123"/>
      <c r="E821" s="123"/>
      <c r="F821" s="123"/>
      <c r="G821" s="123"/>
      <c r="H821" s="123"/>
      <c r="I821" s="123"/>
      <c r="J821" s="123"/>
      <c r="K821" s="21"/>
      <c r="L821" s="21"/>
      <c r="M821" s="21"/>
      <c r="N821" s="21"/>
      <c r="O821" s="21"/>
      <c r="P821" s="21"/>
      <c r="Q821" s="21"/>
      <c r="R821" s="21"/>
      <c r="S821" s="21"/>
    </row>
    <row r="822" spans="2:19" s="8" customFormat="1" x14ac:dyDescent="0.3">
      <c r="B822" s="123"/>
      <c r="C822" s="123"/>
      <c r="D822" s="123"/>
      <c r="E822" s="123"/>
      <c r="F822" s="123"/>
      <c r="G822" s="123"/>
      <c r="H822" s="123"/>
      <c r="I822" s="123"/>
      <c r="J822" s="123"/>
      <c r="K822" s="21"/>
      <c r="L822" s="21"/>
      <c r="M822" s="21"/>
      <c r="N822" s="21"/>
      <c r="O822" s="21"/>
      <c r="P822" s="21"/>
      <c r="Q822" s="21"/>
      <c r="R822" s="21"/>
      <c r="S822" s="21"/>
    </row>
    <row r="823" spans="2:19" s="8" customFormat="1" x14ac:dyDescent="0.3">
      <c r="B823" s="123"/>
      <c r="C823" s="123"/>
      <c r="D823" s="123"/>
      <c r="E823" s="123"/>
      <c r="F823" s="123"/>
      <c r="G823" s="123"/>
      <c r="H823" s="123"/>
      <c r="I823" s="123"/>
      <c r="J823" s="123"/>
      <c r="K823" s="21"/>
      <c r="L823" s="21"/>
      <c r="M823" s="21"/>
      <c r="N823" s="21"/>
      <c r="O823" s="21"/>
      <c r="P823" s="21"/>
      <c r="Q823" s="21"/>
      <c r="R823" s="21"/>
      <c r="S823" s="21"/>
    </row>
    <row r="824" spans="2:19" s="8" customFormat="1" x14ac:dyDescent="0.3">
      <c r="B824" s="123"/>
      <c r="C824" s="123"/>
      <c r="D824" s="123"/>
      <c r="E824" s="123"/>
      <c r="F824" s="123"/>
      <c r="G824" s="123"/>
      <c r="H824" s="123"/>
      <c r="I824" s="123"/>
      <c r="J824" s="123"/>
      <c r="K824" s="21"/>
      <c r="L824" s="21"/>
      <c r="M824" s="21"/>
      <c r="N824" s="21"/>
      <c r="O824" s="21"/>
      <c r="P824" s="21"/>
      <c r="Q824" s="21"/>
      <c r="R824" s="21"/>
      <c r="S824" s="21"/>
    </row>
    <row r="825" spans="2:19" s="8" customFormat="1" x14ac:dyDescent="0.3">
      <c r="B825" s="123"/>
      <c r="C825" s="123"/>
      <c r="D825" s="123"/>
      <c r="E825" s="123"/>
      <c r="F825" s="123"/>
      <c r="G825" s="123"/>
      <c r="H825" s="123"/>
      <c r="I825" s="123"/>
      <c r="J825" s="123"/>
      <c r="K825" s="21"/>
      <c r="L825" s="21"/>
      <c r="M825" s="21"/>
      <c r="N825" s="21"/>
      <c r="O825" s="21"/>
      <c r="P825" s="21"/>
      <c r="Q825" s="21"/>
      <c r="R825" s="21"/>
      <c r="S825" s="21"/>
    </row>
    <row r="826" spans="2:19" s="8" customFormat="1" x14ac:dyDescent="0.3">
      <c r="B826" s="123"/>
      <c r="C826" s="123"/>
      <c r="D826" s="123"/>
      <c r="E826" s="123"/>
      <c r="F826" s="123"/>
      <c r="G826" s="123"/>
      <c r="H826" s="123"/>
      <c r="I826" s="123"/>
      <c r="J826" s="123"/>
      <c r="K826" s="21"/>
      <c r="L826" s="21"/>
      <c r="M826" s="21"/>
      <c r="N826" s="21"/>
      <c r="O826" s="21"/>
      <c r="P826" s="21"/>
      <c r="Q826" s="21"/>
      <c r="R826" s="21"/>
      <c r="S826" s="21"/>
    </row>
    <row r="827" spans="2:19" s="8" customFormat="1" x14ac:dyDescent="0.3">
      <c r="B827" s="123"/>
      <c r="C827" s="123"/>
      <c r="D827" s="123"/>
      <c r="E827" s="123"/>
      <c r="F827" s="123"/>
      <c r="G827" s="123"/>
      <c r="H827" s="123"/>
      <c r="I827" s="123"/>
      <c r="J827" s="123"/>
      <c r="K827" s="21"/>
      <c r="L827" s="21"/>
      <c r="M827" s="21"/>
      <c r="N827" s="21"/>
      <c r="O827" s="21"/>
      <c r="P827" s="21"/>
      <c r="Q827" s="21"/>
      <c r="R827" s="21"/>
      <c r="S827" s="21"/>
    </row>
    <row r="828" spans="2:19" s="8" customFormat="1" x14ac:dyDescent="0.3">
      <c r="B828" s="123"/>
      <c r="C828" s="123"/>
      <c r="D828" s="123"/>
      <c r="E828" s="123"/>
      <c r="F828" s="123"/>
      <c r="G828" s="123"/>
      <c r="H828" s="123"/>
      <c r="I828" s="123"/>
      <c r="J828" s="123"/>
      <c r="K828" s="21"/>
      <c r="L828" s="21"/>
      <c r="M828" s="21"/>
      <c r="N828" s="21"/>
      <c r="O828" s="21"/>
      <c r="P828" s="21"/>
      <c r="Q828" s="21"/>
      <c r="R828" s="21"/>
      <c r="S828" s="21"/>
    </row>
    <row r="829" spans="2:19" s="8" customFormat="1" x14ac:dyDescent="0.3">
      <c r="B829" s="123"/>
      <c r="C829" s="123"/>
      <c r="D829" s="123"/>
      <c r="E829" s="123"/>
      <c r="F829" s="123"/>
      <c r="G829" s="123"/>
      <c r="H829" s="123"/>
      <c r="I829" s="123"/>
      <c r="J829" s="123"/>
      <c r="K829" s="21"/>
      <c r="L829" s="21"/>
      <c r="M829" s="21"/>
      <c r="N829" s="21"/>
      <c r="O829" s="21"/>
      <c r="P829" s="21"/>
      <c r="Q829" s="21"/>
      <c r="R829" s="21"/>
      <c r="S829" s="21"/>
    </row>
    <row r="830" spans="2:19" s="8" customFormat="1" x14ac:dyDescent="0.3">
      <c r="B830" s="123"/>
      <c r="C830" s="123"/>
      <c r="D830" s="123"/>
      <c r="E830" s="123"/>
      <c r="F830" s="123"/>
      <c r="G830" s="123"/>
      <c r="H830" s="123"/>
      <c r="I830" s="123"/>
      <c r="J830" s="123"/>
      <c r="K830" s="21"/>
      <c r="L830" s="21"/>
      <c r="M830" s="21"/>
      <c r="N830" s="21"/>
      <c r="O830" s="21"/>
      <c r="P830" s="21"/>
      <c r="Q830" s="21"/>
      <c r="R830" s="21"/>
      <c r="S830" s="21"/>
    </row>
    <row r="831" spans="2:19" s="8" customFormat="1" x14ac:dyDescent="0.3">
      <c r="B831" s="123"/>
      <c r="C831" s="123"/>
      <c r="D831" s="123"/>
      <c r="E831" s="123"/>
      <c r="F831" s="123"/>
      <c r="G831" s="123"/>
      <c r="H831" s="123"/>
      <c r="I831" s="123"/>
      <c r="J831" s="123"/>
      <c r="K831" s="21"/>
      <c r="L831" s="21"/>
      <c r="M831" s="21"/>
      <c r="N831" s="21"/>
      <c r="O831" s="21"/>
      <c r="P831" s="21"/>
      <c r="Q831" s="21"/>
      <c r="R831" s="21"/>
      <c r="S831" s="21"/>
    </row>
    <row r="832" spans="2:19" s="8" customFormat="1" x14ac:dyDescent="0.3">
      <c r="B832" s="123"/>
      <c r="C832" s="123"/>
      <c r="D832" s="123"/>
      <c r="E832" s="123"/>
      <c r="F832" s="123"/>
      <c r="G832" s="123"/>
      <c r="H832" s="123"/>
      <c r="I832" s="123"/>
      <c r="J832" s="123"/>
      <c r="K832" s="21"/>
      <c r="L832" s="21"/>
      <c r="M832" s="21"/>
      <c r="N832" s="21"/>
      <c r="O832" s="21"/>
      <c r="P832" s="21"/>
      <c r="Q832" s="21"/>
      <c r="R832" s="21"/>
      <c r="S832" s="21"/>
    </row>
    <row r="833" spans="2:19" s="8" customFormat="1" x14ac:dyDescent="0.3">
      <c r="B833" s="123"/>
      <c r="C833" s="123"/>
      <c r="D833" s="123"/>
      <c r="E833" s="123"/>
      <c r="F833" s="123"/>
      <c r="G833" s="123"/>
      <c r="H833" s="123"/>
      <c r="I833" s="123"/>
      <c r="J833" s="123"/>
      <c r="K833" s="21"/>
      <c r="L833" s="21"/>
      <c r="M833" s="21"/>
      <c r="N833" s="21"/>
      <c r="O833" s="21"/>
      <c r="P833" s="21"/>
      <c r="Q833" s="21"/>
      <c r="R833" s="21"/>
      <c r="S833" s="21"/>
    </row>
    <row r="834" spans="2:19" s="8" customFormat="1" x14ac:dyDescent="0.3">
      <c r="B834" s="123"/>
      <c r="C834" s="123"/>
      <c r="D834" s="123"/>
      <c r="E834" s="123"/>
      <c r="F834" s="123"/>
      <c r="G834" s="123"/>
      <c r="H834" s="123"/>
      <c r="I834" s="123"/>
      <c r="J834" s="123"/>
      <c r="K834" s="21"/>
      <c r="L834" s="21"/>
      <c r="M834" s="21"/>
      <c r="N834" s="21"/>
      <c r="O834" s="21"/>
      <c r="P834" s="21"/>
      <c r="Q834" s="21"/>
      <c r="R834" s="21"/>
      <c r="S834" s="21"/>
    </row>
    <row r="835" spans="2:19" s="8" customFormat="1" x14ac:dyDescent="0.3">
      <c r="B835" s="123"/>
      <c r="C835" s="123"/>
      <c r="D835" s="123"/>
      <c r="E835" s="123"/>
      <c r="F835" s="123"/>
      <c r="G835" s="123"/>
      <c r="H835" s="123"/>
      <c r="I835" s="123"/>
      <c r="J835" s="123"/>
      <c r="K835" s="21"/>
      <c r="L835" s="21"/>
      <c r="M835" s="21"/>
      <c r="N835" s="21"/>
      <c r="O835" s="21"/>
      <c r="P835" s="21"/>
      <c r="Q835" s="21"/>
      <c r="R835" s="21"/>
      <c r="S835" s="21"/>
    </row>
    <row r="836" spans="2:19" s="8" customFormat="1" x14ac:dyDescent="0.3">
      <c r="B836" s="123"/>
      <c r="C836" s="123"/>
      <c r="D836" s="123"/>
      <c r="E836" s="123"/>
      <c r="F836" s="123"/>
      <c r="G836" s="123"/>
      <c r="H836" s="123"/>
      <c r="I836" s="123"/>
      <c r="J836" s="123"/>
      <c r="K836" s="21"/>
      <c r="L836" s="21"/>
      <c r="M836" s="21"/>
      <c r="N836" s="21"/>
      <c r="O836" s="21"/>
      <c r="P836" s="21"/>
      <c r="Q836" s="21"/>
      <c r="R836" s="21"/>
      <c r="S836" s="21"/>
    </row>
    <row r="837" spans="2:19" s="8" customFormat="1" x14ac:dyDescent="0.3">
      <c r="B837" s="123"/>
      <c r="C837" s="123"/>
      <c r="D837" s="123"/>
      <c r="E837" s="123"/>
      <c r="F837" s="123"/>
      <c r="G837" s="123"/>
      <c r="H837" s="123"/>
      <c r="I837" s="123"/>
      <c r="J837" s="123"/>
      <c r="K837" s="21"/>
      <c r="L837" s="21"/>
      <c r="M837" s="21"/>
      <c r="N837" s="21"/>
      <c r="O837" s="21"/>
      <c r="P837" s="21"/>
      <c r="Q837" s="21"/>
      <c r="R837" s="21"/>
      <c r="S837" s="21"/>
    </row>
    <row r="838" spans="2:19" s="8" customFormat="1" x14ac:dyDescent="0.3">
      <c r="B838" s="123"/>
      <c r="C838" s="123"/>
      <c r="D838" s="123"/>
      <c r="E838" s="123"/>
      <c r="F838" s="123"/>
      <c r="G838" s="123"/>
      <c r="H838" s="123"/>
      <c r="I838" s="123"/>
      <c r="J838" s="123"/>
      <c r="K838" s="21"/>
      <c r="L838" s="21"/>
      <c r="M838" s="21"/>
      <c r="N838" s="21"/>
      <c r="O838" s="21"/>
      <c r="P838" s="21"/>
      <c r="Q838" s="21"/>
      <c r="R838" s="21"/>
      <c r="S838" s="21"/>
    </row>
    <row r="839" spans="2:19" s="8" customFormat="1" x14ac:dyDescent="0.3">
      <c r="B839" s="123"/>
      <c r="C839" s="123"/>
      <c r="D839" s="123"/>
      <c r="E839" s="123"/>
      <c r="F839" s="123"/>
      <c r="G839" s="123"/>
      <c r="H839" s="123"/>
      <c r="I839" s="123"/>
      <c r="J839" s="123"/>
      <c r="K839" s="21"/>
      <c r="L839" s="21"/>
      <c r="M839" s="21"/>
      <c r="N839" s="21"/>
      <c r="O839" s="21"/>
      <c r="P839" s="21"/>
      <c r="Q839" s="21"/>
      <c r="R839" s="21"/>
      <c r="S839" s="21"/>
    </row>
    <row r="840" spans="2:19" s="8" customFormat="1" x14ac:dyDescent="0.3">
      <c r="B840" s="123"/>
      <c r="C840" s="123"/>
      <c r="D840" s="123"/>
      <c r="E840" s="123"/>
      <c r="F840" s="123"/>
      <c r="G840" s="123"/>
      <c r="H840" s="123"/>
      <c r="I840" s="123"/>
      <c r="J840" s="123"/>
      <c r="K840" s="21"/>
      <c r="L840" s="21"/>
      <c r="M840" s="21"/>
      <c r="N840" s="21"/>
      <c r="O840" s="21"/>
      <c r="P840" s="21"/>
      <c r="Q840" s="21"/>
      <c r="R840" s="21"/>
      <c r="S840" s="21"/>
    </row>
    <row r="841" spans="2:19" s="8" customFormat="1" x14ac:dyDescent="0.3">
      <c r="B841" s="123"/>
      <c r="C841" s="123"/>
      <c r="D841" s="123"/>
      <c r="E841" s="123"/>
      <c r="F841" s="123"/>
      <c r="G841" s="123"/>
      <c r="H841" s="123"/>
      <c r="I841" s="123"/>
      <c r="J841" s="123"/>
      <c r="K841" s="21"/>
      <c r="L841" s="21"/>
      <c r="M841" s="21"/>
      <c r="N841" s="21"/>
      <c r="O841" s="21"/>
      <c r="P841" s="21"/>
      <c r="Q841" s="21"/>
      <c r="R841" s="21"/>
      <c r="S841" s="21"/>
    </row>
    <row r="842" spans="2:19" s="8" customFormat="1" x14ac:dyDescent="0.3">
      <c r="B842" s="123"/>
      <c r="C842" s="123"/>
      <c r="D842" s="123"/>
      <c r="E842" s="123"/>
      <c r="F842" s="123"/>
      <c r="G842" s="123"/>
      <c r="H842" s="123"/>
      <c r="I842" s="123"/>
      <c r="J842" s="123"/>
      <c r="K842" s="21"/>
      <c r="L842" s="21"/>
      <c r="M842" s="21"/>
      <c r="N842" s="21"/>
      <c r="O842" s="21"/>
      <c r="P842" s="21"/>
      <c r="Q842" s="21"/>
      <c r="R842" s="21"/>
      <c r="S842" s="21"/>
    </row>
    <row r="843" spans="2:19" s="8" customFormat="1" x14ac:dyDescent="0.3">
      <c r="B843" s="123"/>
      <c r="C843" s="123"/>
      <c r="D843" s="123"/>
      <c r="E843" s="123"/>
      <c r="F843" s="123"/>
      <c r="G843" s="123"/>
      <c r="H843" s="123"/>
      <c r="I843" s="123"/>
      <c r="J843" s="123"/>
      <c r="K843" s="21"/>
      <c r="L843" s="21"/>
      <c r="M843" s="21"/>
      <c r="N843" s="21"/>
      <c r="O843" s="21"/>
      <c r="P843" s="21"/>
      <c r="Q843" s="21"/>
      <c r="R843" s="21"/>
      <c r="S843" s="21"/>
    </row>
    <row r="844" spans="2:19" s="8" customFormat="1" x14ac:dyDescent="0.3">
      <c r="B844" s="123"/>
      <c r="C844" s="123"/>
      <c r="D844" s="123"/>
      <c r="E844" s="123"/>
      <c r="F844" s="123"/>
      <c r="G844" s="123"/>
      <c r="H844" s="123"/>
      <c r="I844" s="123"/>
      <c r="J844" s="123"/>
      <c r="K844" s="21"/>
      <c r="L844" s="21"/>
      <c r="M844" s="21"/>
      <c r="N844" s="21"/>
      <c r="O844" s="21"/>
      <c r="P844" s="21"/>
      <c r="Q844" s="21"/>
      <c r="R844" s="21"/>
      <c r="S844" s="21"/>
    </row>
    <row r="845" spans="2:19" s="8" customFormat="1" x14ac:dyDescent="0.3">
      <c r="B845" s="123"/>
      <c r="C845" s="123"/>
      <c r="D845" s="123"/>
      <c r="E845" s="123"/>
      <c r="F845" s="123"/>
      <c r="G845" s="123"/>
      <c r="H845" s="123"/>
      <c r="I845" s="123"/>
      <c r="J845" s="123"/>
      <c r="K845" s="21"/>
      <c r="L845" s="21"/>
      <c r="M845" s="21"/>
      <c r="N845" s="21"/>
      <c r="O845" s="21"/>
      <c r="P845" s="21"/>
      <c r="Q845" s="21"/>
      <c r="R845" s="21"/>
      <c r="S845" s="21"/>
    </row>
    <row r="846" spans="2:19" s="8" customFormat="1" x14ac:dyDescent="0.3">
      <c r="B846" s="123"/>
      <c r="C846" s="123"/>
      <c r="D846" s="123"/>
      <c r="E846" s="123"/>
      <c r="F846" s="123"/>
      <c r="G846" s="123"/>
      <c r="H846" s="123"/>
      <c r="I846" s="123"/>
      <c r="J846" s="123"/>
      <c r="K846" s="21"/>
      <c r="L846" s="21"/>
      <c r="M846" s="21"/>
      <c r="N846" s="21"/>
      <c r="O846" s="21"/>
      <c r="P846" s="21"/>
      <c r="Q846" s="21"/>
      <c r="R846" s="21"/>
      <c r="S846" s="21"/>
    </row>
    <row r="847" spans="2:19" s="8" customFormat="1" x14ac:dyDescent="0.3">
      <c r="B847" s="123"/>
      <c r="C847" s="123"/>
      <c r="D847" s="123"/>
      <c r="E847" s="123"/>
      <c r="F847" s="123"/>
      <c r="G847" s="123"/>
      <c r="H847" s="123"/>
      <c r="I847" s="123"/>
      <c r="J847" s="123"/>
      <c r="K847" s="21"/>
      <c r="L847" s="21"/>
      <c r="M847" s="21"/>
      <c r="N847" s="21"/>
      <c r="O847" s="21"/>
      <c r="P847" s="21"/>
      <c r="Q847" s="21"/>
      <c r="R847" s="21"/>
      <c r="S847" s="21"/>
    </row>
    <row r="848" spans="2:19" s="8" customFormat="1" x14ac:dyDescent="0.3">
      <c r="B848" s="123"/>
      <c r="C848" s="123"/>
      <c r="D848" s="123"/>
      <c r="E848" s="123"/>
      <c r="F848" s="123"/>
      <c r="G848" s="123"/>
      <c r="H848" s="123"/>
      <c r="I848" s="123"/>
      <c r="J848" s="123"/>
      <c r="K848" s="21"/>
      <c r="L848" s="21"/>
      <c r="M848" s="21"/>
      <c r="N848" s="21"/>
      <c r="O848" s="21"/>
      <c r="P848" s="21"/>
      <c r="Q848" s="21"/>
      <c r="R848" s="21"/>
      <c r="S848" s="21"/>
    </row>
    <row r="849" spans="2:19" s="8" customFormat="1" x14ac:dyDescent="0.3">
      <c r="B849" s="123"/>
      <c r="C849" s="123"/>
      <c r="D849" s="123"/>
      <c r="E849" s="123"/>
      <c r="F849" s="123"/>
      <c r="G849" s="123"/>
      <c r="H849" s="123"/>
      <c r="I849" s="123"/>
      <c r="J849" s="123"/>
      <c r="K849" s="21"/>
      <c r="L849" s="21"/>
      <c r="M849" s="21"/>
      <c r="N849" s="21"/>
      <c r="O849" s="21"/>
      <c r="P849" s="21"/>
      <c r="Q849" s="21"/>
      <c r="R849" s="21"/>
      <c r="S849" s="21"/>
    </row>
    <row r="850" spans="2:19" s="8" customFormat="1" x14ac:dyDescent="0.3">
      <c r="B850" s="123"/>
      <c r="C850" s="123"/>
      <c r="D850" s="123"/>
      <c r="E850" s="123"/>
      <c r="F850" s="123"/>
      <c r="G850" s="123"/>
      <c r="H850" s="123"/>
      <c r="I850" s="123"/>
      <c r="J850" s="123"/>
      <c r="K850" s="21"/>
      <c r="L850" s="21"/>
      <c r="M850" s="21"/>
      <c r="N850" s="21"/>
      <c r="O850" s="21"/>
      <c r="P850" s="21"/>
      <c r="Q850" s="21"/>
      <c r="R850" s="21"/>
      <c r="S850" s="21"/>
    </row>
    <row r="851" spans="2:19" s="8" customFormat="1" x14ac:dyDescent="0.3">
      <c r="B851" s="123"/>
      <c r="C851" s="123"/>
      <c r="D851" s="123"/>
      <c r="E851" s="123"/>
      <c r="F851" s="123"/>
      <c r="G851" s="123"/>
      <c r="H851" s="123"/>
      <c r="I851" s="123"/>
      <c r="J851" s="123"/>
      <c r="K851" s="21"/>
      <c r="L851" s="21"/>
      <c r="M851" s="21"/>
      <c r="N851" s="21"/>
      <c r="O851" s="21"/>
      <c r="P851" s="21"/>
      <c r="Q851" s="21"/>
      <c r="R851" s="21"/>
      <c r="S851" s="21"/>
    </row>
    <row r="852" spans="2:19" s="8" customFormat="1" x14ac:dyDescent="0.3">
      <c r="B852" s="123"/>
      <c r="C852" s="123"/>
      <c r="D852" s="123"/>
      <c r="E852" s="123"/>
      <c r="F852" s="123"/>
      <c r="G852" s="123"/>
      <c r="H852" s="123"/>
      <c r="I852" s="123"/>
      <c r="J852" s="123"/>
      <c r="K852" s="21"/>
      <c r="L852" s="21"/>
      <c r="M852" s="21"/>
      <c r="N852" s="21"/>
      <c r="O852" s="21"/>
      <c r="P852" s="21"/>
      <c r="Q852" s="21"/>
      <c r="R852" s="21"/>
      <c r="S852" s="21"/>
    </row>
    <row r="853" spans="2:19" s="8" customFormat="1" x14ac:dyDescent="0.3">
      <c r="B853" s="123"/>
      <c r="C853" s="123"/>
      <c r="D853" s="123"/>
      <c r="E853" s="123"/>
      <c r="F853" s="123"/>
      <c r="G853" s="123"/>
      <c r="H853" s="123"/>
      <c r="I853" s="123"/>
      <c r="J853" s="123"/>
      <c r="K853" s="21"/>
      <c r="L853" s="21"/>
      <c r="M853" s="21"/>
      <c r="N853" s="21"/>
      <c r="O853" s="21"/>
      <c r="P853" s="21"/>
      <c r="Q853" s="21"/>
      <c r="R853" s="21"/>
      <c r="S853" s="21"/>
    </row>
    <row r="854" spans="2:19" s="8" customFormat="1" x14ac:dyDescent="0.3">
      <c r="B854" s="123"/>
      <c r="C854" s="123"/>
      <c r="D854" s="123"/>
      <c r="E854" s="123"/>
      <c r="F854" s="123"/>
      <c r="G854" s="123"/>
      <c r="H854" s="123"/>
      <c r="I854" s="123"/>
      <c r="J854" s="123"/>
      <c r="K854" s="21"/>
      <c r="L854" s="21"/>
      <c r="M854" s="21"/>
      <c r="N854" s="21"/>
      <c r="O854" s="21"/>
      <c r="P854" s="21"/>
      <c r="Q854" s="21"/>
      <c r="R854" s="21"/>
      <c r="S854" s="21"/>
    </row>
    <row r="855" spans="2:19" s="8" customFormat="1" x14ac:dyDescent="0.3">
      <c r="B855" s="123"/>
      <c r="C855" s="123"/>
      <c r="D855" s="123"/>
      <c r="E855" s="123"/>
      <c r="F855" s="123"/>
      <c r="G855" s="123"/>
      <c r="H855" s="123"/>
      <c r="I855" s="123"/>
      <c r="J855" s="123"/>
      <c r="K855" s="21"/>
      <c r="L855" s="21"/>
      <c r="M855" s="21"/>
      <c r="N855" s="21"/>
      <c r="O855" s="21"/>
      <c r="P855" s="21"/>
      <c r="Q855" s="21"/>
      <c r="R855" s="21"/>
      <c r="S855" s="21"/>
    </row>
    <row r="856" spans="2:19" s="8" customFormat="1" x14ac:dyDescent="0.3">
      <c r="B856" s="123"/>
      <c r="C856" s="123"/>
      <c r="D856" s="123"/>
      <c r="E856" s="123"/>
      <c r="F856" s="123"/>
      <c r="G856" s="123"/>
      <c r="H856" s="123"/>
      <c r="I856" s="123"/>
      <c r="J856" s="123"/>
      <c r="K856" s="21"/>
      <c r="L856" s="21"/>
      <c r="M856" s="21"/>
      <c r="N856" s="21"/>
      <c r="O856" s="21"/>
      <c r="P856" s="21"/>
      <c r="Q856" s="21"/>
      <c r="R856" s="21"/>
      <c r="S856" s="21"/>
    </row>
    <row r="857" spans="2:19" s="8" customFormat="1" x14ac:dyDescent="0.3">
      <c r="B857" s="123"/>
      <c r="C857" s="123"/>
      <c r="D857" s="123"/>
      <c r="E857" s="123"/>
      <c r="F857" s="123"/>
      <c r="G857" s="123"/>
      <c r="H857" s="123"/>
      <c r="I857" s="123"/>
      <c r="J857" s="123"/>
      <c r="K857" s="21"/>
      <c r="L857" s="21"/>
      <c r="M857" s="21"/>
      <c r="N857" s="21"/>
      <c r="O857" s="21"/>
      <c r="P857" s="21"/>
      <c r="Q857" s="21"/>
      <c r="R857" s="21"/>
      <c r="S857" s="21"/>
    </row>
    <row r="858" spans="2:19" s="8" customFormat="1" x14ac:dyDescent="0.3">
      <c r="B858" s="123"/>
      <c r="C858" s="123"/>
      <c r="D858" s="123"/>
      <c r="E858" s="123"/>
      <c r="F858" s="123"/>
      <c r="G858" s="123"/>
      <c r="H858" s="123"/>
      <c r="I858" s="123"/>
      <c r="J858" s="123"/>
      <c r="K858" s="21"/>
      <c r="L858" s="21"/>
      <c r="M858" s="21"/>
      <c r="N858" s="21"/>
      <c r="O858" s="21"/>
      <c r="P858" s="21"/>
      <c r="Q858" s="21"/>
      <c r="R858" s="21"/>
      <c r="S858" s="21"/>
    </row>
    <row r="859" spans="2:19" s="8" customFormat="1" x14ac:dyDescent="0.3">
      <c r="B859" s="123"/>
      <c r="C859" s="123"/>
      <c r="D859" s="123"/>
      <c r="E859" s="123"/>
      <c r="F859" s="123"/>
      <c r="G859" s="123"/>
      <c r="H859" s="123"/>
      <c r="I859" s="123"/>
      <c r="J859" s="123"/>
      <c r="K859" s="21"/>
      <c r="L859" s="21"/>
      <c r="M859" s="21"/>
      <c r="N859" s="21"/>
      <c r="O859" s="21"/>
      <c r="P859" s="21"/>
      <c r="Q859" s="21"/>
      <c r="R859" s="21"/>
      <c r="S859" s="21"/>
    </row>
    <row r="860" spans="2:19" s="8" customFormat="1" x14ac:dyDescent="0.3">
      <c r="B860" s="123"/>
      <c r="C860" s="123"/>
      <c r="D860" s="123"/>
      <c r="E860" s="123"/>
      <c r="F860" s="123"/>
      <c r="G860" s="123"/>
      <c r="H860" s="123"/>
      <c r="I860" s="123"/>
      <c r="J860" s="123"/>
      <c r="K860" s="21"/>
      <c r="L860" s="21"/>
      <c r="M860" s="21"/>
      <c r="N860" s="21"/>
      <c r="O860" s="21"/>
      <c r="P860" s="21"/>
      <c r="Q860" s="21"/>
      <c r="R860" s="21"/>
      <c r="S860" s="21"/>
    </row>
    <row r="861" spans="2:19" s="8" customFormat="1" x14ac:dyDescent="0.3">
      <c r="B861" s="123"/>
      <c r="C861" s="123"/>
      <c r="D861" s="123"/>
      <c r="E861" s="123"/>
      <c r="F861" s="123"/>
      <c r="G861" s="123"/>
      <c r="H861" s="123"/>
      <c r="I861" s="123"/>
      <c r="J861" s="123"/>
      <c r="K861" s="21"/>
      <c r="L861" s="21"/>
      <c r="M861" s="21"/>
      <c r="N861" s="21"/>
      <c r="O861" s="21"/>
      <c r="P861" s="21"/>
      <c r="Q861" s="21"/>
      <c r="R861" s="21"/>
      <c r="S861" s="21"/>
    </row>
    <row r="862" spans="2:19" s="8" customFormat="1" x14ac:dyDescent="0.3">
      <c r="B862" s="123"/>
      <c r="C862" s="123"/>
      <c r="D862" s="123"/>
      <c r="E862" s="123"/>
      <c r="F862" s="123"/>
      <c r="G862" s="123"/>
      <c r="H862" s="123"/>
      <c r="I862" s="123"/>
      <c r="J862" s="123"/>
      <c r="K862" s="21"/>
      <c r="L862" s="21"/>
      <c r="M862" s="21"/>
      <c r="N862" s="21"/>
      <c r="O862" s="21"/>
      <c r="P862" s="21"/>
      <c r="Q862" s="21"/>
      <c r="R862" s="21"/>
      <c r="S862" s="21"/>
    </row>
    <row r="863" spans="2:19" s="8" customFormat="1" x14ac:dyDescent="0.3">
      <c r="B863" s="123"/>
      <c r="C863" s="123"/>
      <c r="D863" s="123"/>
      <c r="E863" s="123"/>
      <c r="F863" s="123"/>
      <c r="G863" s="123"/>
      <c r="H863" s="123"/>
      <c r="I863" s="123"/>
      <c r="J863" s="123"/>
      <c r="K863" s="21"/>
      <c r="L863" s="21"/>
      <c r="M863" s="21"/>
      <c r="N863" s="21"/>
      <c r="O863" s="21"/>
      <c r="P863" s="21"/>
      <c r="Q863" s="21"/>
      <c r="R863" s="21"/>
      <c r="S863" s="21"/>
    </row>
    <row r="864" spans="2:19" s="8" customFormat="1" x14ac:dyDescent="0.3">
      <c r="B864" s="123"/>
      <c r="C864" s="123"/>
      <c r="D864" s="123"/>
      <c r="E864" s="123"/>
      <c r="F864" s="123"/>
      <c r="G864" s="123"/>
      <c r="H864" s="123"/>
      <c r="I864" s="123"/>
      <c r="J864" s="123"/>
      <c r="K864" s="21"/>
      <c r="L864" s="21"/>
      <c r="M864" s="21"/>
      <c r="N864" s="21"/>
      <c r="O864" s="21"/>
      <c r="P864" s="21"/>
      <c r="Q864" s="21"/>
      <c r="R864" s="21"/>
      <c r="S864" s="21"/>
    </row>
    <row r="865" spans="2:19" s="8" customFormat="1" x14ac:dyDescent="0.3">
      <c r="B865" s="123"/>
      <c r="C865" s="123"/>
      <c r="D865" s="123"/>
      <c r="E865" s="123"/>
      <c r="F865" s="123"/>
      <c r="G865" s="123"/>
      <c r="H865" s="123"/>
      <c r="I865" s="123"/>
      <c r="J865" s="123"/>
      <c r="K865" s="21"/>
      <c r="L865" s="21"/>
      <c r="M865" s="21"/>
      <c r="N865" s="21"/>
      <c r="O865" s="21"/>
      <c r="P865" s="21"/>
      <c r="Q865" s="21"/>
      <c r="R865" s="21"/>
      <c r="S865" s="21"/>
    </row>
    <row r="866" spans="2:19" s="8" customFormat="1" x14ac:dyDescent="0.3">
      <c r="B866" s="123"/>
      <c r="C866" s="123"/>
      <c r="D866" s="123"/>
      <c r="E866" s="123"/>
      <c r="F866" s="123"/>
      <c r="G866" s="123"/>
      <c r="H866" s="123"/>
      <c r="I866" s="123"/>
      <c r="J866" s="123"/>
      <c r="K866" s="21"/>
      <c r="L866" s="21"/>
      <c r="M866" s="21"/>
      <c r="N866" s="21"/>
      <c r="O866" s="21"/>
      <c r="P866" s="21"/>
      <c r="Q866" s="21"/>
      <c r="R866" s="21"/>
      <c r="S866" s="21"/>
    </row>
    <row r="867" spans="2:19" s="8" customFormat="1" x14ac:dyDescent="0.3">
      <c r="B867" s="123"/>
      <c r="C867" s="123"/>
      <c r="D867" s="123"/>
      <c r="E867" s="123"/>
      <c r="F867" s="123"/>
      <c r="G867" s="123"/>
      <c r="H867" s="123"/>
      <c r="I867" s="123"/>
      <c r="J867" s="123"/>
      <c r="K867" s="21"/>
      <c r="L867" s="21"/>
      <c r="M867" s="21"/>
      <c r="N867" s="21"/>
      <c r="O867" s="21"/>
      <c r="P867" s="21"/>
      <c r="Q867" s="21"/>
      <c r="R867" s="21"/>
      <c r="S867" s="21"/>
    </row>
    <row r="868" spans="2:19" s="8" customFormat="1" x14ac:dyDescent="0.3">
      <c r="B868" s="123"/>
      <c r="C868" s="123"/>
      <c r="D868" s="123"/>
      <c r="E868" s="123"/>
      <c r="F868" s="123"/>
      <c r="G868" s="123"/>
      <c r="H868" s="123"/>
      <c r="I868" s="123"/>
      <c r="J868" s="123"/>
      <c r="K868" s="21"/>
      <c r="L868" s="21"/>
      <c r="M868" s="21"/>
      <c r="N868" s="21"/>
      <c r="O868" s="21"/>
      <c r="P868" s="21"/>
      <c r="Q868" s="21"/>
      <c r="R868" s="21"/>
      <c r="S868" s="21"/>
    </row>
    <row r="869" spans="2:19" s="8" customFormat="1" x14ac:dyDescent="0.3">
      <c r="B869" s="123"/>
      <c r="C869" s="123"/>
      <c r="D869" s="123"/>
      <c r="E869" s="123"/>
      <c r="F869" s="123"/>
      <c r="G869" s="123"/>
      <c r="H869" s="123"/>
      <c r="I869" s="123"/>
      <c r="J869" s="123"/>
      <c r="K869" s="21"/>
      <c r="L869" s="21"/>
      <c r="M869" s="21"/>
      <c r="N869" s="21"/>
      <c r="O869" s="21"/>
      <c r="P869" s="21"/>
      <c r="Q869" s="21"/>
      <c r="R869" s="21"/>
      <c r="S869" s="21"/>
    </row>
    <row r="870" spans="2:19" s="8" customFormat="1" x14ac:dyDescent="0.3">
      <c r="B870" s="123"/>
      <c r="C870" s="123"/>
      <c r="D870" s="123"/>
      <c r="E870" s="123"/>
      <c r="F870" s="123"/>
      <c r="G870" s="123"/>
      <c r="H870" s="123"/>
      <c r="I870" s="123"/>
      <c r="J870" s="123"/>
      <c r="K870" s="21"/>
      <c r="L870" s="21"/>
      <c r="M870" s="21"/>
      <c r="N870" s="21"/>
      <c r="O870" s="21"/>
      <c r="P870" s="21"/>
      <c r="Q870" s="21"/>
      <c r="R870" s="21"/>
      <c r="S870" s="21"/>
    </row>
    <row r="871" spans="2:19" s="8" customFormat="1" x14ac:dyDescent="0.3">
      <c r="B871" s="123"/>
      <c r="C871" s="123"/>
      <c r="D871" s="123"/>
      <c r="E871" s="123"/>
      <c r="F871" s="123"/>
      <c r="G871" s="123"/>
      <c r="H871" s="123"/>
      <c r="I871" s="123"/>
      <c r="J871" s="123"/>
      <c r="K871" s="21"/>
      <c r="L871" s="21"/>
      <c r="M871" s="21"/>
      <c r="N871" s="21"/>
      <c r="O871" s="21"/>
      <c r="P871" s="21"/>
      <c r="Q871" s="21"/>
      <c r="R871" s="21"/>
      <c r="S871" s="21"/>
    </row>
    <row r="872" spans="2:19" s="8" customFormat="1" x14ac:dyDescent="0.3">
      <c r="B872" s="123"/>
      <c r="C872" s="123"/>
      <c r="D872" s="123"/>
      <c r="E872" s="123"/>
      <c r="F872" s="123"/>
      <c r="G872" s="123"/>
      <c r="H872" s="123"/>
      <c r="I872" s="123"/>
      <c r="J872" s="123"/>
      <c r="K872" s="21"/>
      <c r="L872" s="21"/>
      <c r="M872" s="21"/>
      <c r="N872" s="21"/>
      <c r="O872" s="21"/>
      <c r="P872" s="21"/>
      <c r="Q872" s="21"/>
      <c r="R872" s="21"/>
      <c r="S872" s="21"/>
    </row>
    <row r="873" spans="2:19" s="8" customFormat="1" x14ac:dyDescent="0.3">
      <c r="B873" s="123"/>
      <c r="C873" s="123"/>
      <c r="D873" s="123"/>
      <c r="E873" s="123"/>
      <c r="F873" s="123"/>
      <c r="G873" s="123"/>
      <c r="H873" s="123"/>
      <c r="I873" s="123"/>
      <c r="J873" s="123"/>
      <c r="K873" s="21"/>
      <c r="L873" s="21"/>
      <c r="M873" s="21"/>
      <c r="N873" s="21"/>
      <c r="O873" s="21"/>
      <c r="P873" s="21"/>
      <c r="Q873" s="21"/>
      <c r="R873" s="21"/>
      <c r="S873" s="21"/>
    </row>
    <row r="874" spans="2:19" s="8" customFormat="1" x14ac:dyDescent="0.3">
      <c r="B874" s="123"/>
      <c r="C874" s="123"/>
      <c r="D874" s="123"/>
      <c r="E874" s="123"/>
      <c r="F874" s="123"/>
      <c r="G874" s="123"/>
      <c r="H874" s="123"/>
      <c r="I874" s="123"/>
      <c r="J874" s="123"/>
      <c r="K874" s="21"/>
      <c r="L874" s="21"/>
      <c r="M874" s="21"/>
      <c r="N874" s="21"/>
      <c r="O874" s="21"/>
      <c r="P874" s="21"/>
      <c r="Q874" s="21"/>
      <c r="R874" s="21"/>
      <c r="S874" s="21"/>
    </row>
    <row r="875" spans="2:19" s="8" customFormat="1" x14ac:dyDescent="0.3">
      <c r="B875" s="123"/>
      <c r="C875" s="123"/>
      <c r="D875" s="123"/>
      <c r="E875" s="123"/>
      <c r="F875" s="123"/>
      <c r="G875" s="123"/>
      <c r="H875" s="123"/>
      <c r="I875" s="123"/>
      <c r="J875" s="123"/>
      <c r="K875" s="21"/>
      <c r="L875" s="21"/>
      <c r="M875" s="21"/>
      <c r="N875" s="21"/>
      <c r="O875" s="21"/>
      <c r="P875" s="21"/>
      <c r="Q875" s="21"/>
      <c r="R875" s="21"/>
      <c r="S875" s="21"/>
    </row>
    <row r="876" spans="2:19" s="8" customFormat="1" x14ac:dyDescent="0.3">
      <c r="B876" s="123"/>
      <c r="C876" s="123"/>
      <c r="D876" s="123"/>
      <c r="E876" s="123"/>
      <c r="F876" s="123"/>
      <c r="G876" s="123"/>
      <c r="H876" s="123"/>
      <c r="I876" s="123"/>
      <c r="J876" s="123"/>
      <c r="K876" s="21"/>
      <c r="L876" s="21"/>
      <c r="M876" s="21"/>
      <c r="N876" s="21"/>
      <c r="O876" s="21"/>
      <c r="P876" s="21"/>
      <c r="Q876" s="21"/>
      <c r="R876" s="21"/>
      <c r="S876" s="21"/>
    </row>
    <row r="877" spans="2:19" s="8" customFormat="1" x14ac:dyDescent="0.3">
      <c r="B877" s="123"/>
      <c r="C877" s="123"/>
      <c r="D877" s="123"/>
      <c r="E877" s="123"/>
      <c r="F877" s="123"/>
      <c r="G877" s="123"/>
      <c r="H877" s="123"/>
      <c r="I877" s="123"/>
      <c r="J877" s="123"/>
      <c r="K877" s="21"/>
      <c r="L877" s="21"/>
      <c r="M877" s="21"/>
      <c r="N877" s="21"/>
      <c r="O877" s="21"/>
      <c r="P877" s="21"/>
      <c r="Q877" s="21"/>
      <c r="R877" s="21"/>
      <c r="S877" s="21"/>
    </row>
    <row r="878" spans="2:19" s="8" customFormat="1" x14ac:dyDescent="0.3">
      <c r="B878" s="123"/>
      <c r="C878" s="123"/>
      <c r="D878" s="123"/>
      <c r="E878" s="123"/>
      <c r="F878" s="123"/>
      <c r="G878" s="123"/>
      <c r="H878" s="123"/>
      <c r="I878" s="123"/>
      <c r="J878" s="123"/>
      <c r="K878" s="21"/>
      <c r="L878" s="21"/>
      <c r="M878" s="21"/>
      <c r="N878" s="21"/>
      <c r="O878" s="21"/>
      <c r="P878" s="21"/>
      <c r="Q878" s="21"/>
      <c r="R878" s="21"/>
      <c r="S878" s="21"/>
    </row>
    <row r="879" spans="2:19" s="8" customFormat="1" x14ac:dyDescent="0.3">
      <c r="B879" s="123"/>
      <c r="C879" s="123"/>
      <c r="D879" s="123"/>
      <c r="E879" s="123"/>
      <c r="F879" s="123"/>
      <c r="G879" s="123"/>
      <c r="H879" s="123"/>
      <c r="I879" s="123"/>
      <c r="J879" s="123"/>
      <c r="K879" s="21"/>
      <c r="L879" s="21"/>
      <c r="M879" s="21"/>
      <c r="N879" s="21"/>
      <c r="O879" s="21"/>
      <c r="P879" s="21"/>
      <c r="Q879" s="21"/>
      <c r="R879" s="21"/>
      <c r="S879" s="21"/>
    </row>
    <row r="880" spans="2:19" s="8" customFormat="1" x14ac:dyDescent="0.3">
      <c r="B880" s="123"/>
      <c r="C880" s="123"/>
      <c r="D880" s="123"/>
      <c r="E880" s="123"/>
      <c r="F880" s="123"/>
      <c r="G880" s="123"/>
      <c r="H880" s="123"/>
      <c r="I880" s="123"/>
      <c r="J880" s="123"/>
      <c r="K880" s="21"/>
      <c r="L880" s="21"/>
      <c r="M880" s="21"/>
      <c r="N880" s="21"/>
      <c r="O880" s="21"/>
      <c r="P880" s="21"/>
      <c r="Q880" s="21"/>
      <c r="R880" s="21"/>
      <c r="S880" s="21"/>
    </row>
    <row r="881" spans="2:19" s="8" customFormat="1" x14ac:dyDescent="0.3">
      <c r="B881" s="123"/>
      <c r="C881" s="123"/>
      <c r="D881" s="123"/>
      <c r="E881" s="123"/>
      <c r="F881" s="123"/>
      <c r="G881" s="123"/>
      <c r="H881" s="123"/>
      <c r="I881" s="123"/>
      <c r="J881" s="123"/>
      <c r="K881" s="21"/>
      <c r="L881" s="21"/>
      <c r="M881" s="21"/>
      <c r="N881" s="21"/>
      <c r="O881" s="21"/>
      <c r="P881" s="21"/>
      <c r="Q881" s="21"/>
      <c r="R881" s="21"/>
      <c r="S881" s="21"/>
    </row>
    <row r="882" spans="2:19" s="8" customFormat="1" x14ac:dyDescent="0.3">
      <c r="B882" s="123"/>
      <c r="C882" s="123"/>
      <c r="D882" s="123"/>
      <c r="E882" s="123"/>
      <c r="F882" s="123"/>
      <c r="G882" s="123"/>
      <c r="H882" s="123"/>
      <c r="I882" s="123"/>
      <c r="J882" s="123"/>
      <c r="K882" s="21"/>
      <c r="L882" s="21"/>
      <c r="M882" s="21"/>
      <c r="N882" s="21"/>
      <c r="O882" s="21"/>
      <c r="P882" s="21"/>
      <c r="Q882" s="21"/>
      <c r="R882" s="21"/>
      <c r="S882" s="21"/>
    </row>
    <row r="883" spans="2:19" s="8" customFormat="1" x14ac:dyDescent="0.3">
      <c r="B883" s="123"/>
      <c r="C883" s="123"/>
      <c r="D883" s="123"/>
      <c r="E883" s="123"/>
      <c r="F883" s="123"/>
      <c r="G883" s="123"/>
      <c r="H883" s="123"/>
      <c r="I883" s="123"/>
      <c r="J883" s="123"/>
      <c r="K883" s="21"/>
      <c r="L883" s="21"/>
      <c r="M883" s="21"/>
      <c r="N883" s="21"/>
      <c r="O883" s="21"/>
      <c r="P883" s="21"/>
      <c r="Q883" s="21"/>
      <c r="R883" s="21"/>
      <c r="S883" s="21"/>
    </row>
    <row r="884" spans="2:19" s="8" customFormat="1" x14ac:dyDescent="0.3">
      <c r="B884" s="123"/>
      <c r="C884" s="123"/>
      <c r="D884" s="123"/>
      <c r="E884" s="123"/>
      <c r="F884" s="123"/>
      <c r="G884" s="123"/>
      <c r="H884" s="123"/>
      <c r="I884" s="123"/>
      <c r="J884" s="123"/>
      <c r="K884" s="21"/>
      <c r="L884" s="21"/>
      <c r="M884" s="21"/>
      <c r="N884" s="21"/>
      <c r="O884" s="21"/>
      <c r="P884" s="21"/>
      <c r="Q884" s="21"/>
      <c r="R884" s="21"/>
      <c r="S884" s="21"/>
    </row>
    <row r="885" spans="2:19" s="8" customFormat="1" x14ac:dyDescent="0.3">
      <c r="B885" s="123"/>
      <c r="C885" s="123"/>
      <c r="D885" s="123"/>
      <c r="E885" s="123"/>
      <c r="F885" s="123"/>
      <c r="G885" s="123"/>
      <c r="H885" s="123"/>
      <c r="I885" s="123"/>
      <c r="J885" s="123"/>
      <c r="K885" s="21"/>
      <c r="L885" s="21"/>
      <c r="M885" s="21"/>
      <c r="N885" s="21"/>
      <c r="O885" s="21"/>
      <c r="P885" s="21"/>
      <c r="Q885" s="21"/>
      <c r="R885" s="21"/>
      <c r="S885" s="21"/>
    </row>
    <row r="886" spans="2:19" s="8" customFormat="1" x14ac:dyDescent="0.3">
      <c r="B886" s="123"/>
      <c r="C886" s="123"/>
      <c r="D886" s="123"/>
      <c r="E886" s="123"/>
      <c r="F886" s="123"/>
      <c r="G886" s="123"/>
      <c r="H886" s="123"/>
      <c r="I886" s="123"/>
      <c r="J886" s="123"/>
      <c r="K886" s="21"/>
      <c r="L886" s="21"/>
      <c r="M886" s="21"/>
      <c r="N886" s="21"/>
      <c r="O886" s="21"/>
      <c r="P886" s="21"/>
      <c r="Q886" s="21"/>
      <c r="R886" s="21"/>
      <c r="S886" s="21"/>
    </row>
    <row r="887" spans="2:19" s="8" customFormat="1" x14ac:dyDescent="0.3">
      <c r="B887" s="123"/>
      <c r="C887" s="123"/>
      <c r="D887" s="123"/>
      <c r="E887" s="123"/>
      <c r="F887" s="123"/>
      <c r="G887" s="123"/>
      <c r="H887" s="123"/>
      <c r="I887" s="123"/>
      <c r="J887" s="123"/>
      <c r="K887" s="21"/>
      <c r="L887" s="21"/>
      <c r="M887" s="21"/>
      <c r="N887" s="21"/>
      <c r="O887" s="21"/>
      <c r="P887" s="21"/>
      <c r="Q887" s="21"/>
      <c r="R887" s="21"/>
      <c r="S887" s="21"/>
    </row>
    <row r="888" spans="2:19" s="8" customFormat="1" x14ac:dyDescent="0.3">
      <c r="B888" s="123"/>
      <c r="C888" s="123"/>
      <c r="D888" s="123"/>
      <c r="E888" s="123"/>
      <c r="F888" s="123"/>
      <c r="G888" s="123"/>
      <c r="H888" s="123"/>
      <c r="I888" s="123"/>
      <c r="J888" s="123"/>
      <c r="K888" s="21"/>
      <c r="L888" s="21"/>
      <c r="M888" s="21"/>
      <c r="N888" s="21"/>
      <c r="O888" s="21"/>
      <c r="P888" s="21"/>
      <c r="Q888" s="21"/>
      <c r="R888" s="21"/>
      <c r="S888" s="21"/>
    </row>
    <row r="889" spans="2:19" s="8" customFormat="1" x14ac:dyDescent="0.3">
      <c r="B889" s="123"/>
      <c r="C889" s="123"/>
      <c r="D889" s="123"/>
      <c r="E889" s="123"/>
      <c r="F889" s="123"/>
      <c r="G889" s="123"/>
      <c r="H889" s="123"/>
      <c r="I889" s="123"/>
      <c r="J889" s="123"/>
      <c r="K889" s="21"/>
      <c r="L889" s="21"/>
      <c r="M889" s="21"/>
      <c r="N889" s="21"/>
      <c r="O889" s="21"/>
      <c r="P889" s="21"/>
      <c r="Q889" s="21"/>
      <c r="R889" s="21"/>
      <c r="S889" s="21"/>
    </row>
    <row r="890" spans="2:19" s="8" customFormat="1" x14ac:dyDescent="0.3">
      <c r="B890" s="123"/>
      <c r="C890" s="123"/>
      <c r="D890" s="123"/>
      <c r="E890" s="123"/>
      <c r="F890" s="123"/>
      <c r="G890" s="123"/>
      <c r="H890" s="123"/>
      <c r="I890" s="123"/>
      <c r="J890" s="123"/>
      <c r="K890" s="21"/>
      <c r="L890" s="21"/>
      <c r="M890" s="21"/>
      <c r="N890" s="21"/>
      <c r="O890" s="21"/>
      <c r="P890" s="21"/>
      <c r="Q890" s="21"/>
      <c r="R890" s="21"/>
      <c r="S890" s="21"/>
    </row>
    <row r="891" spans="2:19" s="8" customFormat="1" x14ac:dyDescent="0.3">
      <c r="B891" s="123"/>
      <c r="C891" s="123"/>
      <c r="D891" s="123"/>
      <c r="E891" s="123"/>
      <c r="F891" s="123"/>
      <c r="G891" s="123"/>
      <c r="H891" s="123"/>
      <c r="I891" s="123"/>
      <c r="J891" s="123"/>
      <c r="K891" s="21"/>
      <c r="L891" s="21"/>
      <c r="M891" s="21"/>
      <c r="N891" s="21"/>
      <c r="O891" s="21"/>
      <c r="P891" s="21"/>
      <c r="Q891" s="21"/>
      <c r="R891" s="21"/>
      <c r="S891" s="21"/>
    </row>
    <row r="892" spans="2:19" s="8" customFormat="1" x14ac:dyDescent="0.3">
      <c r="B892" s="123"/>
      <c r="C892" s="123"/>
      <c r="D892" s="123"/>
      <c r="E892" s="123"/>
      <c r="F892" s="123"/>
      <c r="G892" s="123"/>
      <c r="H892" s="123"/>
      <c r="I892" s="123"/>
      <c r="J892" s="123"/>
      <c r="K892" s="21"/>
      <c r="L892" s="21"/>
      <c r="M892" s="21"/>
      <c r="N892" s="21"/>
      <c r="O892" s="21"/>
      <c r="P892" s="21"/>
      <c r="Q892" s="21"/>
      <c r="R892" s="21"/>
      <c r="S892" s="21"/>
    </row>
    <row r="893" spans="2:19" s="8" customFormat="1" x14ac:dyDescent="0.3">
      <c r="B893" s="123"/>
      <c r="C893" s="123"/>
      <c r="D893" s="123"/>
      <c r="E893" s="123"/>
      <c r="F893" s="123"/>
      <c r="G893" s="123"/>
      <c r="H893" s="123"/>
      <c r="I893" s="123"/>
      <c r="J893" s="123"/>
      <c r="K893" s="21"/>
      <c r="L893" s="21"/>
      <c r="M893" s="21"/>
      <c r="N893" s="21"/>
      <c r="O893" s="21"/>
      <c r="P893" s="21"/>
      <c r="Q893" s="21"/>
      <c r="R893" s="21"/>
      <c r="S893" s="21"/>
    </row>
    <row r="894" spans="2:19" s="8" customFormat="1" x14ac:dyDescent="0.3">
      <c r="B894" s="123"/>
      <c r="C894" s="123"/>
      <c r="D894" s="123"/>
      <c r="E894" s="123"/>
      <c r="F894" s="123"/>
      <c r="G894" s="123"/>
      <c r="H894" s="123"/>
      <c r="I894" s="123"/>
      <c r="J894" s="123"/>
      <c r="K894" s="21"/>
      <c r="L894" s="21"/>
      <c r="M894" s="21"/>
      <c r="N894" s="21"/>
      <c r="O894" s="21"/>
      <c r="P894" s="21"/>
      <c r="Q894" s="21"/>
      <c r="R894" s="21"/>
      <c r="S894" s="21"/>
    </row>
    <row r="895" spans="2:19" s="8" customFormat="1" x14ac:dyDescent="0.3">
      <c r="B895" s="123"/>
      <c r="C895" s="123"/>
      <c r="D895" s="123"/>
      <c r="E895" s="123"/>
      <c r="F895" s="123"/>
      <c r="G895" s="123"/>
      <c r="H895" s="123"/>
      <c r="I895" s="123"/>
      <c r="J895" s="123"/>
      <c r="K895" s="21"/>
      <c r="L895" s="21"/>
      <c r="M895" s="21"/>
      <c r="N895" s="21"/>
      <c r="O895" s="21"/>
      <c r="P895" s="21"/>
      <c r="Q895" s="21"/>
      <c r="R895" s="21"/>
      <c r="S895" s="21"/>
    </row>
    <row r="896" spans="2:19" s="8" customFormat="1" x14ac:dyDescent="0.3">
      <c r="B896" s="123"/>
      <c r="C896" s="123"/>
      <c r="D896" s="123"/>
      <c r="E896" s="123"/>
      <c r="F896" s="123"/>
      <c r="G896" s="123"/>
      <c r="H896" s="123"/>
      <c r="I896" s="123"/>
      <c r="J896" s="123"/>
      <c r="K896" s="21"/>
      <c r="L896" s="21"/>
      <c r="M896" s="21"/>
      <c r="N896" s="21"/>
      <c r="O896" s="21"/>
      <c r="P896" s="21"/>
      <c r="Q896" s="21"/>
      <c r="R896" s="21"/>
      <c r="S896" s="21"/>
    </row>
    <row r="897" spans="2:19" s="8" customFormat="1" x14ac:dyDescent="0.3">
      <c r="B897" s="123"/>
      <c r="C897" s="123"/>
      <c r="D897" s="123"/>
      <c r="E897" s="123"/>
      <c r="F897" s="123"/>
      <c r="G897" s="123"/>
      <c r="H897" s="123"/>
      <c r="I897" s="123"/>
      <c r="J897" s="123"/>
      <c r="K897" s="21"/>
      <c r="L897" s="21"/>
      <c r="M897" s="21"/>
      <c r="N897" s="21"/>
      <c r="O897" s="21"/>
      <c r="P897" s="21"/>
      <c r="Q897" s="21"/>
      <c r="R897" s="21"/>
      <c r="S897" s="21"/>
    </row>
    <row r="898" spans="2:19" s="8" customFormat="1" x14ac:dyDescent="0.3">
      <c r="B898" s="123"/>
      <c r="C898" s="123"/>
      <c r="D898" s="123"/>
      <c r="E898" s="123"/>
      <c r="F898" s="123"/>
      <c r="G898" s="123"/>
      <c r="H898" s="123"/>
      <c r="I898" s="123"/>
      <c r="J898" s="123"/>
      <c r="K898" s="21"/>
      <c r="L898" s="21"/>
      <c r="M898" s="21"/>
      <c r="N898" s="21"/>
      <c r="O898" s="21"/>
      <c r="P898" s="21"/>
      <c r="Q898" s="21"/>
      <c r="R898" s="21"/>
      <c r="S898" s="21"/>
    </row>
    <row r="899" spans="2:19" s="8" customFormat="1" x14ac:dyDescent="0.3">
      <c r="B899" s="123"/>
      <c r="C899" s="123"/>
      <c r="D899" s="123"/>
      <c r="E899" s="123"/>
      <c r="F899" s="123"/>
      <c r="G899" s="123"/>
      <c r="H899" s="123"/>
      <c r="I899" s="123"/>
      <c r="J899" s="123"/>
      <c r="K899" s="21"/>
      <c r="L899" s="21"/>
      <c r="M899" s="21"/>
      <c r="N899" s="21"/>
      <c r="O899" s="21"/>
      <c r="P899" s="21"/>
      <c r="Q899" s="21"/>
      <c r="R899" s="21"/>
      <c r="S899" s="21"/>
    </row>
    <row r="900" spans="2:19" s="8" customFormat="1" x14ac:dyDescent="0.3">
      <c r="B900" s="123"/>
      <c r="C900" s="123"/>
      <c r="D900" s="123"/>
      <c r="E900" s="123"/>
      <c r="F900" s="123"/>
      <c r="G900" s="123"/>
      <c r="H900" s="123"/>
      <c r="I900" s="123"/>
      <c r="J900" s="123"/>
      <c r="K900" s="21"/>
      <c r="L900" s="21"/>
      <c r="M900" s="21"/>
      <c r="N900" s="21"/>
      <c r="O900" s="21"/>
      <c r="P900" s="21"/>
      <c r="Q900" s="21"/>
      <c r="R900" s="21"/>
      <c r="S900" s="21"/>
    </row>
    <row r="901" spans="2:19" s="8" customFormat="1" x14ac:dyDescent="0.3">
      <c r="B901" s="123"/>
      <c r="C901" s="123"/>
      <c r="D901" s="123"/>
      <c r="E901" s="123"/>
      <c r="F901" s="123"/>
      <c r="G901" s="123"/>
      <c r="H901" s="123"/>
      <c r="I901" s="123"/>
      <c r="J901" s="123"/>
      <c r="K901" s="21"/>
      <c r="L901" s="21"/>
      <c r="M901" s="21"/>
      <c r="N901" s="21"/>
      <c r="O901" s="21"/>
      <c r="P901" s="21"/>
      <c r="Q901" s="21"/>
      <c r="R901" s="21"/>
      <c r="S901" s="21"/>
    </row>
    <row r="902" spans="2:19" s="8" customFormat="1" x14ac:dyDescent="0.3">
      <c r="B902" s="123"/>
      <c r="C902" s="123"/>
      <c r="D902" s="123"/>
      <c r="E902" s="123"/>
      <c r="F902" s="123"/>
      <c r="G902" s="123"/>
      <c r="H902" s="123"/>
      <c r="I902" s="123"/>
      <c r="J902" s="123"/>
      <c r="K902" s="21"/>
      <c r="L902" s="21"/>
      <c r="M902" s="21"/>
      <c r="N902" s="21"/>
      <c r="O902" s="21"/>
      <c r="P902" s="21"/>
      <c r="Q902" s="21"/>
      <c r="R902" s="21"/>
      <c r="S902" s="21"/>
    </row>
    <row r="903" spans="2:19" s="8" customFormat="1" x14ac:dyDescent="0.3">
      <c r="B903" s="123"/>
      <c r="C903" s="123"/>
      <c r="D903" s="123"/>
      <c r="E903" s="123"/>
      <c r="F903" s="123"/>
      <c r="G903" s="123"/>
      <c r="H903" s="123"/>
      <c r="I903" s="123"/>
      <c r="J903" s="123"/>
      <c r="K903" s="21"/>
      <c r="L903" s="21"/>
      <c r="M903" s="21"/>
      <c r="N903" s="21"/>
      <c r="O903" s="21"/>
      <c r="P903" s="21"/>
      <c r="Q903" s="21"/>
      <c r="R903" s="21"/>
      <c r="S903" s="21"/>
    </row>
    <row r="904" spans="2:19" s="8" customFormat="1" x14ac:dyDescent="0.3">
      <c r="B904" s="123"/>
      <c r="C904" s="123"/>
      <c r="D904" s="123"/>
      <c r="E904" s="123"/>
      <c r="F904" s="123"/>
      <c r="G904" s="123"/>
      <c r="H904" s="123"/>
      <c r="I904" s="123"/>
      <c r="J904" s="123"/>
      <c r="K904" s="21"/>
      <c r="L904" s="21"/>
      <c r="M904" s="21"/>
      <c r="N904" s="21"/>
      <c r="O904" s="21"/>
      <c r="P904" s="21"/>
      <c r="Q904" s="21"/>
      <c r="R904" s="21"/>
      <c r="S904" s="21"/>
    </row>
    <row r="905" spans="2:19" s="8" customFormat="1" x14ac:dyDescent="0.3">
      <c r="B905" s="123"/>
      <c r="C905" s="123"/>
      <c r="D905" s="123"/>
      <c r="E905" s="123"/>
      <c r="F905" s="123"/>
      <c r="G905" s="123"/>
      <c r="H905" s="123"/>
      <c r="I905" s="123"/>
      <c r="J905" s="123"/>
      <c r="K905" s="21"/>
      <c r="L905" s="21"/>
      <c r="M905" s="21"/>
      <c r="N905" s="21"/>
      <c r="O905" s="21"/>
      <c r="P905" s="21"/>
      <c r="Q905" s="21"/>
      <c r="R905" s="21"/>
      <c r="S905" s="21"/>
    </row>
    <row r="906" spans="2:19" s="8" customFormat="1" x14ac:dyDescent="0.3">
      <c r="B906" s="123"/>
      <c r="C906" s="123"/>
      <c r="D906" s="123"/>
      <c r="E906" s="123"/>
      <c r="F906" s="123"/>
      <c r="G906" s="123"/>
      <c r="H906" s="123"/>
      <c r="I906" s="123"/>
      <c r="J906" s="123"/>
      <c r="K906" s="21"/>
      <c r="L906" s="21"/>
      <c r="M906" s="21"/>
      <c r="N906" s="21"/>
      <c r="O906" s="21"/>
      <c r="P906" s="21"/>
      <c r="Q906" s="21"/>
      <c r="R906" s="21"/>
      <c r="S906" s="21"/>
    </row>
    <row r="907" spans="2:19" s="8" customFormat="1" x14ac:dyDescent="0.3">
      <c r="B907" s="123"/>
      <c r="C907" s="123"/>
      <c r="D907" s="123"/>
      <c r="E907" s="123"/>
      <c r="F907" s="123"/>
      <c r="G907" s="123"/>
      <c r="H907" s="123"/>
      <c r="I907" s="123"/>
      <c r="J907" s="123"/>
      <c r="K907" s="21"/>
      <c r="L907" s="21"/>
      <c r="M907" s="21"/>
      <c r="N907" s="21"/>
      <c r="O907" s="21"/>
      <c r="P907" s="21"/>
      <c r="Q907" s="21"/>
      <c r="R907" s="21"/>
      <c r="S907" s="21"/>
    </row>
    <row r="908" spans="2:19" s="8" customFormat="1" x14ac:dyDescent="0.3">
      <c r="B908" s="123"/>
      <c r="C908" s="123"/>
      <c r="D908" s="123"/>
      <c r="E908" s="123"/>
      <c r="F908" s="123"/>
      <c r="G908" s="123"/>
      <c r="H908" s="123"/>
      <c r="I908" s="123"/>
      <c r="J908" s="123"/>
      <c r="K908" s="21"/>
      <c r="L908" s="21"/>
      <c r="M908" s="21"/>
      <c r="N908" s="21"/>
      <c r="O908" s="21"/>
      <c r="P908" s="21"/>
      <c r="Q908" s="21"/>
      <c r="R908" s="21"/>
      <c r="S908" s="21"/>
    </row>
    <row r="909" spans="2:19" s="8" customFormat="1" x14ac:dyDescent="0.3">
      <c r="B909" s="123"/>
      <c r="C909" s="123"/>
      <c r="D909" s="123"/>
      <c r="E909" s="123"/>
      <c r="F909" s="123"/>
      <c r="G909" s="123"/>
      <c r="H909" s="123"/>
      <c r="I909" s="123"/>
      <c r="J909" s="123"/>
      <c r="K909" s="21"/>
      <c r="L909" s="21"/>
      <c r="M909" s="21"/>
      <c r="N909" s="21"/>
      <c r="O909" s="21"/>
      <c r="P909" s="21"/>
      <c r="Q909" s="21"/>
      <c r="R909" s="21"/>
      <c r="S909" s="21"/>
    </row>
    <row r="910" spans="2:19" s="8" customFormat="1" x14ac:dyDescent="0.3">
      <c r="B910" s="123"/>
      <c r="C910" s="123"/>
      <c r="D910" s="123"/>
      <c r="E910" s="123"/>
      <c r="F910" s="123"/>
      <c r="G910" s="123"/>
      <c r="H910" s="123"/>
      <c r="I910" s="123"/>
      <c r="J910" s="123"/>
      <c r="K910" s="21"/>
      <c r="L910" s="21"/>
      <c r="M910" s="21"/>
      <c r="N910" s="21"/>
      <c r="O910" s="21"/>
      <c r="P910" s="21"/>
      <c r="Q910" s="21"/>
      <c r="R910" s="21"/>
      <c r="S910" s="21"/>
    </row>
    <row r="911" spans="2:19" s="8" customFormat="1" x14ac:dyDescent="0.3">
      <c r="B911" s="123"/>
      <c r="C911" s="123"/>
      <c r="D911" s="123"/>
      <c r="E911" s="123"/>
      <c r="F911" s="123"/>
      <c r="G911" s="123"/>
      <c r="H911" s="123"/>
      <c r="I911" s="123"/>
      <c r="J911" s="123"/>
      <c r="K911" s="21"/>
      <c r="L911" s="21"/>
      <c r="M911" s="21"/>
      <c r="N911" s="21"/>
      <c r="O911" s="21"/>
      <c r="P911" s="21"/>
      <c r="Q911" s="21"/>
      <c r="R911" s="21"/>
      <c r="S911" s="21"/>
    </row>
    <row r="912" spans="2:19" s="8" customFormat="1" x14ac:dyDescent="0.3">
      <c r="B912" s="123"/>
      <c r="C912" s="123"/>
      <c r="D912" s="123"/>
      <c r="E912" s="123"/>
      <c r="F912" s="123"/>
      <c r="G912" s="123"/>
      <c r="H912" s="123"/>
      <c r="I912" s="123"/>
      <c r="J912" s="123"/>
      <c r="K912" s="21"/>
      <c r="L912" s="21"/>
      <c r="M912" s="21"/>
      <c r="N912" s="21"/>
      <c r="O912" s="21"/>
      <c r="P912" s="21"/>
      <c r="Q912" s="21"/>
      <c r="R912" s="21"/>
      <c r="S912" s="21"/>
    </row>
    <row r="913" spans="2:19" s="8" customFormat="1" x14ac:dyDescent="0.3">
      <c r="B913" s="123"/>
      <c r="C913" s="123"/>
      <c r="D913" s="123"/>
      <c r="E913" s="123"/>
      <c r="F913" s="123"/>
      <c r="G913" s="123"/>
      <c r="H913" s="123"/>
      <c r="I913" s="123"/>
      <c r="J913" s="123"/>
      <c r="K913" s="21"/>
      <c r="L913" s="21"/>
      <c r="M913" s="21"/>
      <c r="N913" s="21"/>
      <c r="O913" s="21"/>
      <c r="P913" s="21"/>
      <c r="Q913" s="21"/>
      <c r="R913" s="21"/>
      <c r="S913" s="21"/>
    </row>
    <row r="914" spans="2:19" s="8" customFormat="1" x14ac:dyDescent="0.3">
      <c r="B914" s="123"/>
      <c r="C914" s="123"/>
      <c r="D914" s="123"/>
      <c r="E914" s="123"/>
      <c r="F914" s="123"/>
      <c r="G914" s="123"/>
      <c r="H914" s="123"/>
      <c r="I914" s="123"/>
      <c r="J914" s="123"/>
      <c r="K914" s="21"/>
      <c r="L914" s="21"/>
      <c r="M914" s="21"/>
      <c r="N914" s="21"/>
      <c r="O914" s="21"/>
      <c r="P914" s="21"/>
      <c r="Q914" s="21"/>
      <c r="R914" s="21"/>
      <c r="S914" s="21"/>
    </row>
    <row r="915" spans="2:19" s="8" customFormat="1" x14ac:dyDescent="0.3">
      <c r="B915" s="123"/>
      <c r="C915" s="123"/>
      <c r="D915" s="123"/>
      <c r="E915" s="123"/>
      <c r="F915" s="123"/>
      <c r="G915" s="123"/>
      <c r="H915" s="123"/>
      <c r="I915" s="123"/>
      <c r="J915" s="123"/>
      <c r="K915" s="21"/>
      <c r="L915" s="21"/>
      <c r="M915" s="21"/>
      <c r="N915" s="21"/>
      <c r="O915" s="21"/>
      <c r="P915" s="21"/>
      <c r="Q915" s="21"/>
      <c r="R915" s="21"/>
      <c r="S915" s="21"/>
    </row>
    <row r="916" spans="2:19" s="8" customFormat="1" x14ac:dyDescent="0.3">
      <c r="B916" s="123"/>
      <c r="C916" s="123"/>
      <c r="D916" s="123"/>
      <c r="E916" s="123"/>
      <c r="F916" s="123"/>
      <c r="G916" s="123"/>
      <c r="H916" s="123"/>
      <c r="I916" s="123"/>
      <c r="J916" s="123"/>
      <c r="K916" s="21"/>
      <c r="L916" s="21"/>
      <c r="M916" s="21"/>
      <c r="N916" s="21"/>
      <c r="O916" s="21"/>
      <c r="P916" s="21"/>
      <c r="Q916" s="21"/>
      <c r="R916" s="21"/>
      <c r="S916" s="21"/>
    </row>
    <row r="917" spans="2:19" s="8" customFormat="1" x14ac:dyDescent="0.3">
      <c r="B917" s="123"/>
      <c r="C917" s="123"/>
      <c r="D917" s="123"/>
      <c r="E917" s="123"/>
      <c r="F917" s="123"/>
      <c r="G917" s="123"/>
      <c r="H917" s="123"/>
      <c r="I917" s="123"/>
      <c r="J917" s="123"/>
      <c r="K917" s="21"/>
      <c r="L917" s="21"/>
      <c r="M917" s="21"/>
      <c r="N917" s="21"/>
      <c r="O917" s="21"/>
      <c r="P917" s="21"/>
      <c r="Q917" s="21"/>
      <c r="R917" s="21"/>
      <c r="S917" s="21"/>
    </row>
    <row r="918" spans="2:19" s="8" customFormat="1" x14ac:dyDescent="0.3">
      <c r="B918" s="123"/>
      <c r="C918" s="123"/>
      <c r="D918" s="123"/>
      <c r="E918" s="123"/>
      <c r="F918" s="123"/>
      <c r="G918" s="123"/>
      <c r="H918" s="123"/>
      <c r="I918" s="123"/>
      <c r="J918" s="123"/>
      <c r="K918" s="21"/>
      <c r="L918" s="21"/>
      <c r="M918" s="21"/>
      <c r="N918" s="21"/>
      <c r="O918" s="21"/>
      <c r="P918" s="21"/>
      <c r="Q918" s="21"/>
      <c r="R918" s="21"/>
      <c r="S918" s="21"/>
    </row>
    <row r="919" spans="2:19" s="8" customFormat="1" x14ac:dyDescent="0.3">
      <c r="B919" s="123"/>
      <c r="C919" s="123"/>
      <c r="D919" s="123"/>
      <c r="E919" s="123"/>
      <c r="F919" s="123"/>
      <c r="G919" s="123"/>
      <c r="H919" s="123"/>
      <c r="I919" s="123"/>
      <c r="J919" s="123"/>
      <c r="K919" s="21"/>
      <c r="L919" s="21"/>
      <c r="M919" s="21"/>
      <c r="N919" s="21"/>
      <c r="O919" s="21"/>
      <c r="P919" s="21"/>
      <c r="Q919" s="21"/>
      <c r="R919" s="21"/>
      <c r="S919" s="21"/>
    </row>
    <row r="920" spans="2:19" s="8" customFormat="1" x14ac:dyDescent="0.3">
      <c r="B920" s="123"/>
      <c r="C920" s="123"/>
      <c r="D920" s="123"/>
      <c r="E920" s="123"/>
      <c r="F920" s="123"/>
      <c r="G920" s="123"/>
      <c r="H920" s="123"/>
      <c r="I920" s="123"/>
      <c r="J920" s="123"/>
      <c r="K920" s="21"/>
      <c r="L920" s="21"/>
      <c r="M920" s="21"/>
      <c r="N920" s="21"/>
      <c r="O920" s="21"/>
      <c r="P920" s="21"/>
      <c r="Q920" s="21"/>
      <c r="R920" s="21"/>
      <c r="S920" s="21"/>
    </row>
    <row r="921" spans="2:19" s="8" customFormat="1" x14ac:dyDescent="0.3">
      <c r="B921" s="123"/>
      <c r="C921" s="123"/>
      <c r="D921" s="123"/>
      <c r="E921" s="123"/>
      <c r="F921" s="123"/>
      <c r="G921" s="123"/>
      <c r="H921" s="123"/>
      <c r="I921" s="123"/>
      <c r="J921" s="123"/>
      <c r="K921" s="21"/>
      <c r="L921" s="21"/>
      <c r="M921" s="21"/>
      <c r="N921" s="21"/>
      <c r="O921" s="21"/>
      <c r="P921" s="21"/>
      <c r="Q921" s="21"/>
      <c r="R921" s="21"/>
      <c r="S921" s="21"/>
    </row>
    <row r="922" spans="2:19" s="8" customFormat="1" x14ac:dyDescent="0.3">
      <c r="B922" s="123"/>
      <c r="C922" s="123"/>
      <c r="D922" s="123"/>
      <c r="E922" s="123"/>
      <c r="F922" s="123"/>
      <c r="G922" s="123"/>
      <c r="H922" s="123"/>
      <c r="I922" s="123"/>
      <c r="J922" s="123"/>
      <c r="K922" s="21"/>
      <c r="L922" s="21"/>
      <c r="M922" s="21"/>
      <c r="N922" s="21"/>
      <c r="O922" s="21"/>
      <c r="P922" s="21"/>
      <c r="Q922" s="21"/>
      <c r="R922" s="21"/>
      <c r="S922" s="21"/>
    </row>
    <row r="923" spans="2:19" s="8" customFormat="1" x14ac:dyDescent="0.3">
      <c r="B923" s="123"/>
      <c r="C923" s="123"/>
      <c r="D923" s="123"/>
      <c r="E923" s="123"/>
      <c r="F923" s="123"/>
      <c r="G923" s="123"/>
      <c r="H923" s="123"/>
      <c r="I923" s="123"/>
      <c r="J923" s="123"/>
      <c r="K923" s="21"/>
      <c r="L923" s="21"/>
      <c r="M923" s="21"/>
      <c r="N923" s="21"/>
      <c r="O923" s="21"/>
      <c r="P923" s="21"/>
      <c r="Q923" s="21"/>
      <c r="R923" s="21"/>
      <c r="S923" s="21"/>
    </row>
    <row r="924" spans="2:19" s="8" customFormat="1" x14ac:dyDescent="0.3">
      <c r="B924" s="123"/>
      <c r="C924" s="123"/>
      <c r="D924" s="123"/>
      <c r="E924" s="123"/>
      <c r="F924" s="123"/>
      <c r="G924" s="123"/>
      <c r="H924" s="123"/>
      <c r="I924" s="123"/>
      <c r="J924" s="123"/>
      <c r="K924" s="21"/>
      <c r="L924" s="21"/>
      <c r="M924" s="21"/>
      <c r="N924" s="21"/>
      <c r="O924" s="21"/>
      <c r="P924" s="21"/>
      <c r="Q924" s="21"/>
      <c r="R924" s="21"/>
      <c r="S924" s="21"/>
    </row>
    <row r="925" spans="2:19" s="8" customFormat="1" x14ac:dyDescent="0.3">
      <c r="B925" s="123"/>
      <c r="C925" s="123"/>
      <c r="D925" s="123"/>
      <c r="E925" s="123"/>
      <c r="F925" s="123"/>
      <c r="G925" s="123"/>
      <c r="H925" s="123"/>
      <c r="I925" s="123"/>
      <c r="J925" s="123"/>
      <c r="K925" s="21"/>
      <c r="L925" s="21"/>
      <c r="M925" s="21"/>
      <c r="N925" s="21"/>
      <c r="O925" s="21"/>
      <c r="P925" s="21"/>
      <c r="Q925" s="21"/>
      <c r="R925" s="21"/>
      <c r="S925" s="21"/>
    </row>
    <row r="926" spans="2:19" s="8" customFormat="1" x14ac:dyDescent="0.3">
      <c r="B926" s="123"/>
      <c r="C926" s="123"/>
      <c r="D926" s="123"/>
      <c r="E926" s="123"/>
      <c r="F926" s="123"/>
      <c r="G926" s="123"/>
      <c r="H926" s="123"/>
      <c r="I926" s="123"/>
      <c r="J926" s="123"/>
      <c r="K926" s="21"/>
      <c r="L926" s="21"/>
      <c r="M926" s="21"/>
      <c r="N926" s="21"/>
      <c r="O926" s="21"/>
      <c r="P926" s="21"/>
      <c r="Q926" s="21"/>
      <c r="R926" s="21"/>
      <c r="S926" s="21"/>
    </row>
    <row r="927" spans="2:19" s="8" customFormat="1" x14ac:dyDescent="0.3">
      <c r="B927" s="123"/>
      <c r="C927" s="123"/>
      <c r="D927" s="123"/>
      <c r="E927" s="123"/>
      <c r="F927" s="123"/>
      <c r="G927" s="123"/>
      <c r="H927" s="123"/>
      <c r="I927" s="123"/>
      <c r="J927" s="123"/>
      <c r="K927" s="21"/>
      <c r="L927" s="21"/>
      <c r="M927" s="21"/>
      <c r="N927" s="21"/>
      <c r="O927" s="21"/>
      <c r="P927" s="21"/>
      <c r="Q927" s="21"/>
      <c r="R927" s="21"/>
      <c r="S927" s="21"/>
    </row>
    <row r="928" spans="2:19" s="8" customFormat="1" x14ac:dyDescent="0.3">
      <c r="B928" s="123"/>
      <c r="C928" s="123"/>
      <c r="D928" s="123"/>
      <c r="E928" s="123"/>
      <c r="F928" s="123"/>
      <c r="G928" s="123"/>
      <c r="H928" s="123"/>
      <c r="I928" s="123"/>
      <c r="J928" s="123"/>
      <c r="K928" s="21"/>
      <c r="L928" s="21"/>
      <c r="M928" s="21"/>
      <c r="N928" s="21"/>
      <c r="O928" s="21"/>
      <c r="P928" s="21"/>
      <c r="Q928" s="21"/>
      <c r="R928" s="21"/>
      <c r="S928" s="21"/>
    </row>
    <row r="929" spans="2:19" s="8" customFormat="1" x14ac:dyDescent="0.3">
      <c r="B929" s="123"/>
      <c r="C929" s="123"/>
      <c r="D929" s="123"/>
      <c r="E929" s="123"/>
      <c r="F929" s="123"/>
      <c r="G929" s="123"/>
      <c r="H929" s="123"/>
      <c r="I929" s="123"/>
      <c r="J929" s="123"/>
      <c r="K929" s="21"/>
      <c r="L929" s="21"/>
      <c r="M929" s="21"/>
      <c r="N929" s="21"/>
      <c r="O929" s="21"/>
      <c r="P929" s="21"/>
      <c r="Q929" s="21"/>
      <c r="R929" s="21"/>
      <c r="S929" s="21"/>
    </row>
    <row r="930" spans="2:19" s="8" customFormat="1" x14ac:dyDescent="0.3">
      <c r="B930" s="123"/>
      <c r="C930" s="123"/>
      <c r="D930" s="123"/>
      <c r="E930" s="123"/>
      <c r="F930" s="123"/>
      <c r="G930" s="123"/>
      <c r="H930" s="123"/>
      <c r="I930" s="123"/>
      <c r="J930" s="123"/>
      <c r="K930" s="21"/>
      <c r="L930" s="21"/>
      <c r="M930" s="21"/>
      <c r="N930" s="21"/>
      <c r="O930" s="21"/>
      <c r="P930" s="21"/>
      <c r="Q930" s="21"/>
      <c r="R930" s="21"/>
      <c r="S930" s="21"/>
    </row>
    <row r="931" spans="2:19" s="8" customFormat="1" x14ac:dyDescent="0.3">
      <c r="B931" s="123"/>
      <c r="C931" s="123"/>
      <c r="D931" s="123"/>
      <c r="E931" s="123"/>
      <c r="F931" s="123"/>
      <c r="G931" s="123"/>
      <c r="H931" s="123"/>
      <c r="I931" s="123"/>
      <c r="J931" s="123"/>
      <c r="K931" s="21"/>
      <c r="L931" s="21"/>
      <c r="M931" s="21"/>
      <c r="N931" s="21"/>
      <c r="O931" s="21"/>
      <c r="P931" s="21"/>
      <c r="Q931" s="21"/>
      <c r="R931" s="21"/>
      <c r="S931" s="21"/>
    </row>
    <row r="932" spans="2:19" s="8" customFormat="1" x14ac:dyDescent="0.3">
      <c r="B932" s="123"/>
      <c r="C932" s="123"/>
      <c r="D932" s="123"/>
      <c r="E932" s="123"/>
      <c r="F932" s="123"/>
      <c r="G932" s="123"/>
      <c r="H932" s="123"/>
      <c r="I932" s="123"/>
      <c r="J932" s="123"/>
      <c r="K932" s="21"/>
      <c r="L932" s="21"/>
      <c r="M932" s="21"/>
      <c r="N932" s="21"/>
      <c r="O932" s="21"/>
      <c r="P932" s="21"/>
      <c r="Q932" s="21"/>
      <c r="R932" s="21"/>
      <c r="S932" s="21"/>
    </row>
    <row r="933" spans="2:19" s="8" customFormat="1" x14ac:dyDescent="0.3">
      <c r="B933" s="123"/>
      <c r="C933" s="123"/>
      <c r="D933" s="123"/>
      <c r="E933" s="123"/>
      <c r="F933" s="123"/>
      <c r="G933" s="123"/>
      <c r="H933" s="123"/>
      <c r="I933" s="123"/>
      <c r="J933" s="123"/>
      <c r="K933" s="21"/>
      <c r="L933" s="21"/>
      <c r="M933" s="21"/>
      <c r="N933" s="21"/>
      <c r="O933" s="21"/>
      <c r="P933" s="21"/>
      <c r="Q933" s="21"/>
      <c r="R933" s="21"/>
      <c r="S933" s="21"/>
    </row>
    <row r="934" spans="2:19" s="8" customFormat="1" x14ac:dyDescent="0.3">
      <c r="B934" s="123"/>
      <c r="C934" s="123"/>
      <c r="D934" s="123"/>
      <c r="E934" s="123"/>
      <c r="F934" s="123"/>
      <c r="G934" s="123"/>
      <c r="H934" s="123"/>
      <c r="I934" s="123"/>
      <c r="J934" s="123"/>
      <c r="K934" s="21"/>
      <c r="L934" s="21"/>
      <c r="M934" s="21"/>
      <c r="N934" s="21"/>
      <c r="O934" s="21"/>
      <c r="P934" s="21"/>
      <c r="Q934" s="21"/>
      <c r="R934" s="21"/>
      <c r="S934" s="21"/>
    </row>
    <row r="935" spans="2:19" s="8" customFormat="1" x14ac:dyDescent="0.3">
      <c r="B935" s="123"/>
      <c r="C935" s="123"/>
      <c r="D935" s="123"/>
      <c r="E935" s="123"/>
      <c r="F935" s="123"/>
      <c r="G935" s="123"/>
      <c r="H935" s="123"/>
      <c r="I935" s="123"/>
      <c r="J935" s="123"/>
      <c r="K935" s="21"/>
      <c r="L935" s="21"/>
      <c r="M935" s="21"/>
      <c r="N935" s="21"/>
      <c r="O935" s="21"/>
      <c r="P935" s="21"/>
      <c r="Q935" s="21"/>
      <c r="R935" s="21"/>
      <c r="S935" s="21"/>
    </row>
    <row r="936" spans="2:19" s="8" customFormat="1" x14ac:dyDescent="0.3">
      <c r="B936" s="123"/>
      <c r="C936" s="123"/>
      <c r="D936" s="123"/>
      <c r="E936" s="123"/>
      <c r="F936" s="123"/>
      <c r="G936" s="123"/>
      <c r="H936" s="123"/>
      <c r="I936" s="123"/>
      <c r="J936" s="123"/>
      <c r="K936" s="21"/>
      <c r="L936" s="21"/>
      <c r="M936" s="21"/>
      <c r="N936" s="21"/>
      <c r="O936" s="21"/>
      <c r="P936" s="21"/>
      <c r="Q936" s="21"/>
      <c r="R936" s="21"/>
      <c r="S936" s="21"/>
    </row>
    <row r="937" spans="2:19" s="8" customFormat="1" x14ac:dyDescent="0.3">
      <c r="B937" s="123"/>
      <c r="C937" s="123"/>
      <c r="D937" s="123"/>
      <c r="E937" s="123"/>
      <c r="F937" s="123"/>
      <c r="G937" s="123"/>
      <c r="H937" s="123"/>
      <c r="I937" s="123"/>
      <c r="J937" s="123"/>
      <c r="K937" s="21"/>
      <c r="L937" s="21"/>
      <c r="M937" s="21"/>
      <c r="N937" s="21"/>
      <c r="O937" s="21"/>
      <c r="P937" s="21"/>
      <c r="Q937" s="21"/>
      <c r="R937" s="21"/>
      <c r="S937" s="21"/>
    </row>
    <row r="938" spans="2:19" s="8" customFormat="1" x14ac:dyDescent="0.3">
      <c r="B938" s="123"/>
      <c r="C938" s="123"/>
      <c r="D938" s="123"/>
      <c r="E938" s="123"/>
      <c r="F938" s="123"/>
      <c r="G938" s="123"/>
      <c r="H938" s="123"/>
      <c r="I938" s="123"/>
      <c r="J938" s="123"/>
      <c r="K938" s="21"/>
      <c r="L938" s="21"/>
      <c r="M938" s="21"/>
      <c r="N938" s="21"/>
      <c r="O938" s="21"/>
      <c r="P938" s="21"/>
      <c r="Q938" s="21"/>
      <c r="R938" s="21"/>
      <c r="S938" s="21"/>
    </row>
    <row r="939" spans="2:19" s="8" customFormat="1" x14ac:dyDescent="0.3">
      <c r="B939" s="123"/>
      <c r="C939" s="123"/>
      <c r="D939" s="123"/>
      <c r="E939" s="123"/>
      <c r="F939" s="123"/>
      <c r="G939" s="123"/>
      <c r="H939" s="123"/>
      <c r="I939" s="123"/>
      <c r="J939" s="123"/>
      <c r="K939" s="21"/>
      <c r="L939" s="21"/>
      <c r="M939" s="21"/>
      <c r="N939" s="21"/>
      <c r="O939" s="21"/>
      <c r="P939" s="21"/>
      <c r="Q939" s="21"/>
      <c r="R939" s="21"/>
      <c r="S939" s="21"/>
    </row>
    <row r="940" spans="2:19" s="8" customFormat="1" x14ac:dyDescent="0.3">
      <c r="B940" s="123"/>
      <c r="C940" s="123"/>
      <c r="D940" s="123"/>
      <c r="E940" s="123"/>
      <c r="F940" s="123"/>
      <c r="G940" s="123"/>
      <c r="H940" s="123"/>
      <c r="I940" s="123"/>
      <c r="J940" s="123"/>
      <c r="K940" s="21"/>
      <c r="L940" s="21"/>
      <c r="M940" s="21"/>
      <c r="N940" s="21"/>
      <c r="O940" s="21"/>
      <c r="P940" s="21"/>
      <c r="Q940" s="21"/>
      <c r="R940" s="21"/>
      <c r="S940" s="21"/>
    </row>
    <row r="941" spans="2:19" s="8" customFormat="1" x14ac:dyDescent="0.3">
      <c r="B941" s="123"/>
      <c r="C941" s="123"/>
      <c r="D941" s="123"/>
      <c r="E941" s="123"/>
      <c r="F941" s="123"/>
      <c r="G941" s="123"/>
      <c r="H941" s="123"/>
      <c r="I941" s="123"/>
      <c r="J941" s="123"/>
      <c r="K941" s="21"/>
      <c r="L941" s="21"/>
      <c r="M941" s="21"/>
      <c r="N941" s="21"/>
      <c r="O941" s="21"/>
      <c r="P941" s="21"/>
      <c r="Q941" s="21"/>
      <c r="R941" s="21"/>
      <c r="S941" s="21"/>
    </row>
    <row r="942" spans="2:19" s="8" customFormat="1" x14ac:dyDescent="0.3">
      <c r="B942" s="123"/>
      <c r="C942" s="123"/>
      <c r="D942" s="123"/>
      <c r="E942" s="123"/>
      <c r="F942" s="123"/>
      <c r="G942" s="123"/>
      <c r="H942" s="123"/>
      <c r="I942" s="123"/>
      <c r="J942" s="123"/>
      <c r="K942" s="21"/>
      <c r="L942" s="21"/>
      <c r="M942" s="21"/>
      <c r="N942" s="21"/>
      <c r="O942" s="21"/>
      <c r="P942" s="21"/>
      <c r="Q942" s="21"/>
      <c r="R942" s="21"/>
      <c r="S942" s="21"/>
    </row>
    <row r="943" spans="2:19" s="8" customFormat="1" x14ac:dyDescent="0.3">
      <c r="B943" s="123"/>
      <c r="C943" s="123"/>
      <c r="D943" s="123"/>
      <c r="E943" s="123"/>
      <c r="F943" s="123"/>
      <c r="G943" s="123"/>
      <c r="H943" s="123"/>
      <c r="I943" s="123"/>
      <c r="J943" s="123"/>
      <c r="K943" s="21"/>
      <c r="L943" s="21"/>
      <c r="M943" s="21"/>
      <c r="N943" s="21"/>
      <c r="O943" s="21"/>
      <c r="P943" s="21"/>
      <c r="Q943" s="21"/>
      <c r="R943" s="21"/>
      <c r="S943" s="21"/>
    </row>
    <row r="944" spans="2:19" s="8" customFormat="1" x14ac:dyDescent="0.3">
      <c r="B944" s="123"/>
      <c r="C944" s="123"/>
      <c r="D944" s="123"/>
      <c r="E944" s="123"/>
      <c r="F944" s="123"/>
      <c r="G944" s="123"/>
      <c r="H944" s="123"/>
      <c r="I944" s="123"/>
      <c r="J944" s="123"/>
      <c r="K944" s="21"/>
      <c r="L944" s="21"/>
      <c r="M944" s="21"/>
      <c r="N944" s="21"/>
      <c r="O944" s="21"/>
      <c r="P944" s="21"/>
      <c r="Q944" s="21"/>
      <c r="R944" s="21"/>
      <c r="S944" s="21"/>
    </row>
    <row r="945" spans="2:19" s="8" customFormat="1" x14ac:dyDescent="0.3">
      <c r="B945" s="123"/>
      <c r="C945" s="123"/>
      <c r="D945" s="123"/>
      <c r="E945" s="123"/>
      <c r="F945" s="123"/>
      <c r="G945" s="123"/>
      <c r="H945" s="123"/>
      <c r="I945" s="123"/>
      <c r="J945" s="123"/>
      <c r="K945" s="21"/>
      <c r="L945" s="21"/>
      <c r="M945" s="21"/>
      <c r="N945" s="21"/>
      <c r="O945" s="21"/>
      <c r="P945" s="21"/>
      <c r="Q945" s="21"/>
      <c r="R945" s="21"/>
      <c r="S945" s="21"/>
    </row>
    <row r="946" spans="2:19" s="8" customFormat="1" x14ac:dyDescent="0.3">
      <c r="B946" s="123"/>
      <c r="C946" s="123"/>
      <c r="D946" s="123"/>
      <c r="E946" s="123"/>
      <c r="F946" s="123"/>
      <c r="G946" s="123"/>
      <c r="H946" s="123"/>
      <c r="I946" s="123"/>
      <c r="J946" s="123"/>
      <c r="K946" s="21"/>
      <c r="L946" s="21"/>
      <c r="M946" s="21"/>
      <c r="N946" s="21"/>
      <c r="O946" s="21"/>
      <c r="P946" s="21"/>
      <c r="Q946" s="21"/>
      <c r="R946" s="21"/>
      <c r="S946" s="21"/>
    </row>
    <row r="947" spans="2:19" s="8" customFormat="1" x14ac:dyDescent="0.3">
      <c r="B947" s="123"/>
      <c r="C947" s="123"/>
      <c r="D947" s="123"/>
      <c r="E947" s="123"/>
      <c r="F947" s="123"/>
      <c r="G947" s="123"/>
      <c r="H947" s="123"/>
      <c r="I947" s="123"/>
      <c r="J947" s="123"/>
      <c r="K947" s="21"/>
      <c r="L947" s="21"/>
      <c r="M947" s="21"/>
      <c r="N947" s="21"/>
      <c r="O947" s="21"/>
      <c r="P947" s="21"/>
      <c r="Q947" s="21"/>
      <c r="R947" s="21"/>
      <c r="S947" s="21"/>
    </row>
    <row r="948" spans="2:19" s="8" customFormat="1" x14ac:dyDescent="0.3">
      <c r="B948" s="123"/>
      <c r="C948" s="123"/>
      <c r="D948" s="123"/>
      <c r="E948" s="123"/>
      <c r="F948" s="123"/>
      <c r="G948" s="123"/>
      <c r="H948" s="123"/>
      <c r="I948" s="123"/>
      <c r="J948" s="123"/>
      <c r="K948" s="21"/>
      <c r="L948" s="21"/>
      <c r="M948" s="21"/>
      <c r="N948" s="21"/>
      <c r="O948" s="21"/>
      <c r="P948" s="21"/>
      <c r="Q948" s="21"/>
      <c r="R948" s="21"/>
      <c r="S948" s="21"/>
    </row>
    <row r="949" spans="2:19" s="8" customFormat="1" x14ac:dyDescent="0.3">
      <c r="B949" s="123"/>
      <c r="C949" s="123"/>
      <c r="D949" s="123"/>
      <c r="E949" s="123"/>
      <c r="F949" s="123"/>
      <c r="G949" s="123"/>
      <c r="H949" s="123"/>
      <c r="I949" s="123"/>
      <c r="J949" s="123"/>
      <c r="K949" s="21"/>
      <c r="L949" s="21"/>
      <c r="M949" s="21"/>
      <c r="N949" s="21"/>
      <c r="O949" s="21"/>
      <c r="P949" s="21"/>
      <c r="Q949" s="21"/>
      <c r="R949" s="21"/>
      <c r="S949" s="21"/>
    </row>
    <row r="950" spans="2:19" s="8" customFormat="1" x14ac:dyDescent="0.3">
      <c r="B950" s="123"/>
      <c r="C950" s="123"/>
      <c r="D950" s="123"/>
      <c r="E950" s="123"/>
      <c r="F950" s="123"/>
      <c r="G950" s="123"/>
      <c r="H950" s="123"/>
      <c r="I950" s="123"/>
      <c r="J950" s="123"/>
      <c r="K950" s="21"/>
      <c r="L950" s="21"/>
      <c r="M950" s="21"/>
      <c r="N950" s="21"/>
      <c r="O950" s="21"/>
      <c r="P950" s="21"/>
      <c r="Q950" s="21"/>
      <c r="R950" s="21"/>
      <c r="S950" s="21"/>
    </row>
    <row r="951" spans="2:19" s="8" customFormat="1" x14ac:dyDescent="0.3">
      <c r="B951" s="123"/>
      <c r="C951" s="123"/>
      <c r="D951" s="123"/>
      <c r="E951" s="123"/>
      <c r="F951" s="123"/>
      <c r="G951" s="123"/>
      <c r="H951" s="123"/>
      <c r="I951" s="123"/>
      <c r="J951" s="123"/>
      <c r="K951" s="21"/>
      <c r="L951" s="21"/>
      <c r="M951" s="21"/>
      <c r="N951" s="21"/>
      <c r="O951" s="21"/>
      <c r="P951" s="21"/>
      <c r="Q951" s="21"/>
      <c r="R951" s="21"/>
      <c r="S951" s="21"/>
    </row>
    <row r="952" spans="2:19" s="8" customFormat="1" x14ac:dyDescent="0.3">
      <c r="B952" s="123"/>
      <c r="C952" s="123"/>
      <c r="D952" s="123"/>
      <c r="E952" s="123"/>
      <c r="F952" s="123"/>
      <c r="G952" s="123"/>
      <c r="H952" s="123"/>
      <c r="I952" s="123"/>
      <c r="J952" s="123"/>
      <c r="K952" s="21"/>
      <c r="L952" s="21"/>
      <c r="M952" s="21"/>
      <c r="N952" s="21"/>
      <c r="O952" s="21"/>
      <c r="P952" s="21"/>
      <c r="Q952" s="21"/>
      <c r="R952" s="21"/>
      <c r="S952" s="21"/>
    </row>
    <row r="953" spans="2:19" s="8" customFormat="1" x14ac:dyDescent="0.3">
      <c r="B953" s="123"/>
      <c r="C953" s="123"/>
      <c r="D953" s="123"/>
      <c r="E953" s="123"/>
      <c r="F953" s="123"/>
      <c r="G953" s="123"/>
      <c r="H953" s="123"/>
      <c r="I953" s="123"/>
      <c r="J953" s="123"/>
      <c r="K953" s="21"/>
      <c r="L953" s="21"/>
      <c r="M953" s="21"/>
      <c r="N953" s="21"/>
      <c r="O953" s="21"/>
      <c r="P953" s="21"/>
      <c r="Q953" s="21"/>
      <c r="R953" s="21"/>
      <c r="S953" s="21"/>
    </row>
    <row r="954" spans="2:19" s="8" customFormat="1" x14ac:dyDescent="0.3">
      <c r="B954" s="123"/>
      <c r="C954" s="123"/>
      <c r="D954" s="123"/>
      <c r="E954" s="123"/>
      <c r="F954" s="123"/>
      <c r="G954" s="123"/>
      <c r="H954" s="123"/>
      <c r="I954" s="123"/>
      <c r="J954" s="123"/>
      <c r="K954" s="21"/>
      <c r="L954" s="21"/>
      <c r="M954" s="21"/>
      <c r="N954" s="21"/>
      <c r="O954" s="21"/>
      <c r="P954" s="21"/>
      <c r="Q954" s="21"/>
      <c r="R954" s="21"/>
      <c r="S954" s="21"/>
    </row>
    <row r="955" spans="2:19" s="8" customFormat="1" x14ac:dyDescent="0.3">
      <c r="B955" s="123"/>
      <c r="C955" s="123"/>
      <c r="D955" s="123"/>
      <c r="E955" s="123"/>
      <c r="F955" s="123"/>
      <c r="G955" s="123"/>
      <c r="H955" s="123"/>
      <c r="I955" s="123"/>
      <c r="J955" s="123"/>
      <c r="K955" s="21"/>
      <c r="L955" s="21"/>
      <c r="M955" s="21"/>
      <c r="N955" s="21"/>
      <c r="O955" s="21"/>
      <c r="P955" s="21"/>
      <c r="Q955" s="21"/>
      <c r="R955" s="21"/>
      <c r="S955" s="21"/>
    </row>
    <row r="956" spans="2:19" s="8" customFormat="1" x14ac:dyDescent="0.3">
      <c r="B956" s="123"/>
      <c r="C956" s="123"/>
      <c r="D956" s="123"/>
      <c r="E956" s="123"/>
      <c r="F956" s="123"/>
      <c r="G956" s="123"/>
      <c r="H956" s="123"/>
      <c r="I956" s="123"/>
      <c r="J956" s="123"/>
      <c r="K956" s="21"/>
      <c r="L956" s="21"/>
      <c r="M956" s="21"/>
      <c r="N956" s="21"/>
      <c r="O956" s="21"/>
      <c r="P956" s="21"/>
      <c r="Q956" s="21"/>
      <c r="R956" s="21"/>
      <c r="S956" s="21"/>
    </row>
    <row r="957" spans="2:19" s="8" customFormat="1" x14ac:dyDescent="0.3">
      <c r="B957" s="123"/>
      <c r="C957" s="123"/>
      <c r="D957" s="123"/>
      <c r="E957" s="123"/>
      <c r="F957" s="123"/>
      <c r="G957" s="123"/>
      <c r="H957" s="123"/>
      <c r="I957" s="123"/>
      <c r="J957" s="123"/>
      <c r="K957" s="21"/>
      <c r="L957" s="21"/>
      <c r="M957" s="21"/>
      <c r="N957" s="21"/>
      <c r="O957" s="21"/>
      <c r="P957" s="21"/>
      <c r="Q957" s="21"/>
      <c r="R957" s="21"/>
      <c r="S957" s="21"/>
    </row>
    <row r="958" spans="2:19" s="8" customFormat="1" x14ac:dyDescent="0.3">
      <c r="B958" s="123"/>
      <c r="C958" s="123"/>
      <c r="D958" s="123"/>
      <c r="E958" s="123"/>
      <c r="F958" s="123"/>
      <c r="G958" s="123"/>
      <c r="H958" s="123"/>
      <c r="I958" s="123"/>
      <c r="J958" s="123"/>
      <c r="K958" s="21"/>
      <c r="L958" s="21"/>
      <c r="M958" s="21"/>
      <c r="N958" s="21"/>
      <c r="O958" s="21"/>
      <c r="P958" s="21"/>
      <c r="Q958" s="21"/>
      <c r="R958" s="21"/>
      <c r="S958" s="21"/>
    </row>
    <row r="959" spans="2:19" s="8" customFormat="1" x14ac:dyDescent="0.3">
      <c r="B959" s="123"/>
      <c r="C959" s="123"/>
      <c r="D959" s="123"/>
      <c r="E959" s="123"/>
      <c r="F959" s="123"/>
      <c r="G959" s="123"/>
      <c r="H959" s="123"/>
      <c r="I959" s="123"/>
      <c r="J959" s="123"/>
      <c r="K959" s="21"/>
      <c r="L959" s="21"/>
      <c r="M959" s="21"/>
      <c r="N959" s="21"/>
      <c r="O959" s="21"/>
      <c r="P959" s="21"/>
      <c r="Q959" s="21"/>
      <c r="R959" s="21"/>
      <c r="S959" s="21"/>
    </row>
    <row r="960" spans="2:19" s="8" customFormat="1" x14ac:dyDescent="0.3">
      <c r="B960" s="123"/>
      <c r="C960" s="123"/>
      <c r="D960" s="123"/>
      <c r="E960" s="123"/>
      <c r="F960" s="123"/>
      <c r="G960" s="123"/>
      <c r="H960" s="123"/>
      <c r="I960" s="123"/>
      <c r="J960" s="123"/>
      <c r="K960" s="21"/>
      <c r="L960" s="21"/>
      <c r="M960" s="21"/>
      <c r="N960" s="21"/>
      <c r="O960" s="21"/>
      <c r="P960" s="21"/>
      <c r="Q960" s="21"/>
      <c r="R960" s="21"/>
      <c r="S960" s="21"/>
    </row>
    <row r="961" spans="2:19" s="8" customFormat="1" x14ac:dyDescent="0.3">
      <c r="B961" s="123"/>
      <c r="C961" s="123"/>
      <c r="D961" s="123"/>
      <c r="E961" s="123"/>
      <c r="F961" s="123"/>
      <c r="G961" s="123"/>
      <c r="H961" s="123"/>
      <c r="I961" s="123"/>
      <c r="J961" s="123"/>
      <c r="K961" s="21"/>
      <c r="L961" s="21"/>
      <c r="M961" s="21"/>
      <c r="N961" s="21"/>
      <c r="O961" s="21"/>
      <c r="P961" s="21"/>
      <c r="Q961" s="21"/>
      <c r="R961" s="21"/>
      <c r="S961" s="21"/>
    </row>
    <row r="962" spans="2:19" s="8" customFormat="1" x14ac:dyDescent="0.3">
      <c r="B962" s="123"/>
      <c r="C962" s="123"/>
      <c r="D962" s="123"/>
      <c r="E962" s="123"/>
      <c r="F962" s="123"/>
      <c r="G962" s="123"/>
      <c r="H962" s="123"/>
      <c r="I962" s="123"/>
      <c r="J962" s="123"/>
      <c r="K962" s="21"/>
      <c r="L962" s="21"/>
      <c r="M962" s="21"/>
      <c r="N962" s="21"/>
      <c r="O962" s="21"/>
      <c r="P962" s="21"/>
      <c r="Q962" s="21"/>
      <c r="R962" s="21"/>
      <c r="S962" s="21"/>
    </row>
    <row r="963" spans="2:19" s="8" customFormat="1" x14ac:dyDescent="0.3">
      <c r="B963" s="123"/>
      <c r="C963" s="123"/>
      <c r="D963" s="123"/>
      <c r="E963" s="123"/>
      <c r="F963" s="123"/>
      <c r="G963" s="123"/>
      <c r="H963" s="123"/>
      <c r="I963" s="123"/>
      <c r="J963" s="123"/>
      <c r="K963" s="21"/>
      <c r="L963" s="21"/>
      <c r="M963" s="21"/>
      <c r="N963" s="21"/>
      <c r="O963" s="21"/>
      <c r="P963" s="21"/>
      <c r="Q963" s="21"/>
      <c r="R963" s="21"/>
      <c r="S963" s="21"/>
    </row>
    <row r="964" spans="2:19" s="8" customFormat="1" x14ac:dyDescent="0.3">
      <c r="B964" s="123"/>
      <c r="C964" s="123"/>
      <c r="D964" s="123"/>
      <c r="E964" s="123"/>
      <c r="F964" s="123"/>
      <c r="G964" s="123"/>
      <c r="H964" s="123"/>
      <c r="I964" s="123"/>
      <c r="J964" s="123"/>
      <c r="K964" s="21"/>
      <c r="L964" s="21"/>
      <c r="M964" s="21"/>
      <c r="N964" s="21"/>
      <c r="O964" s="21"/>
      <c r="P964" s="21"/>
      <c r="Q964" s="21"/>
      <c r="R964" s="21"/>
      <c r="S964" s="21"/>
    </row>
    <row r="965" spans="2:19" s="8" customFormat="1" x14ac:dyDescent="0.3">
      <c r="B965" s="123"/>
      <c r="C965" s="123"/>
      <c r="D965" s="123"/>
      <c r="E965" s="123"/>
      <c r="F965" s="123"/>
      <c r="G965" s="123"/>
      <c r="H965" s="123"/>
      <c r="I965" s="123"/>
      <c r="J965" s="123"/>
      <c r="K965" s="21"/>
      <c r="L965" s="21"/>
      <c r="M965" s="21"/>
      <c r="N965" s="21"/>
      <c r="O965" s="21"/>
      <c r="P965" s="21"/>
      <c r="Q965" s="21"/>
      <c r="R965" s="21"/>
      <c r="S965" s="21"/>
    </row>
    <row r="966" spans="2:19" s="8" customFormat="1" x14ac:dyDescent="0.3">
      <c r="B966" s="123"/>
      <c r="C966" s="123"/>
      <c r="D966" s="123"/>
      <c r="E966" s="123"/>
      <c r="F966" s="123"/>
      <c r="G966" s="123"/>
      <c r="H966" s="123"/>
      <c r="I966" s="123"/>
      <c r="J966" s="123"/>
      <c r="K966" s="21"/>
      <c r="L966" s="21"/>
      <c r="M966" s="21"/>
      <c r="N966" s="21"/>
      <c r="O966" s="21"/>
      <c r="P966" s="21"/>
      <c r="Q966" s="21"/>
      <c r="R966" s="21"/>
      <c r="S966" s="21"/>
    </row>
    <row r="967" spans="2:19" s="8" customFormat="1" x14ac:dyDescent="0.3">
      <c r="B967" s="123"/>
      <c r="C967" s="123"/>
      <c r="D967" s="123"/>
      <c r="E967" s="123"/>
      <c r="F967" s="123"/>
      <c r="G967" s="123"/>
      <c r="H967" s="123"/>
      <c r="I967" s="123"/>
      <c r="J967" s="123"/>
      <c r="K967" s="21"/>
      <c r="L967" s="21"/>
      <c r="M967" s="21"/>
      <c r="N967" s="21"/>
      <c r="O967" s="21"/>
      <c r="P967" s="21"/>
      <c r="Q967" s="21"/>
      <c r="R967" s="21"/>
      <c r="S967" s="21"/>
    </row>
    <row r="968" spans="2:19" s="8" customFormat="1" x14ac:dyDescent="0.3">
      <c r="B968" s="123"/>
      <c r="C968" s="123"/>
      <c r="D968" s="123"/>
      <c r="E968" s="123"/>
      <c r="F968" s="123"/>
      <c r="G968" s="123"/>
      <c r="H968" s="123"/>
      <c r="I968" s="123"/>
      <c r="J968" s="123"/>
      <c r="K968" s="21"/>
      <c r="L968" s="21"/>
      <c r="M968" s="21"/>
      <c r="N968" s="21"/>
      <c r="O968" s="21"/>
      <c r="P968" s="21"/>
      <c r="Q968" s="21"/>
      <c r="R968" s="21"/>
      <c r="S968" s="21"/>
    </row>
    <row r="969" spans="2:19" s="8" customFormat="1" x14ac:dyDescent="0.3">
      <c r="B969" s="123"/>
      <c r="C969" s="123"/>
      <c r="D969" s="123"/>
      <c r="E969" s="123"/>
      <c r="F969" s="123"/>
      <c r="G969" s="123"/>
      <c r="H969" s="123"/>
      <c r="I969" s="123"/>
      <c r="J969" s="123"/>
      <c r="K969" s="21"/>
      <c r="L969" s="21"/>
      <c r="M969" s="21"/>
      <c r="N969" s="21"/>
      <c r="O969" s="21"/>
      <c r="P969" s="21"/>
      <c r="Q969" s="21"/>
      <c r="R969" s="21"/>
      <c r="S969" s="21"/>
    </row>
    <row r="970" spans="2:19" s="8" customFormat="1" x14ac:dyDescent="0.3">
      <c r="B970" s="123"/>
      <c r="C970" s="123"/>
      <c r="D970" s="123"/>
      <c r="E970" s="123"/>
      <c r="F970" s="123"/>
      <c r="G970" s="123"/>
      <c r="H970" s="123"/>
      <c r="I970" s="123"/>
      <c r="J970" s="123"/>
      <c r="K970" s="21"/>
      <c r="L970" s="21"/>
      <c r="M970" s="21"/>
      <c r="N970" s="21"/>
      <c r="O970" s="21"/>
      <c r="P970" s="21"/>
      <c r="Q970" s="21"/>
      <c r="R970" s="21"/>
      <c r="S970" s="21"/>
    </row>
    <row r="971" spans="2:19" s="8" customFormat="1" x14ac:dyDescent="0.3">
      <c r="B971" s="123"/>
      <c r="C971" s="123"/>
      <c r="D971" s="123"/>
      <c r="E971" s="123"/>
      <c r="F971" s="123"/>
      <c r="G971" s="123"/>
      <c r="H971" s="123"/>
      <c r="I971" s="123"/>
      <c r="J971" s="123"/>
      <c r="K971" s="21"/>
      <c r="L971" s="21"/>
      <c r="M971" s="21"/>
      <c r="N971" s="21"/>
      <c r="O971" s="21"/>
      <c r="P971" s="21"/>
      <c r="Q971" s="21"/>
      <c r="R971" s="21"/>
      <c r="S971" s="21"/>
    </row>
    <row r="972" spans="2:19" s="8" customFormat="1" x14ac:dyDescent="0.3">
      <c r="B972" s="123"/>
      <c r="C972" s="123"/>
      <c r="D972" s="123"/>
      <c r="E972" s="123"/>
      <c r="F972" s="123"/>
      <c r="G972" s="123"/>
      <c r="H972" s="123"/>
      <c r="I972" s="123"/>
      <c r="J972" s="123"/>
      <c r="K972" s="21"/>
      <c r="L972" s="21"/>
      <c r="M972" s="21"/>
      <c r="N972" s="21"/>
      <c r="O972" s="21"/>
      <c r="P972" s="21"/>
      <c r="Q972" s="21"/>
      <c r="R972" s="21"/>
      <c r="S972" s="21"/>
    </row>
    <row r="973" spans="2:19" s="8" customFormat="1" x14ac:dyDescent="0.3">
      <c r="B973" s="123"/>
      <c r="C973" s="123"/>
      <c r="D973" s="123"/>
      <c r="E973" s="123"/>
      <c r="F973" s="123"/>
      <c r="G973" s="123"/>
      <c r="H973" s="123"/>
      <c r="I973" s="123"/>
      <c r="J973" s="123"/>
      <c r="K973" s="21"/>
      <c r="L973" s="21"/>
      <c r="M973" s="21"/>
      <c r="N973" s="21"/>
      <c r="O973" s="21"/>
      <c r="P973" s="21"/>
      <c r="Q973" s="21"/>
      <c r="R973" s="21"/>
      <c r="S973" s="21"/>
    </row>
    <row r="974" spans="2:19" s="8" customFormat="1" x14ac:dyDescent="0.3">
      <c r="B974" s="123"/>
      <c r="C974" s="123"/>
      <c r="D974" s="123"/>
      <c r="E974" s="123"/>
      <c r="F974" s="123"/>
      <c r="G974" s="123"/>
      <c r="H974" s="123"/>
      <c r="I974" s="123"/>
      <c r="J974" s="123"/>
      <c r="K974" s="21"/>
      <c r="L974" s="21"/>
      <c r="M974" s="21"/>
      <c r="N974" s="21"/>
      <c r="O974" s="21"/>
      <c r="P974" s="21"/>
      <c r="Q974" s="21"/>
      <c r="R974" s="21"/>
      <c r="S974" s="21"/>
    </row>
    <row r="975" spans="2:19" s="8" customFormat="1" x14ac:dyDescent="0.3">
      <c r="B975" s="123"/>
      <c r="C975" s="123"/>
      <c r="D975" s="123"/>
      <c r="E975" s="123"/>
      <c r="F975" s="123"/>
      <c r="G975" s="123"/>
      <c r="H975" s="123"/>
      <c r="I975" s="123"/>
      <c r="J975" s="123"/>
      <c r="K975" s="21"/>
      <c r="L975" s="21"/>
      <c r="M975" s="21"/>
      <c r="N975" s="21"/>
      <c r="O975" s="21"/>
      <c r="P975" s="21"/>
      <c r="Q975" s="21"/>
      <c r="R975" s="21"/>
      <c r="S975" s="21"/>
    </row>
    <row r="976" spans="2:19" s="8" customFormat="1" x14ac:dyDescent="0.3">
      <c r="B976" s="123"/>
      <c r="C976" s="123"/>
      <c r="D976" s="123"/>
      <c r="E976" s="123"/>
      <c r="F976" s="123"/>
      <c r="G976" s="123"/>
      <c r="H976" s="123"/>
      <c r="I976" s="123"/>
      <c r="J976" s="123"/>
      <c r="K976" s="21"/>
      <c r="L976" s="21"/>
      <c r="M976" s="21"/>
      <c r="N976" s="21"/>
      <c r="O976" s="21"/>
      <c r="P976" s="21"/>
      <c r="Q976" s="21"/>
      <c r="R976" s="21"/>
      <c r="S976" s="21"/>
    </row>
    <row r="977" spans="2:19" s="8" customFormat="1" x14ac:dyDescent="0.3">
      <c r="B977" s="123"/>
      <c r="C977" s="123"/>
      <c r="D977" s="123"/>
      <c r="E977" s="123"/>
      <c r="F977" s="123"/>
      <c r="G977" s="123"/>
      <c r="H977" s="123"/>
      <c r="I977" s="123"/>
      <c r="J977" s="123"/>
      <c r="K977" s="21"/>
      <c r="L977" s="21"/>
      <c r="M977" s="21"/>
      <c r="N977" s="21"/>
      <c r="O977" s="21"/>
      <c r="P977" s="21"/>
      <c r="Q977" s="21"/>
      <c r="R977" s="21"/>
      <c r="S977" s="21"/>
    </row>
    <row r="978" spans="2:19" s="8" customFormat="1" x14ac:dyDescent="0.3">
      <c r="B978" s="123"/>
      <c r="C978" s="123"/>
      <c r="D978" s="123"/>
      <c r="E978" s="123"/>
      <c r="F978" s="123"/>
      <c r="G978" s="123"/>
      <c r="H978" s="123"/>
      <c r="I978" s="123"/>
      <c r="J978" s="123"/>
      <c r="K978" s="21"/>
      <c r="L978" s="21"/>
      <c r="M978" s="21"/>
      <c r="N978" s="21"/>
      <c r="O978" s="21"/>
      <c r="P978" s="21"/>
      <c r="Q978" s="21"/>
      <c r="R978" s="21"/>
      <c r="S978" s="21"/>
    </row>
    <row r="979" spans="2:19" s="8" customFormat="1" x14ac:dyDescent="0.3">
      <c r="B979" s="123"/>
      <c r="C979" s="123"/>
      <c r="D979" s="123"/>
      <c r="E979" s="123"/>
      <c r="F979" s="123"/>
      <c r="G979" s="123"/>
      <c r="H979" s="123"/>
      <c r="I979" s="123"/>
      <c r="J979" s="123"/>
      <c r="K979" s="21"/>
      <c r="L979" s="21"/>
      <c r="M979" s="21"/>
      <c r="N979" s="21"/>
      <c r="O979" s="21"/>
      <c r="P979" s="21"/>
      <c r="Q979" s="21"/>
      <c r="R979" s="21"/>
      <c r="S979" s="21"/>
    </row>
    <row r="980" spans="2:19" s="8" customFormat="1" x14ac:dyDescent="0.3">
      <c r="B980" s="123"/>
      <c r="C980" s="123"/>
      <c r="D980" s="123"/>
      <c r="E980" s="123"/>
      <c r="F980" s="123"/>
      <c r="G980" s="123"/>
      <c r="H980" s="123"/>
      <c r="I980" s="123"/>
      <c r="J980" s="123"/>
      <c r="K980" s="21"/>
      <c r="L980" s="21"/>
      <c r="M980" s="21"/>
      <c r="N980" s="21"/>
      <c r="O980" s="21"/>
      <c r="P980" s="21"/>
      <c r="Q980" s="21"/>
      <c r="R980" s="21"/>
      <c r="S980" s="21"/>
    </row>
    <row r="981" spans="2:19" s="8" customFormat="1" x14ac:dyDescent="0.3">
      <c r="B981" s="123"/>
      <c r="C981" s="123"/>
      <c r="D981" s="123"/>
      <c r="E981" s="123"/>
      <c r="F981" s="123"/>
      <c r="G981" s="123"/>
      <c r="H981" s="123"/>
      <c r="I981" s="123"/>
      <c r="J981" s="123"/>
      <c r="K981" s="21"/>
      <c r="L981" s="21"/>
      <c r="M981" s="21"/>
      <c r="N981" s="21"/>
      <c r="O981" s="21"/>
      <c r="P981" s="21"/>
      <c r="Q981" s="21"/>
      <c r="R981" s="21"/>
      <c r="S981" s="21"/>
    </row>
    <row r="982" spans="2:19" s="8" customFormat="1" x14ac:dyDescent="0.3">
      <c r="B982" s="123"/>
      <c r="C982" s="123"/>
      <c r="D982" s="123"/>
      <c r="E982" s="123"/>
      <c r="F982" s="123"/>
      <c r="G982" s="123"/>
      <c r="H982" s="123"/>
      <c r="I982" s="123"/>
      <c r="J982" s="123"/>
      <c r="K982" s="21"/>
      <c r="L982" s="21"/>
      <c r="M982" s="21"/>
      <c r="N982" s="21"/>
      <c r="O982" s="21"/>
      <c r="P982" s="21"/>
      <c r="Q982" s="21"/>
      <c r="R982" s="21"/>
      <c r="S982" s="21"/>
    </row>
    <row r="983" spans="2:19" s="8" customFormat="1" x14ac:dyDescent="0.3">
      <c r="B983" s="123"/>
      <c r="C983" s="123"/>
      <c r="D983" s="123"/>
      <c r="E983" s="123"/>
      <c r="F983" s="123"/>
      <c r="G983" s="123"/>
      <c r="H983" s="123"/>
      <c r="I983" s="123"/>
      <c r="J983" s="123"/>
      <c r="K983" s="21"/>
      <c r="L983" s="21"/>
      <c r="M983" s="21"/>
      <c r="N983" s="21"/>
      <c r="O983" s="21"/>
      <c r="P983" s="21"/>
      <c r="Q983" s="21"/>
      <c r="R983" s="21"/>
      <c r="S983" s="21"/>
    </row>
    <row r="984" spans="2:19" s="8" customFormat="1" x14ac:dyDescent="0.3">
      <c r="B984" s="123"/>
      <c r="C984" s="123"/>
      <c r="D984" s="123"/>
      <c r="E984" s="123"/>
      <c r="F984" s="123"/>
      <c r="G984" s="123"/>
      <c r="H984" s="123"/>
      <c r="I984" s="123"/>
      <c r="J984" s="123"/>
      <c r="K984" s="21"/>
      <c r="L984" s="21"/>
      <c r="M984" s="21"/>
      <c r="N984" s="21"/>
      <c r="O984" s="21"/>
      <c r="P984" s="21"/>
      <c r="Q984" s="21"/>
      <c r="R984" s="21"/>
      <c r="S984" s="21"/>
    </row>
    <row r="985" spans="2:19" s="8" customFormat="1" x14ac:dyDescent="0.3">
      <c r="B985" s="123"/>
      <c r="C985" s="123"/>
      <c r="D985" s="123"/>
      <c r="E985" s="123"/>
      <c r="F985" s="123"/>
      <c r="G985" s="123"/>
      <c r="H985" s="123"/>
      <c r="I985" s="123"/>
      <c r="J985" s="123"/>
      <c r="K985" s="21"/>
      <c r="L985" s="21"/>
      <c r="M985" s="21"/>
      <c r="N985" s="21"/>
      <c r="O985" s="21"/>
      <c r="P985" s="21"/>
      <c r="Q985" s="21"/>
      <c r="R985" s="21"/>
      <c r="S985" s="21"/>
    </row>
    <row r="986" spans="2:19" s="8" customFormat="1" x14ac:dyDescent="0.3">
      <c r="B986" s="123"/>
      <c r="C986" s="123"/>
      <c r="D986" s="123"/>
      <c r="E986" s="123"/>
      <c r="F986" s="123"/>
      <c r="G986" s="123"/>
      <c r="H986" s="123"/>
      <c r="I986" s="123"/>
      <c r="J986" s="123"/>
      <c r="K986" s="21"/>
      <c r="L986" s="21"/>
      <c r="M986" s="21"/>
      <c r="N986" s="21"/>
      <c r="O986" s="21"/>
      <c r="P986" s="21"/>
      <c r="Q986" s="21"/>
      <c r="R986" s="21"/>
      <c r="S986" s="21"/>
    </row>
    <row r="987" spans="2:19" s="8" customFormat="1" x14ac:dyDescent="0.3">
      <c r="B987" s="123"/>
      <c r="C987" s="123"/>
      <c r="D987" s="123"/>
      <c r="E987" s="123"/>
      <c r="F987" s="123"/>
      <c r="G987" s="123"/>
      <c r="H987" s="123"/>
      <c r="I987" s="123"/>
      <c r="J987" s="123"/>
      <c r="K987" s="21"/>
      <c r="L987" s="21"/>
      <c r="M987" s="21"/>
      <c r="N987" s="21"/>
      <c r="O987" s="21"/>
      <c r="P987" s="21"/>
      <c r="Q987" s="21"/>
      <c r="R987" s="21"/>
      <c r="S987" s="21"/>
    </row>
    <row r="988" spans="2:19" s="8" customFormat="1" x14ac:dyDescent="0.3">
      <c r="B988" s="123"/>
      <c r="C988" s="123"/>
      <c r="D988" s="123"/>
      <c r="E988" s="123"/>
      <c r="F988" s="123"/>
      <c r="G988" s="123"/>
      <c r="H988" s="123"/>
      <c r="I988" s="123"/>
      <c r="J988" s="123"/>
      <c r="K988" s="21"/>
      <c r="L988" s="21"/>
      <c r="M988" s="21"/>
      <c r="N988" s="21"/>
      <c r="O988" s="21"/>
      <c r="P988" s="21"/>
      <c r="Q988" s="21"/>
      <c r="R988" s="21"/>
      <c r="S988" s="21"/>
    </row>
    <row r="989" spans="2:19" s="8" customFormat="1" x14ac:dyDescent="0.3">
      <c r="B989" s="123"/>
      <c r="C989" s="123"/>
      <c r="D989" s="123"/>
      <c r="E989" s="123"/>
      <c r="F989" s="123"/>
      <c r="G989" s="123"/>
      <c r="H989" s="123"/>
      <c r="I989" s="123"/>
      <c r="J989" s="123"/>
      <c r="K989" s="21"/>
      <c r="L989" s="21"/>
      <c r="M989" s="21"/>
      <c r="N989" s="21"/>
      <c r="O989" s="21"/>
      <c r="P989" s="21"/>
      <c r="Q989" s="21"/>
      <c r="R989" s="21"/>
      <c r="S989" s="21"/>
    </row>
    <row r="990" spans="2:19" s="8" customFormat="1" x14ac:dyDescent="0.3">
      <c r="B990" s="123"/>
      <c r="C990" s="123"/>
      <c r="D990" s="123"/>
      <c r="E990" s="123"/>
      <c r="F990" s="123"/>
      <c r="G990" s="123"/>
      <c r="H990" s="123"/>
      <c r="I990" s="123"/>
      <c r="J990" s="123"/>
      <c r="K990" s="21"/>
      <c r="L990" s="21"/>
      <c r="M990" s="21"/>
      <c r="N990" s="21"/>
      <c r="O990" s="21"/>
      <c r="P990" s="21"/>
      <c r="Q990" s="21"/>
      <c r="R990" s="21"/>
      <c r="S990" s="21"/>
    </row>
    <row r="991" spans="2:19" s="8" customFormat="1" x14ac:dyDescent="0.3">
      <c r="B991" s="123"/>
      <c r="C991" s="123"/>
      <c r="D991" s="123"/>
      <c r="E991" s="123"/>
      <c r="F991" s="123"/>
      <c r="G991" s="123"/>
      <c r="H991" s="123"/>
      <c r="I991" s="123"/>
      <c r="J991" s="123"/>
      <c r="K991" s="21"/>
      <c r="L991" s="21"/>
      <c r="M991" s="21"/>
      <c r="N991" s="21"/>
      <c r="O991" s="21"/>
      <c r="P991" s="21"/>
      <c r="Q991" s="21"/>
      <c r="R991" s="21"/>
      <c r="S991" s="21"/>
    </row>
    <row r="992" spans="2:19" s="8" customFormat="1" x14ac:dyDescent="0.3">
      <c r="B992" s="123"/>
      <c r="C992" s="123"/>
      <c r="D992" s="123"/>
      <c r="E992" s="123"/>
      <c r="F992" s="123"/>
      <c r="G992" s="123"/>
      <c r="H992" s="123"/>
      <c r="I992" s="123"/>
      <c r="J992" s="123"/>
      <c r="K992" s="21"/>
      <c r="L992" s="21"/>
      <c r="M992" s="21"/>
      <c r="N992" s="21"/>
      <c r="O992" s="21"/>
      <c r="P992" s="21"/>
      <c r="Q992" s="21"/>
      <c r="R992" s="21"/>
      <c r="S992" s="21"/>
    </row>
    <row r="993" spans="2:19" s="8" customFormat="1" x14ac:dyDescent="0.3">
      <c r="B993" s="123"/>
      <c r="C993" s="123"/>
      <c r="D993" s="123"/>
      <c r="E993" s="123"/>
      <c r="F993" s="123"/>
      <c r="G993" s="123"/>
      <c r="H993" s="123"/>
      <c r="I993" s="123"/>
      <c r="J993" s="123"/>
      <c r="K993" s="21"/>
      <c r="L993" s="21"/>
      <c r="M993" s="21"/>
      <c r="N993" s="21"/>
      <c r="O993" s="21"/>
      <c r="P993" s="21"/>
      <c r="Q993" s="21"/>
      <c r="R993" s="21"/>
      <c r="S993" s="21"/>
    </row>
    <row r="994" spans="2:19" s="8" customFormat="1" x14ac:dyDescent="0.3">
      <c r="B994" s="123"/>
      <c r="C994" s="123"/>
      <c r="D994" s="123"/>
      <c r="E994" s="123"/>
      <c r="F994" s="123"/>
      <c r="G994" s="123"/>
      <c r="H994" s="123"/>
      <c r="I994" s="123"/>
      <c r="J994" s="123"/>
      <c r="K994" s="21"/>
      <c r="L994" s="21"/>
      <c r="M994" s="21"/>
      <c r="N994" s="21"/>
      <c r="O994" s="21"/>
      <c r="P994" s="21"/>
      <c r="Q994" s="21"/>
      <c r="R994" s="21"/>
      <c r="S994" s="21"/>
    </row>
    <row r="995" spans="2:19" s="8" customFormat="1" x14ac:dyDescent="0.3">
      <c r="B995" s="123"/>
      <c r="C995" s="123"/>
      <c r="D995" s="123"/>
      <c r="E995" s="123"/>
      <c r="F995" s="123"/>
      <c r="G995" s="123"/>
      <c r="H995" s="123"/>
      <c r="I995" s="123"/>
      <c r="J995" s="123"/>
      <c r="K995" s="21"/>
      <c r="L995" s="21"/>
      <c r="M995" s="21"/>
      <c r="N995" s="21"/>
      <c r="O995" s="21"/>
      <c r="P995" s="21"/>
      <c r="Q995" s="21"/>
      <c r="R995" s="21"/>
      <c r="S995" s="21"/>
    </row>
    <row r="996" spans="2:19" s="8" customFormat="1" x14ac:dyDescent="0.3">
      <c r="B996" s="123"/>
      <c r="C996" s="123"/>
      <c r="D996" s="123"/>
      <c r="E996" s="123"/>
      <c r="F996" s="123"/>
      <c r="G996" s="123"/>
      <c r="H996" s="123"/>
      <c r="I996" s="123"/>
      <c r="J996" s="123"/>
      <c r="K996" s="21"/>
      <c r="L996" s="21"/>
      <c r="M996" s="21"/>
      <c r="N996" s="21"/>
      <c r="O996" s="21"/>
      <c r="P996" s="21"/>
      <c r="Q996" s="21"/>
      <c r="R996" s="21"/>
      <c r="S996" s="21"/>
    </row>
    <row r="997" spans="2:19" s="8" customFormat="1" x14ac:dyDescent="0.3">
      <c r="B997" s="123"/>
      <c r="C997" s="123"/>
      <c r="D997" s="123"/>
      <c r="E997" s="123"/>
      <c r="F997" s="123"/>
      <c r="G997" s="123"/>
      <c r="H997" s="123"/>
      <c r="I997" s="123"/>
      <c r="J997" s="123"/>
      <c r="K997" s="21"/>
      <c r="L997" s="21"/>
      <c r="M997" s="21"/>
      <c r="N997" s="21"/>
      <c r="O997" s="21"/>
      <c r="P997" s="21"/>
      <c r="Q997" s="21"/>
      <c r="R997" s="21"/>
      <c r="S997" s="21"/>
    </row>
    <row r="998" spans="2:19" s="8" customFormat="1" x14ac:dyDescent="0.3">
      <c r="B998" s="123"/>
      <c r="C998" s="123"/>
      <c r="D998" s="123"/>
      <c r="E998" s="123"/>
      <c r="F998" s="123"/>
      <c r="G998" s="123"/>
      <c r="H998" s="123"/>
      <c r="I998" s="123"/>
      <c r="J998" s="123"/>
      <c r="K998" s="21"/>
      <c r="L998" s="21"/>
      <c r="M998" s="21"/>
      <c r="N998" s="21"/>
      <c r="O998" s="21"/>
      <c r="P998" s="21"/>
      <c r="Q998" s="21"/>
      <c r="R998" s="21"/>
      <c r="S998" s="21"/>
    </row>
    <row r="999" spans="2:19" s="8" customFormat="1" x14ac:dyDescent="0.3">
      <c r="B999" s="123"/>
      <c r="C999" s="123"/>
      <c r="D999" s="123"/>
      <c r="E999" s="123"/>
      <c r="F999" s="123"/>
      <c r="G999" s="123"/>
      <c r="H999" s="123"/>
      <c r="I999" s="123"/>
      <c r="J999" s="123"/>
      <c r="K999" s="21"/>
      <c r="L999" s="21"/>
      <c r="M999" s="21"/>
      <c r="N999" s="21"/>
      <c r="O999" s="21"/>
      <c r="P999" s="21"/>
      <c r="Q999" s="21"/>
      <c r="R999" s="21"/>
      <c r="S999" s="21"/>
    </row>
    <row r="1000" spans="2:19" s="8" customFormat="1" x14ac:dyDescent="0.3">
      <c r="B1000" s="123"/>
      <c r="C1000" s="123"/>
      <c r="D1000" s="123"/>
      <c r="E1000" s="123"/>
      <c r="F1000" s="123"/>
      <c r="G1000" s="123"/>
      <c r="H1000" s="123"/>
      <c r="I1000" s="123"/>
      <c r="J1000" s="123"/>
      <c r="K1000" s="21"/>
      <c r="L1000" s="21"/>
      <c r="M1000" s="21"/>
      <c r="N1000" s="21"/>
      <c r="O1000" s="21"/>
      <c r="P1000" s="21"/>
      <c r="Q1000" s="21"/>
      <c r="R1000" s="21"/>
      <c r="S1000" s="21"/>
    </row>
    <row r="1001" spans="2:19" s="8" customFormat="1" x14ac:dyDescent="0.3">
      <c r="B1001" s="123"/>
      <c r="C1001" s="123"/>
      <c r="D1001" s="123"/>
      <c r="E1001" s="123"/>
      <c r="F1001" s="123"/>
      <c r="G1001" s="123"/>
      <c r="H1001" s="123"/>
      <c r="I1001" s="123"/>
      <c r="J1001" s="123"/>
      <c r="K1001" s="21"/>
      <c r="L1001" s="21"/>
      <c r="M1001" s="21"/>
      <c r="N1001" s="21"/>
      <c r="O1001" s="21"/>
      <c r="P1001" s="21"/>
      <c r="Q1001" s="21"/>
      <c r="R1001" s="21"/>
      <c r="S1001" s="21"/>
    </row>
    <row r="1002" spans="2:19" s="8" customFormat="1" x14ac:dyDescent="0.3">
      <c r="B1002" s="123"/>
      <c r="C1002" s="123"/>
      <c r="D1002" s="123"/>
      <c r="E1002" s="123"/>
      <c r="F1002" s="123"/>
      <c r="G1002" s="123"/>
      <c r="H1002" s="123"/>
      <c r="I1002" s="123"/>
      <c r="J1002" s="123"/>
      <c r="K1002" s="21"/>
      <c r="L1002" s="21"/>
      <c r="M1002" s="21"/>
      <c r="N1002" s="21"/>
      <c r="O1002" s="21"/>
      <c r="P1002" s="21"/>
      <c r="Q1002" s="21"/>
      <c r="R1002" s="21"/>
      <c r="S1002" s="21"/>
    </row>
    <row r="1003" spans="2:19" s="8" customFormat="1" x14ac:dyDescent="0.3">
      <c r="B1003" s="123"/>
      <c r="C1003" s="123"/>
      <c r="D1003" s="123"/>
      <c r="E1003" s="123"/>
      <c r="F1003" s="123"/>
      <c r="G1003" s="123"/>
      <c r="H1003" s="123"/>
      <c r="I1003" s="123"/>
      <c r="J1003" s="123"/>
      <c r="K1003" s="21"/>
      <c r="L1003" s="21"/>
      <c r="M1003" s="21"/>
      <c r="N1003" s="21"/>
      <c r="O1003" s="21"/>
      <c r="P1003" s="21"/>
      <c r="Q1003" s="21"/>
      <c r="R1003" s="21"/>
      <c r="S1003" s="21"/>
    </row>
    <row r="1004" spans="2:19" s="8" customFormat="1" x14ac:dyDescent="0.3">
      <c r="B1004" s="123"/>
      <c r="C1004" s="123"/>
      <c r="D1004" s="123"/>
      <c r="E1004" s="123"/>
      <c r="F1004" s="123"/>
      <c r="G1004" s="123"/>
      <c r="H1004" s="123"/>
      <c r="I1004" s="123"/>
      <c r="J1004" s="123"/>
      <c r="K1004" s="21"/>
      <c r="L1004" s="21"/>
      <c r="M1004" s="21"/>
      <c r="N1004" s="21"/>
      <c r="O1004" s="21"/>
      <c r="P1004" s="21"/>
      <c r="Q1004" s="21"/>
      <c r="R1004" s="21"/>
      <c r="S1004" s="21"/>
    </row>
    <row r="1005" spans="2:19" s="8" customFormat="1" x14ac:dyDescent="0.3">
      <c r="B1005" s="123"/>
      <c r="C1005" s="123"/>
      <c r="D1005" s="123"/>
      <c r="E1005" s="123"/>
      <c r="F1005" s="123"/>
      <c r="G1005" s="123"/>
      <c r="H1005" s="123"/>
      <c r="I1005" s="123"/>
      <c r="J1005" s="123"/>
      <c r="K1005" s="21"/>
      <c r="L1005" s="21"/>
      <c r="M1005" s="21"/>
      <c r="N1005" s="21"/>
      <c r="O1005" s="21"/>
      <c r="P1005" s="21"/>
      <c r="Q1005" s="21"/>
      <c r="R1005" s="21"/>
      <c r="S1005" s="21"/>
    </row>
    <row r="1006" spans="2:19" s="8" customFormat="1" x14ac:dyDescent="0.3">
      <c r="B1006" s="123"/>
      <c r="C1006" s="123"/>
      <c r="D1006" s="123"/>
      <c r="E1006" s="123"/>
      <c r="F1006" s="123"/>
      <c r="G1006" s="123"/>
      <c r="H1006" s="123"/>
      <c r="I1006" s="123"/>
      <c r="J1006" s="123"/>
      <c r="K1006" s="21"/>
      <c r="L1006" s="21"/>
      <c r="M1006" s="21"/>
      <c r="N1006" s="21"/>
      <c r="O1006" s="21"/>
      <c r="P1006" s="21"/>
      <c r="Q1006" s="21"/>
      <c r="R1006" s="21"/>
      <c r="S1006" s="21"/>
    </row>
    <row r="1007" spans="2:19" s="8" customFormat="1" x14ac:dyDescent="0.3">
      <c r="B1007" s="123"/>
      <c r="C1007" s="123"/>
      <c r="D1007" s="123"/>
      <c r="E1007" s="123"/>
      <c r="F1007" s="123"/>
      <c r="G1007" s="123"/>
      <c r="H1007" s="123"/>
      <c r="I1007" s="123"/>
      <c r="J1007" s="123"/>
      <c r="K1007" s="21"/>
      <c r="L1007" s="21"/>
      <c r="M1007" s="21"/>
      <c r="N1007" s="21"/>
      <c r="O1007" s="21"/>
      <c r="P1007" s="21"/>
      <c r="Q1007" s="21"/>
      <c r="R1007" s="21"/>
      <c r="S1007" s="21"/>
    </row>
    <row r="1008" spans="2:19" s="8" customFormat="1" x14ac:dyDescent="0.3">
      <c r="B1008" s="123"/>
      <c r="C1008" s="123"/>
      <c r="D1008" s="123"/>
      <c r="E1008" s="123"/>
      <c r="F1008" s="123"/>
      <c r="G1008" s="123"/>
      <c r="H1008" s="123"/>
      <c r="I1008" s="123"/>
      <c r="J1008" s="123"/>
      <c r="K1008" s="21"/>
      <c r="L1008" s="21"/>
      <c r="M1008" s="21"/>
      <c r="N1008" s="21"/>
      <c r="O1008" s="21"/>
      <c r="P1008" s="21"/>
      <c r="Q1008" s="21"/>
      <c r="R1008" s="21"/>
      <c r="S1008" s="21"/>
    </row>
    <row r="1009" spans="2:19" s="8" customFormat="1" x14ac:dyDescent="0.3">
      <c r="B1009" s="123"/>
      <c r="C1009" s="123"/>
      <c r="D1009" s="123"/>
      <c r="E1009" s="123"/>
      <c r="F1009" s="123"/>
      <c r="G1009" s="123"/>
      <c r="H1009" s="123"/>
      <c r="I1009" s="123"/>
      <c r="J1009" s="123"/>
      <c r="K1009" s="21"/>
      <c r="L1009" s="21"/>
      <c r="M1009" s="21"/>
      <c r="N1009" s="21"/>
      <c r="O1009" s="21"/>
      <c r="P1009" s="21"/>
      <c r="Q1009" s="21"/>
      <c r="R1009" s="21"/>
      <c r="S1009" s="21"/>
    </row>
    <row r="1010" spans="2:19" s="8" customFormat="1" x14ac:dyDescent="0.3">
      <c r="B1010" s="123"/>
      <c r="C1010" s="123"/>
      <c r="D1010" s="123"/>
      <c r="E1010" s="123"/>
      <c r="F1010" s="123"/>
      <c r="G1010" s="123"/>
      <c r="H1010" s="123"/>
      <c r="I1010" s="123"/>
      <c r="J1010" s="123"/>
      <c r="K1010" s="21"/>
      <c r="L1010" s="21"/>
      <c r="M1010" s="21"/>
      <c r="N1010" s="21"/>
      <c r="O1010" s="21"/>
      <c r="P1010" s="21"/>
      <c r="Q1010" s="21"/>
      <c r="R1010" s="21"/>
      <c r="S1010" s="21"/>
    </row>
    <row r="1011" spans="2:19" s="8" customFormat="1" x14ac:dyDescent="0.3">
      <c r="B1011" s="123"/>
      <c r="C1011" s="123"/>
      <c r="D1011" s="123"/>
      <c r="E1011" s="123"/>
      <c r="F1011" s="123"/>
      <c r="G1011" s="123"/>
      <c r="H1011" s="123"/>
      <c r="I1011" s="123"/>
      <c r="J1011" s="123"/>
      <c r="K1011" s="21"/>
      <c r="L1011" s="21"/>
      <c r="M1011" s="21"/>
      <c r="N1011" s="21"/>
      <c r="O1011" s="21"/>
      <c r="P1011" s="21"/>
      <c r="Q1011" s="21"/>
      <c r="R1011" s="21"/>
      <c r="S1011" s="21"/>
    </row>
    <row r="1012" spans="2:19" s="8" customFormat="1" x14ac:dyDescent="0.3">
      <c r="B1012" s="123"/>
      <c r="C1012" s="123"/>
      <c r="D1012" s="123"/>
      <c r="E1012" s="123"/>
      <c r="F1012" s="123"/>
      <c r="G1012" s="123"/>
      <c r="H1012" s="123"/>
      <c r="I1012" s="123"/>
      <c r="J1012" s="123"/>
      <c r="K1012" s="21"/>
      <c r="L1012" s="21"/>
      <c r="M1012" s="21"/>
      <c r="N1012" s="21"/>
      <c r="O1012" s="21"/>
      <c r="P1012" s="21"/>
      <c r="Q1012" s="21"/>
      <c r="R1012" s="21"/>
      <c r="S1012" s="21"/>
    </row>
    <row r="1013" spans="2:19" s="8" customFormat="1" x14ac:dyDescent="0.3">
      <c r="B1013" s="123"/>
      <c r="C1013" s="123"/>
      <c r="D1013" s="123"/>
      <c r="E1013" s="123"/>
      <c r="F1013" s="123"/>
      <c r="G1013" s="123"/>
      <c r="H1013" s="123"/>
      <c r="I1013" s="123"/>
      <c r="J1013" s="123"/>
      <c r="K1013" s="21"/>
      <c r="L1013" s="21"/>
      <c r="M1013" s="21"/>
      <c r="N1013" s="21"/>
      <c r="O1013" s="21"/>
      <c r="P1013" s="21"/>
      <c r="Q1013" s="21"/>
      <c r="R1013" s="21"/>
      <c r="S1013" s="21"/>
    </row>
    <row r="1014" spans="2:19" s="8" customFormat="1" x14ac:dyDescent="0.3">
      <c r="B1014" s="123"/>
      <c r="C1014" s="123"/>
      <c r="D1014" s="123"/>
      <c r="E1014" s="123"/>
      <c r="F1014" s="123"/>
      <c r="G1014" s="123"/>
      <c r="H1014" s="123"/>
      <c r="I1014" s="123"/>
      <c r="J1014" s="123"/>
      <c r="K1014" s="21"/>
      <c r="L1014" s="21"/>
      <c r="M1014" s="21"/>
      <c r="N1014" s="21"/>
      <c r="O1014" s="21"/>
      <c r="P1014" s="21"/>
      <c r="Q1014" s="21"/>
      <c r="R1014" s="21"/>
      <c r="S1014" s="21"/>
    </row>
    <row r="1015" spans="2:19" s="8" customFormat="1" x14ac:dyDescent="0.3">
      <c r="B1015" s="123"/>
      <c r="C1015" s="123"/>
      <c r="D1015" s="123"/>
      <c r="E1015" s="123"/>
      <c r="F1015" s="123"/>
      <c r="G1015" s="123"/>
      <c r="H1015" s="123"/>
      <c r="I1015" s="123"/>
      <c r="J1015" s="123"/>
      <c r="K1015" s="21"/>
      <c r="L1015" s="21"/>
      <c r="M1015" s="21"/>
      <c r="N1015" s="21"/>
      <c r="O1015" s="21"/>
      <c r="P1015" s="21"/>
      <c r="Q1015" s="21"/>
      <c r="R1015" s="21"/>
      <c r="S1015" s="21"/>
    </row>
    <row r="1016" spans="2:19" s="8" customFormat="1" x14ac:dyDescent="0.3">
      <c r="B1016" s="123"/>
      <c r="C1016" s="123"/>
      <c r="D1016" s="123"/>
      <c r="E1016" s="123"/>
      <c r="F1016" s="123"/>
      <c r="G1016" s="123"/>
      <c r="H1016" s="123"/>
      <c r="I1016" s="123"/>
      <c r="J1016" s="123"/>
      <c r="K1016" s="21"/>
      <c r="L1016" s="21"/>
      <c r="M1016" s="21"/>
      <c r="N1016" s="21"/>
      <c r="O1016" s="21"/>
      <c r="P1016" s="21"/>
      <c r="Q1016" s="21"/>
      <c r="R1016" s="21"/>
      <c r="S1016" s="21"/>
    </row>
    <row r="1017" spans="2:19" s="8" customFormat="1" x14ac:dyDescent="0.3">
      <c r="B1017" s="123"/>
      <c r="C1017" s="123"/>
      <c r="D1017" s="123"/>
      <c r="E1017" s="123"/>
      <c r="F1017" s="123"/>
      <c r="G1017" s="123"/>
      <c r="H1017" s="123"/>
      <c r="I1017" s="123"/>
      <c r="J1017" s="123"/>
      <c r="K1017" s="21"/>
      <c r="L1017" s="21"/>
      <c r="M1017" s="21"/>
      <c r="N1017" s="21"/>
      <c r="O1017" s="21"/>
      <c r="P1017" s="21"/>
      <c r="Q1017" s="21"/>
      <c r="R1017" s="21"/>
      <c r="S1017" s="21"/>
    </row>
    <row r="1018" spans="2:19" s="8" customFormat="1" x14ac:dyDescent="0.3">
      <c r="B1018" s="123"/>
      <c r="C1018" s="123"/>
      <c r="D1018" s="123"/>
      <c r="E1018" s="123"/>
      <c r="F1018" s="123"/>
      <c r="G1018" s="123"/>
      <c r="H1018" s="123"/>
      <c r="I1018" s="123"/>
      <c r="J1018" s="123"/>
      <c r="K1018" s="21"/>
      <c r="L1018" s="21"/>
      <c r="M1018" s="21"/>
      <c r="N1018" s="21"/>
      <c r="O1018" s="21"/>
      <c r="P1018" s="21"/>
      <c r="Q1018" s="21"/>
      <c r="R1018" s="21"/>
      <c r="S1018" s="21"/>
    </row>
    <row r="1019" spans="2:19" s="8" customFormat="1" x14ac:dyDescent="0.3">
      <c r="B1019" s="123"/>
      <c r="C1019" s="123"/>
      <c r="D1019" s="123"/>
      <c r="E1019" s="123"/>
      <c r="F1019" s="123"/>
      <c r="G1019" s="123"/>
      <c r="H1019" s="123"/>
      <c r="I1019" s="123"/>
      <c r="J1019" s="123"/>
      <c r="K1019" s="21"/>
      <c r="L1019" s="21"/>
      <c r="M1019" s="21"/>
      <c r="N1019" s="21"/>
      <c r="O1019" s="21"/>
      <c r="P1019" s="21"/>
      <c r="Q1019" s="21"/>
      <c r="R1019" s="21"/>
      <c r="S1019" s="21"/>
    </row>
    <row r="1020" spans="2:19" s="8" customFormat="1" x14ac:dyDescent="0.3">
      <c r="B1020" s="123"/>
      <c r="C1020" s="123"/>
      <c r="D1020" s="123"/>
      <c r="E1020" s="123"/>
      <c r="F1020" s="123"/>
      <c r="G1020" s="123"/>
      <c r="H1020" s="123"/>
      <c r="I1020" s="123"/>
      <c r="J1020" s="123"/>
      <c r="K1020" s="21"/>
      <c r="L1020" s="21"/>
      <c r="M1020" s="21"/>
      <c r="N1020" s="21"/>
      <c r="O1020" s="21"/>
      <c r="P1020" s="21"/>
      <c r="Q1020" s="21"/>
      <c r="R1020" s="21"/>
      <c r="S1020" s="21"/>
    </row>
    <row r="1021" spans="2:19" s="8" customFormat="1" x14ac:dyDescent="0.3">
      <c r="B1021" s="123"/>
      <c r="C1021" s="123"/>
      <c r="D1021" s="123"/>
      <c r="E1021" s="123"/>
      <c r="F1021" s="123"/>
      <c r="G1021" s="123"/>
      <c r="H1021" s="123"/>
      <c r="I1021" s="123"/>
      <c r="J1021" s="123"/>
      <c r="K1021" s="21"/>
      <c r="L1021" s="21"/>
      <c r="M1021" s="21"/>
      <c r="N1021" s="21"/>
      <c r="O1021" s="21"/>
      <c r="P1021" s="21"/>
      <c r="Q1021" s="21"/>
      <c r="R1021" s="21"/>
      <c r="S1021" s="21"/>
    </row>
    <row r="1022" spans="2:19" s="8" customFormat="1" x14ac:dyDescent="0.3">
      <c r="B1022" s="123"/>
      <c r="C1022" s="123"/>
      <c r="D1022" s="123"/>
      <c r="E1022" s="123"/>
      <c r="F1022" s="123"/>
      <c r="G1022" s="123"/>
      <c r="H1022" s="123"/>
      <c r="I1022" s="123"/>
      <c r="J1022" s="123"/>
      <c r="K1022" s="21"/>
      <c r="L1022" s="21"/>
      <c r="M1022" s="21"/>
      <c r="N1022" s="21"/>
      <c r="O1022" s="21"/>
      <c r="P1022" s="21"/>
      <c r="Q1022" s="21"/>
      <c r="R1022" s="21"/>
      <c r="S1022" s="21"/>
    </row>
    <row r="1023" spans="2:19" s="8" customFormat="1" x14ac:dyDescent="0.3">
      <c r="B1023" s="123"/>
      <c r="C1023" s="123"/>
      <c r="D1023" s="123"/>
      <c r="E1023" s="123"/>
      <c r="F1023" s="123"/>
      <c r="G1023" s="123"/>
      <c r="H1023" s="123"/>
      <c r="I1023" s="123"/>
      <c r="J1023" s="123"/>
      <c r="K1023" s="21"/>
      <c r="L1023" s="21"/>
      <c r="M1023" s="21"/>
      <c r="N1023" s="21"/>
      <c r="O1023" s="21"/>
      <c r="P1023" s="21"/>
      <c r="Q1023" s="21"/>
      <c r="R1023" s="21"/>
      <c r="S1023" s="21"/>
    </row>
    <row r="1024" spans="2:19" s="8" customFormat="1" x14ac:dyDescent="0.3">
      <c r="B1024" s="123"/>
      <c r="C1024" s="123"/>
      <c r="D1024" s="123"/>
      <c r="E1024" s="123"/>
      <c r="F1024" s="123"/>
      <c r="G1024" s="123"/>
      <c r="H1024" s="123"/>
      <c r="I1024" s="123"/>
      <c r="J1024" s="123"/>
      <c r="K1024" s="21"/>
      <c r="L1024" s="21"/>
      <c r="M1024" s="21"/>
      <c r="N1024" s="21"/>
      <c r="O1024" s="21"/>
      <c r="P1024" s="21"/>
      <c r="Q1024" s="21"/>
      <c r="R1024" s="21"/>
      <c r="S1024" s="21"/>
    </row>
    <row r="1025" spans="2:19" s="8" customFormat="1" x14ac:dyDescent="0.3">
      <c r="B1025" s="123"/>
      <c r="C1025" s="123"/>
      <c r="D1025" s="123"/>
      <c r="E1025" s="123"/>
      <c r="F1025" s="123"/>
      <c r="G1025" s="123"/>
      <c r="H1025" s="123"/>
      <c r="I1025" s="123"/>
      <c r="J1025" s="123"/>
      <c r="K1025" s="21"/>
      <c r="L1025" s="21"/>
      <c r="M1025" s="21"/>
      <c r="N1025" s="21"/>
      <c r="O1025" s="21"/>
      <c r="P1025" s="21"/>
      <c r="Q1025" s="21"/>
      <c r="R1025" s="21"/>
      <c r="S1025" s="21"/>
    </row>
    <row r="1026" spans="2:19" s="8" customFormat="1" x14ac:dyDescent="0.3">
      <c r="B1026" s="123"/>
      <c r="C1026" s="123"/>
      <c r="D1026" s="123"/>
      <c r="E1026" s="123"/>
      <c r="F1026" s="123"/>
      <c r="G1026" s="123"/>
      <c r="H1026" s="123"/>
      <c r="I1026" s="123"/>
      <c r="J1026" s="123"/>
      <c r="K1026" s="21"/>
      <c r="L1026" s="21"/>
      <c r="M1026" s="21"/>
      <c r="N1026" s="21"/>
      <c r="O1026" s="21"/>
      <c r="P1026" s="21"/>
      <c r="Q1026" s="21"/>
      <c r="R1026" s="21"/>
      <c r="S1026" s="21"/>
    </row>
    <row r="1027" spans="2:19" s="8" customFormat="1" x14ac:dyDescent="0.3">
      <c r="B1027" s="123"/>
      <c r="C1027" s="123"/>
      <c r="D1027" s="123"/>
      <c r="E1027" s="123"/>
      <c r="F1027" s="123"/>
      <c r="G1027" s="123"/>
      <c r="H1027" s="123"/>
      <c r="I1027" s="123"/>
      <c r="J1027" s="123"/>
      <c r="K1027" s="21"/>
      <c r="L1027" s="21"/>
      <c r="M1027" s="21"/>
      <c r="N1027" s="21"/>
      <c r="O1027" s="21"/>
      <c r="P1027" s="21"/>
      <c r="Q1027" s="21"/>
      <c r="R1027" s="21"/>
      <c r="S1027" s="21"/>
    </row>
    <row r="1028" spans="2:19" s="8" customFormat="1" x14ac:dyDescent="0.3">
      <c r="B1028" s="123"/>
      <c r="C1028" s="123"/>
      <c r="D1028" s="123"/>
      <c r="E1028" s="123"/>
      <c r="F1028" s="123"/>
      <c r="G1028" s="123"/>
      <c r="H1028" s="123"/>
      <c r="I1028" s="123"/>
      <c r="J1028" s="123"/>
      <c r="K1028" s="21"/>
      <c r="L1028" s="21"/>
      <c r="M1028" s="21"/>
      <c r="N1028" s="21"/>
      <c r="O1028" s="21"/>
      <c r="P1028" s="21"/>
      <c r="Q1028" s="21"/>
      <c r="R1028" s="21"/>
      <c r="S1028" s="21"/>
    </row>
    <row r="1029" spans="2:19" s="8" customFormat="1" x14ac:dyDescent="0.3">
      <c r="B1029" s="123"/>
      <c r="C1029" s="123"/>
      <c r="D1029" s="123"/>
      <c r="E1029" s="123"/>
      <c r="F1029" s="123"/>
      <c r="G1029" s="123"/>
      <c r="H1029" s="123"/>
      <c r="I1029" s="123"/>
      <c r="J1029" s="123"/>
      <c r="K1029" s="21"/>
      <c r="L1029" s="21"/>
      <c r="M1029" s="21"/>
      <c r="N1029" s="21"/>
      <c r="O1029" s="21"/>
      <c r="P1029" s="21"/>
      <c r="Q1029" s="21"/>
      <c r="R1029" s="21"/>
      <c r="S1029" s="21"/>
    </row>
    <row r="1030" spans="2:19" s="8" customFormat="1" x14ac:dyDescent="0.3">
      <c r="B1030" s="123"/>
      <c r="C1030" s="123"/>
      <c r="D1030" s="123"/>
      <c r="E1030" s="123"/>
      <c r="F1030" s="123"/>
      <c r="G1030" s="123"/>
      <c r="H1030" s="123"/>
      <c r="I1030" s="123"/>
      <c r="J1030" s="123"/>
      <c r="K1030" s="21"/>
      <c r="L1030" s="21"/>
      <c r="M1030" s="21"/>
      <c r="N1030" s="21"/>
      <c r="O1030" s="21"/>
      <c r="P1030" s="21"/>
      <c r="Q1030" s="21"/>
      <c r="R1030" s="21"/>
      <c r="S1030" s="21"/>
    </row>
    <row r="1031" spans="2:19" s="8" customFormat="1" x14ac:dyDescent="0.3">
      <c r="B1031" s="123"/>
      <c r="C1031" s="123"/>
      <c r="D1031" s="123"/>
      <c r="E1031" s="123"/>
      <c r="F1031" s="123"/>
      <c r="G1031" s="123"/>
      <c r="H1031" s="123"/>
      <c r="I1031" s="123"/>
      <c r="J1031" s="123"/>
      <c r="K1031" s="21"/>
      <c r="L1031" s="21"/>
      <c r="M1031" s="21"/>
      <c r="N1031" s="21"/>
      <c r="O1031" s="21"/>
      <c r="P1031" s="21"/>
      <c r="Q1031" s="21"/>
      <c r="R1031" s="21"/>
      <c r="S1031" s="21"/>
    </row>
    <row r="1032" spans="2:19" s="8" customFormat="1" x14ac:dyDescent="0.3">
      <c r="B1032" s="123"/>
      <c r="C1032" s="123"/>
      <c r="D1032" s="123"/>
      <c r="E1032" s="123"/>
      <c r="F1032" s="123"/>
      <c r="G1032" s="123"/>
      <c r="H1032" s="123"/>
      <c r="I1032" s="123"/>
      <c r="J1032" s="123"/>
      <c r="K1032" s="21"/>
      <c r="L1032" s="21"/>
      <c r="M1032" s="21"/>
      <c r="N1032" s="21"/>
      <c r="O1032" s="21"/>
      <c r="P1032" s="21"/>
      <c r="Q1032" s="21"/>
      <c r="R1032" s="21"/>
      <c r="S1032" s="21"/>
    </row>
    <row r="1033" spans="2:19" s="8" customFormat="1" x14ac:dyDescent="0.3">
      <c r="B1033" s="123"/>
      <c r="C1033" s="123"/>
      <c r="D1033" s="123"/>
      <c r="E1033" s="123"/>
      <c r="F1033" s="123"/>
      <c r="G1033" s="123"/>
      <c r="H1033" s="123"/>
      <c r="I1033" s="123"/>
      <c r="J1033" s="123"/>
      <c r="K1033" s="21"/>
      <c r="L1033" s="21"/>
      <c r="M1033" s="21"/>
      <c r="N1033" s="21"/>
      <c r="O1033" s="21"/>
      <c r="P1033" s="21"/>
      <c r="Q1033" s="21"/>
      <c r="R1033" s="21"/>
      <c r="S1033" s="21"/>
    </row>
    <row r="1034" spans="2:19" s="8" customFormat="1" x14ac:dyDescent="0.3">
      <c r="B1034" s="123"/>
      <c r="C1034" s="123"/>
      <c r="D1034" s="123"/>
      <c r="E1034" s="123"/>
      <c r="F1034" s="123"/>
      <c r="G1034" s="123"/>
      <c r="H1034" s="123"/>
      <c r="I1034" s="123"/>
      <c r="J1034" s="123"/>
      <c r="K1034" s="21"/>
      <c r="L1034" s="21"/>
      <c r="M1034" s="21"/>
      <c r="N1034" s="21"/>
      <c r="O1034" s="21"/>
      <c r="P1034" s="21"/>
      <c r="Q1034" s="21"/>
      <c r="R1034" s="21"/>
      <c r="S1034" s="21"/>
    </row>
    <row r="1035" spans="2:19" s="8" customFormat="1" x14ac:dyDescent="0.3">
      <c r="B1035" s="123"/>
      <c r="C1035" s="123"/>
      <c r="D1035" s="123"/>
      <c r="E1035" s="123"/>
      <c r="F1035" s="123"/>
      <c r="G1035" s="123"/>
      <c r="H1035" s="123"/>
      <c r="I1035" s="123"/>
      <c r="J1035" s="123"/>
      <c r="K1035" s="21"/>
      <c r="L1035" s="21"/>
      <c r="M1035" s="21"/>
      <c r="N1035" s="21"/>
      <c r="O1035" s="21"/>
      <c r="P1035" s="21"/>
      <c r="Q1035" s="21"/>
      <c r="R1035" s="21"/>
      <c r="S1035" s="21"/>
    </row>
    <row r="1036" spans="2:19" s="8" customFormat="1" x14ac:dyDescent="0.3">
      <c r="B1036" s="123"/>
      <c r="C1036" s="123"/>
      <c r="D1036" s="123"/>
      <c r="E1036" s="123"/>
      <c r="F1036" s="123"/>
      <c r="G1036" s="123"/>
      <c r="H1036" s="123"/>
      <c r="I1036" s="123"/>
      <c r="J1036" s="123"/>
      <c r="K1036" s="21"/>
      <c r="L1036" s="21"/>
      <c r="M1036" s="21"/>
      <c r="N1036" s="21"/>
      <c r="O1036" s="21"/>
      <c r="P1036" s="21"/>
      <c r="Q1036" s="21"/>
      <c r="R1036" s="21"/>
      <c r="S1036" s="21"/>
    </row>
    <row r="1037" spans="2:19" s="8" customFormat="1" x14ac:dyDescent="0.3">
      <c r="B1037" s="123"/>
      <c r="C1037" s="123"/>
      <c r="D1037" s="123"/>
      <c r="E1037" s="123"/>
      <c r="F1037" s="123"/>
      <c r="G1037" s="123"/>
      <c r="H1037" s="123"/>
      <c r="I1037" s="123"/>
      <c r="J1037" s="123"/>
      <c r="K1037" s="21"/>
      <c r="L1037" s="21"/>
      <c r="M1037" s="21"/>
      <c r="N1037" s="21"/>
      <c r="O1037" s="21"/>
      <c r="P1037" s="21"/>
      <c r="Q1037" s="21"/>
      <c r="R1037" s="21"/>
      <c r="S1037" s="21"/>
    </row>
    <row r="1038" spans="2:19" s="8" customFormat="1" x14ac:dyDescent="0.3">
      <c r="B1038" s="123"/>
      <c r="C1038" s="123"/>
      <c r="D1038" s="123"/>
      <c r="E1038" s="123"/>
      <c r="F1038" s="123"/>
      <c r="G1038" s="123"/>
      <c r="H1038" s="123"/>
      <c r="I1038" s="123"/>
      <c r="J1038" s="123"/>
      <c r="K1038" s="21"/>
      <c r="L1038" s="21"/>
      <c r="M1038" s="21"/>
      <c r="N1038" s="21"/>
      <c r="O1038" s="21"/>
      <c r="P1038" s="21"/>
      <c r="Q1038" s="21"/>
      <c r="R1038" s="21"/>
      <c r="S1038" s="21"/>
    </row>
    <row r="1039" spans="2:19" s="8" customFormat="1" x14ac:dyDescent="0.3">
      <c r="B1039" s="123"/>
      <c r="C1039" s="123"/>
      <c r="D1039" s="123"/>
      <c r="E1039" s="123"/>
      <c r="F1039" s="123"/>
      <c r="G1039" s="123"/>
      <c r="H1039" s="123"/>
      <c r="I1039" s="123"/>
      <c r="J1039" s="123"/>
      <c r="K1039" s="21"/>
      <c r="L1039" s="21"/>
      <c r="M1039" s="21"/>
      <c r="N1039" s="21"/>
      <c r="O1039" s="21"/>
      <c r="P1039" s="21"/>
      <c r="Q1039" s="21"/>
      <c r="R1039" s="21"/>
      <c r="S1039" s="21"/>
    </row>
    <row r="1040" spans="2:19" s="8" customFormat="1" x14ac:dyDescent="0.3">
      <c r="B1040" s="123"/>
      <c r="C1040" s="123"/>
      <c r="D1040" s="123"/>
      <c r="E1040" s="123"/>
      <c r="F1040" s="123"/>
      <c r="G1040" s="123"/>
      <c r="H1040" s="123"/>
      <c r="I1040" s="123"/>
      <c r="J1040" s="123"/>
      <c r="K1040" s="21"/>
      <c r="L1040" s="21"/>
      <c r="M1040" s="21"/>
      <c r="N1040" s="21"/>
      <c r="O1040" s="21"/>
      <c r="P1040" s="21"/>
      <c r="Q1040" s="21"/>
      <c r="R1040" s="21"/>
      <c r="S1040" s="21"/>
    </row>
    <row r="1041" spans="2:19" s="8" customFormat="1" x14ac:dyDescent="0.3">
      <c r="B1041" s="123"/>
      <c r="C1041" s="123"/>
      <c r="D1041" s="123"/>
      <c r="E1041" s="123"/>
      <c r="F1041" s="123"/>
      <c r="G1041" s="123"/>
      <c r="H1041" s="123"/>
      <c r="I1041" s="123"/>
      <c r="J1041" s="123"/>
      <c r="K1041" s="21"/>
      <c r="L1041" s="21"/>
      <c r="M1041" s="21"/>
      <c r="N1041" s="21"/>
      <c r="O1041" s="21"/>
      <c r="P1041" s="21"/>
      <c r="Q1041" s="21"/>
      <c r="R1041" s="21"/>
      <c r="S1041" s="21"/>
    </row>
    <row r="1042" spans="2:19" s="8" customFormat="1" x14ac:dyDescent="0.3">
      <c r="B1042" s="123"/>
      <c r="C1042" s="123"/>
      <c r="D1042" s="123"/>
      <c r="E1042" s="123"/>
      <c r="F1042" s="123"/>
      <c r="G1042" s="123"/>
      <c r="H1042" s="123"/>
      <c r="I1042" s="123"/>
      <c r="J1042" s="123"/>
      <c r="K1042" s="21"/>
      <c r="L1042" s="21"/>
      <c r="M1042" s="21"/>
      <c r="N1042" s="21"/>
      <c r="O1042" s="21"/>
      <c r="P1042" s="21"/>
      <c r="Q1042" s="21"/>
      <c r="R1042" s="21"/>
      <c r="S1042" s="21"/>
    </row>
    <row r="1043" spans="2:19" s="8" customFormat="1" x14ac:dyDescent="0.3">
      <c r="B1043" s="123"/>
      <c r="C1043" s="123"/>
      <c r="D1043" s="123"/>
      <c r="E1043" s="123"/>
      <c r="F1043" s="123"/>
      <c r="G1043" s="123"/>
      <c r="H1043" s="123"/>
      <c r="I1043" s="123"/>
      <c r="J1043" s="123"/>
      <c r="K1043" s="21"/>
      <c r="L1043" s="21"/>
      <c r="M1043" s="21"/>
      <c r="N1043" s="21"/>
      <c r="O1043" s="21"/>
      <c r="P1043" s="21"/>
      <c r="Q1043" s="21"/>
      <c r="R1043" s="21"/>
      <c r="S1043" s="21"/>
    </row>
    <row r="1044" spans="2:19" s="8" customFormat="1" x14ac:dyDescent="0.3">
      <c r="B1044" s="123"/>
      <c r="C1044" s="123"/>
      <c r="D1044" s="123"/>
      <c r="E1044" s="123"/>
      <c r="F1044" s="123"/>
      <c r="G1044" s="123"/>
      <c r="H1044" s="123"/>
      <c r="I1044" s="123"/>
      <c r="J1044" s="123"/>
      <c r="K1044" s="21"/>
      <c r="L1044" s="21"/>
      <c r="M1044" s="21"/>
      <c r="N1044" s="21"/>
      <c r="O1044" s="21"/>
      <c r="P1044" s="21"/>
      <c r="Q1044" s="21"/>
      <c r="R1044" s="21"/>
      <c r="S1044" s="21"/>
    </row>
    <row r="1045" spans="2:19" s="8" customFormat="1" x14ac:dyDescent="0.3">
      <c r="B1045" s="123"/>
      <c r="C1045" s="123"/>
      <c r="D1045" s="123"/>
      <c r="E1045" s="123"/>
      <c r="F1045" s="123"/>
      <c r="G1045" s="123"/>
      <c r="H1045" s="123"/>
      <c r="I1045" s="123"/>
      <c r="J1045" s="123"/>
      <c r="K1045" s="21"/>
      <c r="L1045" s="21"/>
      <c r="M1045" s="21"/>
      <c r="N1045" s="21"/>
      <c r="O1045" s="21"/>
      <c r="P1045" s="21"/>
      <c r="Q1045" s="21"/>
      <c r="R1045" s="21"/>
      <c r="S1045" s="21"/>
    </row>
    <row r="1046" spans="2:19" s="8" customFormat="1" x14ac:dyDescent="0.3">
      <c r="B1046" s="123"/>
      <c r="C1046" s="123"/>
      <c r="D1046" s="123"/>
      <c r="E1046" s="123"/>
      <c r="F1046" s="123"/>
      <c r="G1046" s="123"/>
      <c r="H1046" s="123"/>
      <c r="I1046" s="123"/>
      <c r="J1046" s="123"/>
      <c r="K1046" s="21"/>
      <c r="L1046" s="21"/>
      <c r="M1046" s="21"/>
      <c r="N1046" s="21"/>
      <c r="O1046" s="21"/>
      <c r="P1046" s="21"/>
      <c r="Q1046" s="21"/>
      <c r="R1046" s="21"/>
      <c r="S1046" s="21"/>
    </row>
    <row r="1047" spans="2:19" s="8" customFormat="1" x14ac:dyDescent="0.3">
      <c r="B1047" s="123"/>
      <c r="C1047" s="123"/>
      <c r="D1047" s="123"/>
      <c r="E1047" s="123"/>
      <c r="F1047" s="123"/>
      <c r="G1047" s="123"/>
      <c r="H1047" s="123"/>
      <c r="I1047" s="123"/>
      <c r="J1047" s="123"/>
      <c r="K1047" s="21"/>
      <c r="L1047" s="21"/>
      <c r="M1047" s="21"/>
      <c r="N1047" s="21"/>
      <c r="O1047" s="21"/>
      <c r="P1047" s="21"/>
      <c r="Q1047" s="21"/>
      <c r="R1047" s="21"/>
      <c r="S1047" s="21"/>
    </row>
    <row r="1048" spans="2:19" s="8" customFormat="1" x14ac:dyDescent="0.3">
      <c r="B1048" s="123"/>
      <c r="C1048" s="123"/>
      <c r="D1048" s="123"/>
      <c r="E1048" s="123"/>
      <c r="F1048" s="123"/>
      <c r="G1048" s="123"/>
      <c r="H1048" s="123"/>
      <c r="I1048" s="123"/>
      <c r="J1048" s="123"/>
      <c r="K1048" s="21"/>
      <c r="L1048" s="21"/>
      <c r="M1048" s="21"/>
      <c r="N1048" s="21"/>
      <c r="O1048" s="21"/>
      <c r="P1048" s="21"/>
      <c r="Q1048" s="21"/>
      <c r="R1048" s="21"/>
      <c r="S1048" s="21"/>
    </row>
    <row r="1049" spans="2:19" s="8" customFormat="1" x14ac:dyDescent="0.3">
      <c r="B1049" s="123"/>
      <c r="C1049" s="123"/>
      <c r="D1049" s="123"/>
      <c r="E1049" s="123"/>
      <c r="F1049" s="123"/>
      <c r="G1049" s="123"/>
      <c r="H1049" s="123"/>
      <c r="I1049" s="123"/>
      <c r="J1049" s="123"/>
      <c r="K1049" s="21"/>
      <c r="L1049" s="21"/>
      <c r="M1049" s="21"/>
      <c r="N1049" s="21"/>
      <c r="O1049" s="21"/>
      <c r="P1049" s="21"/>
      <c r="Q1049" s="21"/>
      <c r="R1049" s="21"/>
      <c r="S1049" s="21"/>
    </row>
    <row r="1050" spans="2:19" s="8" customFormat="1" x14ac:dyDescent="0.3">
      <c r="B1050" s="123"/>
      <c r="C1050" s="123"/>
      <c r="D1050" s="123"/>
      <c r="E1050" s="123"/>
      <c r="F1050" s="123"/>
      <c r="G1050" s="123"/>
      <c r="H1050" s="123"/>
      <c r="I1050" s="123"/>
      <c r="J1050" s="123"/>
      <c r="K1050" s="21"/>
      <c r="L1050" s="21"/>
      <c r="M1050" s="21"/>
      <c r="N1050" s="21"/>
      <c r="O1050" s="21"/>
      <c r="P1050" s="21"/>
      <c r="Q1050" s="21"/>
      <c r="R1050" s="21"/>
      <c r="S1050" s="21"/>
    </row>
    <row r="1051" spans="2:19" s="8" customFormat="1" x14ac:dyDescent="0.3">
      <c r="B1051" s="123"/>
      <c r="C1051" s="123"/>
      <c r="D1051" s="123"/>
      <c r="E1051" s="123"/>
      <c r="F1051" s="123"/>
      <c r="G1051" s="123"/>
      <c r="H1051" s="123"/>
      <c r="I1051" s="123"/>
      <c r="J1051" s="123"/>
      <c r="K1051" s="21"/>
      <c r="L1051" s="21"/>
      <c r="M1051" s="21"/>
      <c r="N1051" s="21"/>
      <c r="O1051" s="21"/>
      <c r="P1051" s="21"/>
      <c r="Q1051" s="21"/>
      <c r="R1051" s="21"/>
      <c r="S1051" s="21"/>
    </row>
    <row r="1052" spans="2:19" s="8" customFormat="1" x14ac:dyDescent="0.3">
      <c r="B1052" s="123"/>
      <c r="C1052" s="123"/>
      <c r="D1052" s="123"/>
      <c r="E1052" s="123"/>
      <c r="F1052" s="123"/>
      <c r="G1052" s="123"/>
      <c r="H1052" s="123"/>
      <c r="I1052" s="123"/>
      <c r="J1052" s="123"/>
      <c r="K1052" s="21"/>
      <c r="L1052" s="21"/>
      <c r="M1052" s="21"/>
      <c r="N1052" s="21"/>
      <c r="O1052" s="21"/>
      <c r="P1052" s="21"/>
      <c r="Q1052" s="21"/>
      <c r="R1052" s="21"/>
      <c r="S1052" s="21"/>
    </row>
    <row r="1053" spans="2:19" s="8" customFormat="1" x14ac:dyDescent="0.3">
      <c r="B1053" s="123"/>
      <c r="C1053" s="123"/>
      <c r="D1053" s="123"/>
      <c r="E1053" s="123"/>
      <c r="F1053" s="123"/>
      <c r="G1053" s="123"/>
      <c r="H1053" s="123"/>
      <c r="I1053" s="123"/>
      <c r="J1053" s="123"/>
      <c r="K1053" s="21"/>
      <c r="L1053" s="21"/>
      <c r="M1053" s="21"/>
      <c r="N1053" s="21"/>
      <c r="O1053" s="21"/>
      <c r="P1053" s="21"/>
      <c r="Q1053" s="21"/>
      <c r="R1053" s="21"/>
      <c r="S1053" s="21"/>
    </row>
    <row r="1054" spans="2:19" s="8" customFormat="1" x14ac:dyDescent="0.3">
      <c r="B1054" s="123"/>
      <c r="C1054" s="123"/>
      <c r="D1054" s="123"/>
      <c r="E1054" s="123"/>
      <c r="F1054" s="123"/>
      <c r="G1054" s="123"/>
      <c r="H1054" s="123"/>
      <c r="I1054" s="123"/>
      <c r="J1054" s="123"/>
      <c r="K1054" s="21"/>
      <c r="L1054" s="21"/>
      <c r="M1054" s="21"/>
      <c r="N1054" s="21"/>
      <c r="O1054" s="21"/>
      <c r="P1054" s="21"/>
      <c r="Q1054" s="21"/>
      <c r="R1054" s="21"/>
      <c r="S1054" s="21"/>
    </row>
    <row r="1055" spans="2:19" s="8" customFormat="1" x14ac:dyDescent="0.3">
      <c r="B1055" s="123"/>
      <c r="C1055" s="123"/>
      <c r="D1055" s="123"/>
      <c r="E1055" s="123"/>
      <c r="F1055" s="123"/>
      <c r="G1055" s="123"/>
      <c r="H1055" s="123"/>
      <c r="I1055" s="123"/>
      <c r="J1055" s="123"/>
      <c r="K1055" s="21"/>
      <c r="L1055" s="21"/>
      <c r="M1055" s="21"/>
      <c r="N1055" s="21"/>
      <c r="O1055" s="21"/>
      <c r="P1055" s="21"/>
      <c r="Q1055" s="21"/>
      <c r="R1055" s="21"/>
      <c r="S1055" s="21"/>
    </row>
    <row r="1056" spans="2:19" s="8" customFormat="1" x14ac:dyDescent="0.3">
      <c r="B1056" s="123"/>
      <c r="C1056" s="123"/>
      <c r="D1056" s="123"/>
      <c r="E1056" s="123"/>
      <c r="F1056" s="123"/>
      <c r="G1056" s="123"/>
      <c r="H1056" s="123"/>
      <c r="I1056" s="123"/>
      <c r="J1056" s="123"/>
      <c r="K1056" s="21"/>
      <c r="L1056" s="21"/>
      <c r="M1056" s="21"/>
      <c r="N1056" s="21"/>
      <c r="O1056" s="21"/>
      <c r="P1056" s="21"/>
      <c r="Q1056" s="21"/>
      <c r="R1056" s="21"/>
      <c r="S1056" s="21"/>
    </row>
    <row r="1057" spans="2:19" s="8" customFormat="1" x14ac:dyDescent="0.3">
      <c r="B1057" s="123"/>
      <c r="C1057" s="123"/>
      <c r="D1057" s="123"/>
      <c r="E1057" s="123"/>
      <c r="F1057" s="123"/>
      <c r="G1057" s="123"/>
      <c r="H1057" s="123"/>
      <c r="I1057" s="123"/>
      <c r="J1057" s="123"/>
      <c r="K1057" s="21"/>
      <c r="L1057" s="21"/>
      <c r="M1057" s="21"/>
      <c r="N1057" s="21"/>
      <c r="O1057" s="21"/>
      <c r="P1057" s="21"/>
      <c r="Q1057" s="21"/>
      <c r="R1057" s="21"/>
      <c r="S1057" s="21"/>
    </row>
    <row r="1058" spans="2:19" s="8" customFormat="1" x14ac:dyDescent="0.3">
      <c r="B1058" s="123"/>
      <c r="C1058" s="123"/>
      <c r="D1058" s="123"/>
      <c r="E1058" s="123"/>
      <c r="F1058" s="123"/>
      <c r="G1058" s="123"/>
      <c r="H1058" s="123"/>
      <c r="I1058" s="123"/>
      <c r="J1058" s="123"/>
      <c r="K1058" s="21"/>
      <c r="L1058" s="21"/>
      <c r="M1058" s="21"/>
      <c r="N1058" s="21"/>
      <c r="O1058" s="21"/>
      <c r="P1058" s="21"/>
      <c r="Q1058" s="21"/>
      <c r="R1058" s="21"/>
      <c r="S1058" s="21"/>
    </row>
    <row r="1059" spans="2:19" s="8" customFormat="1" x14ac:dyDescent="0.3">
      <c r="B1059" s="123"/>
      <c r="C1059" s="123"/>
      <c r="D1059" s="123"/>
      <c r="E1059" s="123"/>
      <c r="F1059" s="123"/>
      <c r="G1059" s="123"/>
      <c r="H1059" s="123"/>
      <c r="I1059" s="123"/>
      <c r="J1059" s="123"/>
      <c r="K1059" s="21"/>
      <c r="L1059" s="21"/>
      <c r="M1059" s="21"/>
      <c r="N1059" s="21"/>
      <c r="O1059" s="21"/>
      <c r="P1059" s="21"/>
      <c r="Q1059" s="21"/>
      <c r="R1059" s="21"/>
      <c r="S1059" s="21"/>
    </row>
    <row r="1060" spans="2:19" s="8" customFormat="1" x14ac:dyDescent="0.3">
      <c r="B1060" s="123"/>
      <c r="C1060" s="123"/>
      <c r="D1060" s="123"/>
      <c r="E1060" s="123"/>
      <c r="F1060" s="123"/>
      <c r="G1060" s="123"/>
      <c r="H1060" s="123"/>
      <c r="I1060" s="123"/>
      <c r="J1060" s="123"/>
      <c r="K1060" s="21"/>
      <c r="L1060" s="21"/>
      <c r="M1060" s="21"/>
      <c r="N1060" s="21"/>
      <c r="O1060" s="21"/>
      <c r="P1060" s="21"/>
      <c r="Q1060" s="21"/>
      <c r="R1060" s="21"/>
      <c r="S1060" s="21"/>
    </row>
    <row r="1061" spans="2:19" s="8" customFormat="1" x14ac:dyDescent="0.3">
      <c r="B1061" s="123"/>
      <c r="C1061" s="123"/>
      <c r="D1061" s="123"/>
      <c r="E1061" s="123"/>
      <c r="F1061" s="123"/>
      <c r="G1061" s="123"/>
      <c r="H1061" s="123"/>
      <c r="I1061" s="123"/>
      <c r="J1061" s="123"/>
      <c r="K1061" s="21"/>
      <c r="L1061" s="21"/>
      <c r="M1061" s="21"/>
      <c r="N1061" s="21"/>
      <c r="O1061" s="21"/>
      <c r="P1061" s="21"/>
      <c r="Q1061" s="21"/>
      <c r="R1061" s="21"/>
      <c r="S1061" s="21"/>
    </row>
    <row r="1062" spans="2:19" s="8" customFormat="1" x14ac:dyDescent="0.3">
      <c r="B1062" s="123"/>
      <c r="C1062" s="123"/>
      <c r="D1062" s="123"/>
      <c r="E1062" s="123"/>
      <c r="F1062" s="123"/>
      <c r="G1062" s="123"/>
      <c r="H1062" s="123"/>
      <c r="I1062" s="123"/>
      <c r="J1062" s="123"/>
      <c r="K1062" s="21"/>
      <c r="L1062" s="21"/>
      <c r="M1062" s="21"/>
      <c r="N1062" s="21"/>
      <c r="O1062" s="21"/>
      <c r="P1062" s="21"/>
      <c r="Q1062" s="21"/>
      <c r="R1062" s="21"/>
      <c r="S1062" s="21"/>
    </row>
    <row r="1063" spans="2:19" s="8" customFormat="1" x14ac:dyDescent="0.3">
      <c r="B1063" s="123"/>
      <c r="C1063" s="123"/>
      <c r="D1063" s="123"/>
      <c r="E1063" s="123"/>
      <c r="F1063" s="123"/>
      <c r="G1063" s="123"/>
      <c r="H1063" s="123"/>
      <c r="I1063" s="123"/>
      <c r="J1063" s="123"/>
      <c r="K1063" s="21"/>
      <c r="L1063" s="21"/>
      <c r="M1063" s="21"/>
      <c r="N1063" s="21"/>
      <c r="O1063" s="21"/>
      <c r="P1063" s="21"/>
      <c r="Q1063" s="21"/>
      <c r="R1063" s="21"/>
      <c r="S1063" s="21"/>
    </row>
    <row r="1064" spans="2:19" s="8" customFormat="1" x14ac:dyDescent="0.3">
      <c r="B1064" s="123"/>
      <c r="C1064" s="123"/>
      <c r="D1064" s="123"/>
      <c r="E1064" s="123"/>
      <c r="F1064" s="123"/>
      <c r="G1064" s="123"/>
      <c r="H1064" s="123"/>
      <c r="I1064" s="123"/>
      <c r="J1064" s="123"/>
      <c r="K1064" s="21"/>
      <c r="L1064" s="21"/>
      <c r="M1064" s="21"/>
      <c r="N1064" s="21"/>
      <c r="O1064" s="21"/>
      <c r="P1064" s="21"/>
      <c r="Q1064" s="21"/>
      <c r="R1064" s="21"/>
      <c r="S1064" s="21"/>
    </row>
    <row r="1065" spans="2:19" s="8" customFormat="1" x14ac:dyDescent="0.3">
      <c r="B1065" s="123"/>
      <c r="C1065" s="123"/>
      <c r="D1065" s="123"/>
      <c r="E1065" s="123"/>
      <c r="F1065" s="123"/>
      <c r="G1065" s="123"/>
      <c r="H1065" s="123"/>
      <c r="I1065" s="123"/>
      <c r="J1065" s="123"/>
      <c r="K1065" s="21"/>
      <c r="L1065" s="21"/>
      <c r="M1065" s="21"/>
      <c r="N1065" s="21"/>
      <c r="O1065" s="21"/>
      <c r="P1065" s="21"/>
      <c r="Q1065" s="21"/>
      <c r="R1065" s="21"/>
      <c r="S1065" s="21"/>
    </row>
    <row r="1066" spans="2:19" s="8" customFormat="1" x14ac:dyDescent="0.3">
      <c r="B1066" s="123"/>
      <c r="C1066" s="123"/>
      <c r="D1066" s="123"/>
      <c r="E1066" s="123"/>
      <c r="F1066" s="123"/>
      <c r="G1066" s="123"/>
      <c r="H1066" s="123"/>
      <c r="I1066" s="123"/>
      <c r="J1066" s="123"/>
      <c r="K1066" s="21"/>
      <c r="L1066" s="21"/>
      <c r="M1066" s="21"/>
      <c r="N1066" s="21"/>
      <c r="O1066" s="21"/>
      <c r="P1066" s="21"/>
      <c r="Q1066" s="21"/>
      <c r="R1066" s="21"/>
      <c r="S1066" s="21"/>
    </row>
    <row r="1067" spans="2:19" s="8" customFormat="1" x14ac:dyDescent="0.3">
      <c r="B1067" s="123"/>
      <c r="C1067" s="123"/>
      <c r="D1067" s="123"/>
      <c r="E1067" s="123"/>
      <c r="F1067" s="123"/>
      <c r="G1067" s="123"/>
      <c r="H1067" s="123"/>
      <c r="I1067" s="123"/>
      <c r="J1067" s="123"/>
      <c r="K1067" s="21"/>
      <c r="L1067" s="21"/>
      <c r="M1067" s="21"/>
      <c r="N1067" s="21"/>
      <c r="O1067" s="21"/>
      <c r="P1067" s="21"/>
      <c r="Q1067" s="21"/>
      <c r="R1067" s="21"/>
      <c r="S1067" s="21"/>
    </row>
    <row r="1068" spans="2:19" s="8" customFormat="1" x14ac:dyDescent="0.3">
      <c r="B1068" s="123"/>
      <c r="C1068" s="123"/>
      <c r="D1068" s="123"/>
      <c r="E1068" s="123"/>
      <c r="F1068" s="123"/>
      <c r="G1068" s="123"/>
      <c r="H1068" s="123"/>
      <c r="I1068" s="123"/>
      <c r="J1068" s="123"/>
      <c r="K1068" s="21"/>
      <c r="L1068" s="21"/>
      <c r="M1068" s="21"/>
      <c r="N1068" s="21"/>
      <c r="O1068" s="21"/>
      <c r="P1068" s="21"/>
      <c r="Q1068" s="21"/>
      <c r="R1068" s="21"/>
      <c r="S1068" s="21"/>
    </row>
    <row r="1069" spans="2:19" s="8" customFormat="1" x14ac:dyDescent="0.3">
      <c r="B1069" s="123"/>
      <c r="C1069" s="123"/>
      <c r="D1069" s="123"/>
      <c r="E1069" s="123"/>
      <c r="F1069" s="123"/>
      <c r="G1069" s="123"/>
      <c r="H1069" s="123"/>
      <c r="I1069" s="123"/>
      <c r="J1069" s="123"/>
      <c r="K1069" s="21"/>
      <c r="L1069" s="21"/>
      <c r="M1069" s="21"/>
      <c r="N1069" s="21"/>
      <c r="O1069" s="21"/>
      <c r="P1069" s="21"/>
      <c r="Q1069" s="21"/>
      <c r="R1069" s="21"/>
      <c r="S1069" s="21"/>
    </row>
    <row r="1070" spans="2:19" s="8" customFormat="1" x14ac:dyDescent="0.3">
      <c r="B1070" s="123"/>
      <c r="C1070" s="123"/>
      <c r="D1070" s="123"/>
      <c r="E1070" s="123"/>
      <c r="F1070" s="123"/>
      <c r="G1070" s="123"/>
      <c r="H1070" s="123"/>
      <c r="I1070" s="123"/>
      <c r="J1070" s="123"/>
      <c r="K1070" s="21"/>
      <c r="L1070" s="21"/>
      <c r="M1070" s="21"/>
      <c r="N1070" s="21"/>
      <c r="O1070" s="21"/>
      <c r="P1070" s="21"/>
      <c r="Q1070" s="21"/>
      <c r="R1070" s="21"/>
      <c r="S1070" s="21"/>
    </row>
    <row r="1071" spans="2:19" s="8" customFormat="1" x14ac:dyDescent="0.3">
      <c r="B1071" s="123"/>
      <c r="C1071" s="123"/>
      <c r="D1071" s="123"/>
      <c r="E1071" s="123"/>
      <c r="F1071" s="123"/>
      <c r="G1071" s="123"/>
      <c r="H1071" s="123"/>
      <c r="I1071" s="123"/>
      <c r="J1071" s="123"/>
      <c r="K1071" s="21"/>
      <c r="L1071" s="21"/>
      <c r="M1071" s="21"/>
      <c r="N1071" s="21"/>
      <c r="O1071" s="21"/>
      <c r="P1071" s="21"/>
      <c r="Q1071" s="21"/>
      <c r="R1071" s="21"/>
      <c r="S1071" s="21"/>
    </row>
    <row r="1072" spans="2:19" s="8" customFormat="1" x14ac:dyDescent="0.3">
      <c r="B1072" s="123"/>
      <c r="C1072" s="123"/>
      <c r="D1072" s="123"/>
      <c r="E1072" s="123"/>
      <c r="F1072" s="123"/>
      <c r="G1072" s="123"/>
      <c r="H1072" s="123"/>
      <c r="I1072" s="123"/>
      <c r="J1072" s="123"/>
      <c r="K1072" s="21"/>
      <c r="L1072" s="21"/>
      <c r="M1072" s="21"/>
      <c r="N1072" s="21"/>
      <c r="O1072" s="21"/>
      <c r="P1072" s="21"/>
      <c r="Q1072" s="21"/>
      <c r="R1072" s="21"/>
      <c r="S1072" s="21"/>
    </row>
    <row r="1073" spans="2:19" s="8" customFormat="1" x14ac:dyDescent="0.3">
      <c r="B1073" s="123"/>
      <c r="C1073" s="123"/>
      <c r="D1073" s="123"/>
      <c r="E1073" s="123"/>
      <c r="F1073" s="123"/>
      <c r="G1073" s="123"/>
      <c r="H1073" s="123"/>
      <c r="I1073" s="123"/>
      <c r="J1073" s="123"/>
      <c r="K1073" s="21"/>
      <c r="L1073" s="21"/>
      <c r="M1073" s="21"/>
      <c r="N1073" s="21"/>
      <c r="O1073" s="21"/>
      <c r="P1073" s="21"/>
      <c r="Q1073" s="21"/>
      <c r="R1073" s="21"/>
      <c r="S1073" s="21"/>
    </row>
    <row r="1074" spans="2:19" s="8" customFormat="1" x14ac:dyDescent="0.3">
      <c r="B1074" s="123"/>
      <c r="C1074" s="123"/>
      <c r="D1074" s="123"/>
      <c r="E1074" s="123"/>
      <c r="F1074" s="123"/>
      <c r="G1074" s="123"/>
      <c r="H1074" s="123"/>
      <c r="I1074" s="123"/>
      <c r="J1074" s="123"/>
      <c r="K1074" s="21"/>
      <c r="L1074" s="21"/>
      <c r="M1074" s="21"/>
      <c r="N1074" s="21"/>
      <c r="O1074" s="21"/>
      <c r="P1074" s="21"/>
      <c r="Q1074" s="21"/>
      <c r="R1074" s="21"/>
      <c r="S1074" s="21"/>
    </row>
    <row r="1075" spans="2:19" s="8" customFormat="1" x14ac:dyDescent="0.3">
      <c r="B1075" s="123"/>
      <c r="C1075" s="123"/>
      <c r="D1075" s="123"/>
      <c r="E1075" s="123"/>
      <c r="F1075" s="123"/>
      <c r="G1075" s="123"/>
      <c r="H1075" s="123"/>
      <c r="I1075" s="123"/>
      <c r="J1075" s="123"/>
      <c r="K1075" s="21"/>
      <c r="L1075" s="21"/>
      <c r="M1075" s="21"/>
      <c r="N1075" s="21"/>
      <c r="O1075" s="21"/>
      <c r="P1075" s="21"/>
      <c r="Q1075" s="21"/>
      <c r="R1075" s="21"/>
      <c r="S1075" s="21"/>
    </row>
    <row r="1076" spans="2:19" s="8" customFormat="1" x14ac:dyDescent="0.3">
      <c r="B1076" s="123"/>
      <c r="C1076" s="123"/>
      <c r="D1076" s="123"/>
      <c r="E1076" s="123"/>
      <c r="F1076" s="123"/>
      <c r="G1076" s="123"/>
      <c r="H1076" s="123"/>
      <c r="I1076" s="123"/>
      <c r="J1076" s="123"/>
      <c r="K1076" s="21"/>
      <c r="L1076" s="21"/>
      <c r="M1076" s="21"/>
      <c r="N1076" s="21"/>
      <c r="O1076" s="21"/>
      <c r="P1076" s="21"/>
      <c r="Q1076" s="21"/>
      <c r="R1076" s="21"/>
      <c r="S1076" s="21"/>
    </row>
    <row r="1077" spans="2:19" s="8" customFormat="1" x14ac:dyDescent="0.3">
      <c r="B1077" s="123"/>
      <c r="C1077" s="123"/>
      <c r="D1077" s="123"/>
      <c r="E1077" s="123"/>
      <c r="F1077" s="123"/>
      <c r="G1077" s="123"/>
      <c r="H1077" s="123"/>
      <c r="I1077" s="123"/>
      <c r="J1077" s="123"/>
      <c r="K1077" s="21"/>
      <c r="L1077" s="21"/>
      <c r="M1077" s="21"/>
      <c r="N1077" s="21"/>
      <c r="O1077" s="21"/>
      <c r="P1077" s="21"/>
      <c r="Q1077" s="21"/>
      <c r="R1077" s="21"/>
      <c r="S1077" s="21"/>
    </row>
    <row r="1078" spans="2:19" s="8" customFormat="1" x14ac:dyDescent="0.3">
      <c r="B1078" s="123"/>
      <c r="C1078" s="123"/>
      <c r="D1078" s="123"/>
      <c r="E1078" s="123"/>
      <c r="F1078" s="123"/>
      <c r="G1078" s="123"/>
      <c r="H1078" s="123"/>
      <c r="I1078" s="123"/>
      <c r="J1078" s="123"/>
      <c r="K1078" s="21"/>
      <c r="L1078" s="21"/>
      <c r="M1078" s="21"/>
      <c r="N1078" s="21"/>
      <c r="O1078" s="21"/>
      <c r="P1078" s="21"/>
      <c r="Q1078" s="21"/>
      <c r="R1078" s="21"/>
      <c r="S1078" s="21"/>
    </row>
    <row r="1079" spans="2:19" s="8" customFormat="1" x14ac:dyDescent="0.3">
      <c r="B1079" s="123"/>
      <c r="C1079" s="123"/>
      <c r="D1079" s="123"/>
      <c r="E1079" s="123"/>
      <c r="F1079" s="123"/>
      <c r="G1079" s="123"/>
      <c r="H1079" s="123"/>
      <c r="I1079" s="123"/>
      <c r="J1079" s="123"/>
      <c r="K1079" s="21"/>
      <c r="L1079" s="21"/>
      <c r="M1079" s="21"/>
      <c r="N1079" s="21"/>
      <c r="O1079" s="21"/>
      <c r="P1079" s="21"/>
      <c r="Q1079" s="21"/>
      <c r="R1079" s="21"/>
      <c r="S1079" s="21"/>
    </row>
    <row r="1080" spans="2:19" s="8" customFormat="1" x14ac:dyDescent="0.3">
      <c r="B1080" s="123"/>
      <c r="C1080" s="123"/>
      <c r="D1080" s="123"/>
      <c r="E1080" s="123"/>
      <c r="F1080" s="123"/>
      <c r="G1080" s="123"/>
      <c r="H1080" s="123"/>
      <c r="I1080" s="123"/>
      <c r="J1080" s="123"/>
      <c r="K1080" s="21"/>
      <c r="L1080" s="21"/>
      <c r="M1080" s="21"/>
      <c r="N1080" s="21"/>
      <c r="O1080" s="21"/>
      <c r="P1080" s="21"/>
      <c r="Q1080" s="21"/>
      <c r="R1080" s="21"/>
      <c r="S1080" s="21"/>
    </row>
    <row r="1081" spans="2:19" s="8" customFormat="1" x14ac:dyDescent="0.3">
      <c r="B1081" s="123"/>
      <c r="C1081" s="123"/>
      <c r="D1081" s="123"/>
      <c r="E1081" s="123"/>
      <c r="F1081" s="123"/>
      <c r="G1081" s="123"/>
      <c r="H1081" s="123"/>
      <c r="I1081" s="123"/>
      <c r="J1081" s="123"/>
      <c r="K1081" s="21"/>
      <c r="L1081" s="21"/>
      <c r="M1081" s="21"/>
      <c r="N1081" s="21"/>
      <c r="O1081" s="21"/>
      <c r="P1081" s="21"/>
      <c r="Q1081" s="21"/>
      <c r="R1081" s="21"/>
      <c r="S1081" s="21"/>
    </row>
    <row r="1082" spans="2:19" s="8" customFormat="1" x14ac:dyDescent="0.3">
      <c r="B1082" s="123"/>
      <c r="C1082" s="123"/>
      <c r="D1082" s="123"/>
      <c r="E1082" s="123"/>
      <c r="F1082" s="123"/>
      <c r="G1082" s="123"/>
      <c r="H1082" s="123"/>
      <c r="I1082" s="123"/>
      <c r="J1082" s="123"/>
      <c r="K1082" s="21"/>
      <c r="L1082" s="21"/>
      <c r="M1082" s="21"/>
      <c r="N1082" s="21"/>
      <c r="O1082" s="21"/>
      <c r="P1082" s="21"/>
      <c r="Q1082" s="21"/>
      <c r="R1082" s="21"/>
      <c r="S1082" s="21"/>
    </row>
    <row r="1083" spans="2:19" s="8" customFormat="1" x14ac:dyDescent="0.3">
      <c r="B1083" s="123"/>
      <c r="C1083" s="123"/>
      <c r="D1083" s="123"/>
      <c r="E1083" s="123"/>
      <c r="F1083" s="123"/>
      <c r="G1083" s="123"/>
      <c r="H1083" s="123"/>
      <c r="I1083" s="123"/>
      <c r="J1083" s="123"/>
      <c r="K1083" s="21"/>
      <c r="L1083" s="21"/>
      <c r="M1083" s="21"/>
      <c r="N1083" s="21"/>
      <c r="O1083" s="21"/>
      <c r="P1083" s="21"/>
      <c r="Q1083" s="21"/>
      <c r="R1083" s="21"/>
      <c r="S1083" s="21"/>
    </row>
    <row r="1084" spans="2:19" s="8" customFormat="1" x14ac:dyDescent="0.3">
      <c r="B1084" s="123"/>
      <c r="C1084" s="123"/>
      <c r="D1084" s="123"/>
      <c r="E1084" s="123"/>
      <c r="F1084" s="123"/>
      <c r="G1084" s="123"/>
      <c r="H1084" s="123"/>
      <c r="I1084" s="123"/>
      <c r="J1084" s="123"/>
      <c r="K1084" s="21"/>
      <c r="L1084" s="21"/>
      <c r="M1084" s="21"/>
      <c r="N1084" s="21"/>
      <c r="O1084" s="21"/>
      <c r="P1084" s="21"/>
      <c r="Q1084" s="21"/>
      <c r="R1084" s="21"/>
      <c r="S1084" s="21"/>
    </row>
    <row r="1085" spans="2:19" s="8" customFormat="1" x14ac:dyDescent="0.3">
      <c r="B1085" s="123"/>
      <c r="C1085" s="123"/>
      <c r="D1085" s="123"/>
      <c r="E1085" s="123"/>
      <c r="F1085" s="123"/>
      <c r="G1085" s="123"/>
      <c r="H1085" s="123"/>
      <c r="I1085" s="123"/>
      <c r="J1085" s="123"/>
      <c r="K1085" s="21"/>
      <c r="L1085" s="21"/>
      <c r="M1085" s="21"/>
      <c r="N1085" s="21"/>
      <c r="O1085" s="21"/>
      <c r="P1085" s="21"/>
      <c r="Q1085" s="21"/>
      <c r="R1085" s="21"/>
      <c r="S1085" s="21"/>
    </row>
    <row r="1086" spans="2:19" s="8" customFormat="1" x14ac:dyDescent="0.3">
      <c r="B1086" s="123"/>
      <c r="C1086" s="123"/>
      <c r="D1086" s="123"/>
      <c r="E1086" s="123"/>
      <c r="F1086" s="123"/>
      <c r="G1086" s="123"/>
      <c r="H1086" s="123"/>
      <c r="I1086" s="123"/>
      <c r="J1086" s="123"/>
      <c r="K1086" s="21"/>
      <c r="L1086" s="21"/>
      <c r="M1086" s="21"/>
      <c r="N1086" s="21"/>
      <c r="O1086" s="21"/>
      <c r="P1086" s="21"/>
      <c r="Q1086" s="21"/>
      <c r="R1086" s="21"/>
      <c r="S1086" s="21"/>
    </row>
    <row r="1087" spans="2:19" s="8" customFormat="1" x14ac:dyDescent="0.3">
      <c r="B1087" s="123"/>
      <c r="C1087" s="123"/>
      <c r="D1087" s="123"/>
      <c r="E1087" s="123"/>
      <c r="F1087" s="123"/>
      <c r="G1087" s="123"/>
      <c r="H1087" s="123"/>
      <c r="I1087" s="123"/>
      <c r="J1087" s="123"/>
      <c r="K1087" s="21"/>
      <c r="L1087" s="21"/>
      <c r="M1087" s="21"/>
      <c r="N1087" s="21"/>
      <c r="O1087" s="21"/>
      <c r="P1087" s="21"/>
      <c r="Q1087" s="21"/>
      <c r="R1087" s="21"/>
      <c r="S1087" s="21"/>
    </row>
    <row r="1088" spans="2:19" s="8" customFormat="1" x14ac:dyDescent="0.3">
      <c r="B1088" s="123"/>
      <c r="C1088" s="123"/>
      <c r="D1088" s="123"/>
      <c r="E1088" s="123"/>
      <c r="F1088" s="123"/>
      <c r="G1088" s="123"/>
      <c r="H1088" s="123"/>
      <c r="I1088" s="123"/>
      <c r="J1088" s="123"/>
      <c r="K1088" s="21"/>
      <c r="L1088" s="21"/>
      <c r="M1088" s="21"/>
      <c r="N1088" s="21"/>
      <c r="O1088" s="21"/>
      <c r="P1088" s="21"/>
      <c r="Q1088" s="21"/>
      <c r="R1088" s="21"/>
      <c r="S1088" s="21"/>
    </row>
    <row r="1089" spans="2:19" s="8" customFormat="1" x14ac:dyDescent="0.3">
      <c r="B1089" s="123"/>
      <c r="C1089" s="123"/>
      <c r="D1089" s="123"/>
      <c r="E1089" s="123"/>
      <c r="F1089" s="123"/>
      <c r="G1089" s="123"/>
      <c r="H1089" s="123"/>
      <c r="I1089" s="123"/>
      <c r="J1089" s="123"/>
      <c r="K1089" s="21"/>
      <c r="L1089" s="21"/>
      <c r="M1089" s="21"/>
      <c r="N1089" s="21"/>
      <c r="O1089" s="21"/>
      <c r="P1089" s="21"/>
      <c r="Q1089" s="21"/>
      <c r="R1089" s="21"/>
      <c r="S1089" s="21"/>
    </row>
    <row r="1090" spans="2:19" s="8" customFormat="1" x14ac:dyDescent="0.3">
      <c r="B1090" s="123"/>
      <c r="C1090" s="123"/>
      <c r="D1090" s="123"/>
      <c r="E1090" s="123"/>
      <c r="F1090" s="123"/>
      <c r="G1090" s="123"/>
      <c r="H1090" s="123"/>
      <c r="I1090" s="123"/>
      <c r="J1090" s="123"/>
      <c r="K1090" s="21"/>
      <c r="L1090" s="21"/>
      <c r="M1090" s="21"/>
      <c r="N1090" s="21"/>
      <c r="O1090" s="21"/>
      <c r="P1090" s="21"/>
      <c r="Q1090" s="21"/>
      <c r="R1090" s="21"/>
      <c r="S1090" s="21"/>
    </row>
    <row r="1091" spans="2:19" s="8" customFormat="1" x14ac:dyDescent="0.3">
      <c r="B1091" s="123"/>
      <c r="C1091" s="123"/>
      <c r="D1091" s="123"/>
      <c r="E1091" s="123"/>
      <c r="F1091" s="123"/>
      <c r="G1091" s="123"/>
      <c r="H1091" s="123"/>
      <c r="I1091" s="123"/>
      <c r="J1091" s="123"/>
      <c r="K1091" s="21"/>
      <c r="L1091" s="21"/>
      <c r="M1091" s="21"/>
      <c r="N1091" s="21"/>
      <c r="O1091" s="21"/>
      <c r="P1091" s="21"/>
      <c r="Q1091" s="21"/>
      <c r="R1091" s="21"/>
      <c r="S1091" s="21"/>
    </row>
    <row r="1092" spans="2:19" s="8" customFormat="1" x14ac:dyDescent="0.3">
      <c r="B1092" s="123"/>
      <c r="C1092" s="123"/>
      <c r="D1092" s="123"/>
      <c r="E1092" s="123"/>
      <c r="F1092" s="123"/>
      <c r="G1092" s="123"/>
      <c r="H1092" s="123"/>
      <c r="I1092" s="123"/>
      <c r="J1092" s="123"/>
      <c r="K1092" s="21"/>
      <c r="L1092" s="21"/>
      <c r="M1092" s="21"/>
      <c r="N1092" s="21"/>
      <c r="O1092" s="21"/>
      <c r="P1092" s="21"/>
      <c r="Q1092" s="21"/>
      <c r="R1092" s="21"/>
      <c r="S1092" s="21"/>
    </row>
    <row r="1093" spans="2:19" s="8" customFormat="1" x14ac:dyDescent="0.3">
      <c r="B1093" s="123"/>
      <c r="C1093" s="123"/>
      <c r="D1093" s="123"/>
      <c r="E1093" s="123"/>
      <c r="F1093" s="123"/>
      <c r="G1093" s="123"/>
      <c r="H1093" s="123"/>
      <c r="I1093" s="123"/>
      <c r="J1093" s="123"/>
      <c r="K1093" s="21"/>
      <c r="L1093" s="21"/>
      <c r="M1093" s="21"/>
      <c r="N1093" s="21"/>
      <c r="O1093" s="21"/>
      <c r="P1093" s="21"/>
      <c r="Q1093" s="21"/>
      <c r="R1093" s="21"/>
      <c r="S1093" s="21"/>
    </row>
    <row r="1094" spans="2:19" s="8" customFormat="1" x14ac:dyDescent="0.3">
      <c r="B1094" s="123"/>
      <c r="C1094" s="123"/>
      <c r="D1094" s="123"/>
      <c r="E1094" s="123"/>
      <c r="F1094" s="123"/>
      <c r="G1094" s="123"/>
      <c r="H1094" s="123"/>
      <c r="I1094" s="123"/>
      <c r="J1094" s="123"/>
      <c r="K1094" s="21"/>
      <c r="L1094" s="21"/>
      <c r="M1094" s="21"/>
      <c r="N1094" s="21"/>
      <c r="O1094" s="21"/>
      <c r="P1094" s="21"/>
      <c r="Q1094" s="21"/>
      <c r="R1094" s="21"/>
      <c r="S1094" s="21"/>
    </row>
    <row r="1095" spans="2:19" s="8" customFormat="1" x14ac:dyDescent="0.3">
      <c r="B1095" s="123"/>
      <c r="C1095" s="123"/>
      <c r="D1095" s="123"/>
      <c r="E1095" s="123"/>
      <c r="F1095" s="123"/>
      <c r="G1095" s="123"/>
      <c r="H1095" s="123"/>
      <c r="I1095" s="123"/>
      <c r="J1095" s="123"/>
      <c r="K1095" s="21"/>
      <c r="L1095" s="21"/>
      <c r="M1095" s="21"/>
      <c r="N1095" s="21"/>
      <c r="O1095" s="21"/>
      <c r="P1095" s="21"/>
      <c r="Q1095" s="21"/>
      <c r="R1095" s="21"/>
      <c r="S1095" s="21"/>
    </row>
    <row r="1096" spans="2:19" s="8" customFormat="1" x14ac:dyDescent="0.3">
      <c r="B1096" s="123"/>
      <c r="C1096" s="123"/>
      <c r="D1096" s="123"/>
      <c r="E1096" s="123"/>
      <c r="F1096" s="123"/>
      <c r="G1096" s="123"/>
      <c r="H1096" s="123"/>
      <c r="I1096" s="123"/>
      <c r="J1096" s="123"/>
      <c r="K1096" s="21"/>
      <c r="L1096" s="21"/>
      <c r="M1096" s="21"/>
      <c r="N1096" s="21"/>
      <c r="O1096" s="21"/>
      <c r="P1096" s="21"/>
      <c r="Q1096" s="21"/>
      <c r="R1096" s="21"/>
      <c r="S1096" s="21"/>
    </row>
    <row r="1097" spans="2:19" s="8" customFormat="1" x14ac:dyDescent="0.3">
      <c r="B1097" s="123"/>
      <c r="C1097" s="123"/>
      <c r="D1097" s="123"/>
      <c r="E1097" s="123"/>
      <c r="F1097" s="123"/>
      <c r="G1097" s="123"/>
      <c r="H1097" s="123"/>
      <c r="I1097" s="123"/>
      <c r="J1097" s="123"/>
      <c r="K1097" s="21"/>
      <c r="L1097" s="21"/>
      <c r="M1097" s="21"/>
      <c r="N1097" s="21"/>
      <c r="O1097" s="21"/>
      <c r="P1097" s="21"/>
      <c r="Q1097" s="21"/>
      <c r="R1097" s="21"/>
      <c r="S1097" s="21"/>
    </row>
    <row r="1098" spans="2:19" s="8" customFormat="1" x14ac:dyDescent="0.3">
      <c r="B1098" s="123"/>
      <c r="C1098" s="123"/>
      <c r="D1098" s="123"/>
      <c r="E1098" s="123"/>
      <c r="F1098" s="123"/>
      <c r="G1098" s="123"/>
      <c r="H1098" s="123"/>
      <c r="I1098" s="123"/>
      <c r="J1098" s="123"/>
      <c r="K1098" s="21"/>
      <c r="L1098" s="21"/>
      <c r="M1098" s="21"/>
      <c r="N1098" s="21"/>
      <c r="O1098" s="21"/>
      <c r="P1098" s="21"/>
      <c r="Q1098" s="21"/>
      <c r="R1098" s="21"/>
      <c r="S1098" s="21"/>
    </row>
    <row r="1099" spans="2:19" s="8" customFormat="1" x14ac:dyDescent="0.3">
      <c r="B1099" s="123"/>
      <c r="C1099" s="123"/>
      <c r="D1099" s="123"/>
      <c r="E1099" s="123"/>
      <c r="F1099" s="123"/>
      <c r="G1099" s="123"/>
      <c r="H1099" s="123"/>
      <c r="I1099" s="123"/>
      <c r="J1099" s="123"/>
      <c r="K1099" s="21"/>
      <c r="L1099" s="21"/>
      <c r="M1099" s="21"/>
      <c r="N1099" s="21"/>
      <c r="O1099" s="21"/>
      <c r="P1099" s="21"/>
      <c r="Q1099" s="21"/>
      <c r="R1099" s="21"/>
      <c r="S1099" s="21"/>
    </row>
    <row r="1100" spans="2:19" s="8" customFormat="1" x14ac:dyDescent="0.3">
      <c r="B1100" s="123"/>
      <c r="C1100" s="123"/>
      <c r="D1100" s="123"/>
      <c r="E1100" s="123"/>
      <c r="F1100" s="123"/>
      <c r="G1100" s="123"/>
      <c r="H1100" s="123"/>
      <c r="I1100" s="123"/>
      <c r="J1100" s="123"/>
      <c r="K1100" s="21"/>
      <c r="L1100" s="21"/>
      <c r="M1100" s="21"/>
      <c r="N1100" s="21"/>
      <c r="O1100" s="21"/>
      <c r="P1100" s="21"/>
      <c r="Q1100" s="21"/>
      <c r="R1100" s="21"/>
      <c r="S1100" s="21"/>
    </row>
    <row r="1101" spans="2:19" s="8" customFormat="1" x14ac:dyDescent="0.3">
      <c r="B1101" s="123"/>
      <c r="C1101" s="123"/>
      <c r="D1101" s="123"/>
      <c r="E1101" s="123"/>
      <c r="F1101" s="123"/>
      <c r="G1101" s="123"/>
      <c r="H1101" s="123"/>
      <c r="I1101" s="123"/>
      <c r="J1101" s="123"/>
      <c r="K1101" s="21"/>
      <c r="L1101" s="21"/>
      <c r="M1101" s="21"/>
      <c r="N1101" s="21"/>
      <c r="O1101" s="21"/>
      <c r="P1101" s="21"/>
      <c r="Q1101" s="21"/>
      <c r="R1101" s="21"/>
      <c r="S1101" s="21"/>
    </row>
    <row r="1102" spans="2:19" s="8" customFormat="1" x14ac:dyDescent="0.3">
      <c r="B1102" s="123"/>
      <c r="C1102" s="123"/>
      <c r="D1102" s="123"/>
      <c r="E1102" s="123"/>
      <c r="F1102" s="123"/>
      <c r="G1102" s="123"/>
      <c r="H1102" s="123"/>
      <c r="I1102" s="123"/>
      <c r="J1102" s="123"/>
      <c r="K1102" s="21"/>
      <c r="L1102" s="21"/>
      <c r="M1102" s="21"/>
      <c r="N1102" s="21"/>
      <c r="O1102" s="21"/>
      <c r="P1102" s="21"/>
      <c r="Q1102" s="21"/>
      <c r="R1102" s="21"/>
      <c r="S1102" s="21"/>
    </row>
    <row r="1103" spans="2:19" s="8" customFormat="1" x14ac:dyDescent="0.3">
      <c r="B1103" s="123"/>
      <c r="C1103" s="123"/>
      <c r="D1103" s="123"/>
      <c r="E1103" s="123"/>
      <c r="F1103" s="123"/>
      <c r="G1103" s="123"/>
      <c r="H1103" s="123"/>
      <c r="I1103" s="123"/>
      <c r="J1103" s="123"/>
      <c r="K1103" s="21"/>
      <c r="L1103" s="21"/>
      <c r="M1103" s="21"/>
      <c r="N1103" s="21"/>
      <c r="O1103" s="21"/>
      <c r="P1103" s="21"/>
      <c r="Q1103" s="21"/>
      <c r="R1103" s="21"/>
      <c r="S1103" s="21"/>
    </row>
    <row r="1104" spans="2:19" s="8" customFormat="1" x14ac:dyDescent="0.3">
      <c r="B1104" s="123"/>
      <c r="C1104" s="123"/>
      <c r="D1104" s="123"/>
      <c r="E1104" s="123"/>
      <c r="F1104" s="123"/>
      <c r="G1104" s="123"/>
      <c r="H1104" s="123"/>
      <c r="I1104" s="123"/>
      <c r="J1104" s="123"/>
      <c r="K1104" s="21"/>
      <c r="L1104" s="21"/>
      <c r="M1104" s="21"/>
      <c r="N1104" s="21"/>
      <c r="O1104" s="21"/>
      <c r="P1104" s="21"/>
      <c r="Q1104" s="21"/>
      <c r="R1104" s="21"/>
      <c r="S1104" s="21"/>
    </row>
    <row r="1105" spans="2:19" s="8" customFormat="1" x14ac:dyDescent="0.3">
      <c r="B1105" s="123"/>
      <c r="C1105" s="123"/>
      <c r="D1105" s="123"/>
      <c r="E1105" s="123"/>
      <c r="F1105" s="123"/>
      <c r="G1105" s="123"/>
      <c r="H1105" s="123"/>
      <c r="I1105" s="123"/>
      <c r="J1105" s="123"/>
      <c r="K1105" s="21"/>
      <c r="L1105" s="21"/>
      <c r="M1105" s="21"/>
      <c r="N1105" s="21"/>
      <c r="O1105" s="21"/>
      <c r="P1105" s="21"/>
      <c r="Q1105" s="21"/>
      <c r="R1105" s="21"/>
      <c r="S1105" s="21"/>
    </row>
    <row r="1106" spans="2:19" s="8" customFormat="1" x14ac:dyDescent="0.3">
      <c r="B1106" s="123"/>
      <c r="C1106" s="123"/>
      <c r="D1106" s="123"/>
      <c r="E1106" s="123"/>
      <c r="F1106" s="123"/>
      <c r="G1106" s="123"/>
      <c r="H1106" s="123"/>
      <c r="I1106" s="123"/>
      <c r="J1106" s="123"/>
      <c r="K1106" s="21"/>
      <c r="L1106" s="21"/>
      <c r="M1106" s="21"/>
      <c r="N1106" s="21"/>
      <c r="O1106" s="21"/>
      <c r="P1106" s="21"/>
      <c r="Q1106" s="21"/>
      <c r="R1106" s="21"/>
      <c r="S1106" s="21"/>
    </row>
    <row r="1107" spans="2:19" s="8" customFormat="1" x14ac:dyDescent="0.3">
      <c r="B1107" s="123"/>
      <c r="C1107" s="123"/>
      <c r="D1107" s="123"/>
      <c r="E1107" s="123"/>
      <c r="F1107" s="123"/>
      <c r="G1107" s="123"/>
      <c r="H1107" s="123"/>
      <c r="I1107" s="123"/>
      <c r="J1107" s="123"/>
      <c r="K1107" s="21"/>
      <c r="L1107" s="21"/>
      <c r="M1107" s="21"/>
      <c r="N1107" s="21"/>
      <c r="O1107" s="21"/>
      <c r="P1107" s="21"/>
      <c r="Q1107" s="21"/>
      <c r="R1107" s="21"/>
      <c r="S1107" s="21"/>
    </row>
    <row r="1108" spans="2:19" s="8" customFormat="1" x14ac:dyDescent="0.3">
      <c r="B1108" s="123"/>
      <c r="C1108" s="123"/>
      <c r="D1108" s="123"/>
      <c r="E1108" s="123"/>
      <c r="F1108" s="123"/>
      <c r="G1108" s="123"/>
      <c r="H1108" s="123"/>
      <c r="I1108" s="123"/>
      <c r="J1108" s="123"/>
      <c r="K1108" s="21"/>
      <c r="L1108" s="21"/>
      <c r="M1108" s="21"/>
      <c r="N1108" s="21"/>
      <c r="O1108" s="21"/>
      <c r="P1108" s="21"/>
      <c r="Q1108" s="21"/>
      <c r="R1108" s="21"/>
      <c r="S1108" s="21"/>
    </row>
    <row r="1109" spans="2:19" s="8" customFormat="1" x14ac:dyDescent="0.3">
      <c r="B1109" s="123"/>
      <c r="C1109" s="123"/>
      <c r="D1109" s="123"/>
      <c r="E1109" s="123"/>
      <c r="F1109" s="123"/>
      <c r="G1109" s="123"/>
      <c r="H1109" s="123"/>
      <c r="I1109" s="123"/>
      <c r="J1109" s="123"/>
      <c r="K1109" s="21"/>
      <c r="L1109" s="21"/>
      <c r="M1109" s="21"/>
      <c r="N1109" s="21"/>
      <c r="O1109" s="21"/>
      <c r="P1109" s="21"/>
      <c r="Q1109" s="21"/>
      <c r="R1109" s="21"/>
      <c r="S1109" s="21"/>
    </row>
    <row r="1110" spans="2:19" s="8" customFormat="1" x14ac:dyDescent="0.3">
      <c r="B1110" s="123"/>
      <c r="C1110" s="123"/>
      <c r="D1110" s="123"/>
      <c r="E1110" s="123"/>
      <c r="F1110" s="123"/>
      <c r="G1110" s="123"/>
      <c r="H1110" s="123"/>
      <c r="I1110" s="123"/>
      <c r="J1110" s="123"/>
      <c r="K1110" s="21"/>
      <c r="L1110" s="21"/>
      <c r="M1110" s="21"/>
      <c r="N1110" s="21"/>
      <c r="O1110" s="21"/>
      <c r="P1110" s="21"/>
      <c r="Q1110" s="21"/>
      <c r="R1110" s="21"/>
      <c r="S1110" s="21"/>
    </row>
    <row r="1111" spans="2:19" s="8" customFormat="1" x14ac:dyDescent="0.3">
      <c r="B1111" s="123"/>
      <c r="C1111" s="123"/>
      <c r="D1111" s="123"/>
      <c r="E1111" s="123"/>
      <c r="F1111" s="123"/>
      <c r="G1111" s="123"/>
      <c r="H1111" s="123"/>
      <c r="I1111" s="123"/>
      <c r="J1111" s="123"/>
      <c r="K1111" s="21"/>
      <c r="L1111" s="21"/>
      <c r="M1111" s="21"/>
      <c r="N1111" s="21"/>
      <c r="O1111" s="21"/>
      <c r="P1111" s="21"/>
      <c r="Q1111" s="21"/>
      <c r="R1111" s="21"/>
      <c r="S1111" s="21"/>
    </row>
    <row r="1112" spans="2:19" s="8" customFormat="1" x14ac:dyDescent="0.3">
      <c r="B1112" s="123"/>
      <c r="C1112" s="123"/>
      <c r="D1112" s="123"/>
      <c r="E1112" s="123"/>
      <c r="F1112" s="123"/>
      <c r="G1112" s="123"/>
      <c r="H1112" s="123"/>
      <c r="I1112" s="123"/>
      <c r="J1112" s="123"/>
      <c r="K1112" s="21"/>
      <c r="L1112" s="21"/>
      <c r="M1112" s="21"/>
      <c r="N1112" s="21"/>
      <c r="O1112" s="21"/>
      <c r="P1112" s="21"/>
      <c r="Q1112" s="21"/>
      <c r="R1112" s="21"/>
      <c r="S1112" s="21"/>
    </row>
    <row r="1113" spans="2:19" s="8" customFormat="1" x14ac:dyDescent="0.3">
      <c r="B1113" s="123"/>
      <c r="C1113" s="123"/>
      <c r="D1113" s="123"/>
      <c r="E1113" s="123"/>
      <c r="F1113" s="123"/>
      <c r="G1113" s="123"/>
      <c r="H1113" s="123"/>
      <c r="I1113" s="123"/>
      <c r="J1113" s="123"/>
      <c r="K1113" s="21"/>
      <c r="L1113" s="21"/>
      <c r="M1113" s="21"/>
      <c r="N1113" s="21"/>
      <c r="O1113" s="21"/>
      <c r="P1113" s="21"/>
      <c r="Q1113" s="21"/>
      <c r="R1113" s="21"/>
      <c r="S1113" s="21"/>
    </row>
    <row r="1114" spans="2:19" s="8" customFormat="1" x14ac:dyDescent="0.3">
      <c r="B1114" s="123"/>
      <c r="C1114" s="123"/>
      <c r="D1114" s="123"/>
      <c r="E1114" s="123"/>
      <c r="F1114" s="123"/>
      <c r="G1114" s="123"/>
      <c r="H1114" s="123"/>
      <c r="I1114" s="123"/>
      <c r="J1114" s="123"/>
      <c r="K1114" s="21"/>
      <c r="L1114" s="21"/>
      <c r="M1114" s="21"/>
      <c r="N1114" s="21"/>
      <c r="O1114" s="21"/>
      <c r="P1114" s="21"/>
      <c r="Q1114" s="21"/>
      <c r="R1114" s="21"/>
      <c r="S1114" s="21"/>
    </row>
    <row r="1115" spans="2:19" s="8" customFormat="1" x14ac:dyDescent="0.3">
      <c r="B1115" s="123"/>
      <c r="C1115" s="123"/>
      <c r="D1115" s="123"/>
      <c r="E1115" s="123"/>
      <c r="F1115" s="123"/>
      <c r="G1115" s="123"/>
      <c r="H1115" s="123"/>
      <c r="I1115" s="123"/>
      <c r="J1115" s="123"/>
      <c r="K1115" s="21"/>
      <c r="L1115" s="21"/>
      <c r="M1115" s="21"/>
      <c r="N1115" s="21"/>
      <c r="O1115" s="21"/>
      <c r="P1115" s="21"/>
      <c r="Q1115" s="21"/>
      <c r="R1115" s="21"/>
      <c r="S1115" s="21"/>
    </row>
    <row r="1116" spans="2:19" s="8" customFormat="1" x14ac:dyDescent="0.3">
      <c r="B1116" s="123"/>
      <c r="C1116" s="123"/>
      <c r="D1116" s="123"/>
      <c r="E1116" s="123"/>
      <c r="F1116" s="123"/>
      <c r="G1116" s="123"/>
      <c r="H1116" s="123"/>
      <c r="I1116" s="123"/>
      <c r="J1116" s="123"/>
      <c r="K1116" s="21"/>
      <c r="L1116" s="21"/>
      <c r="M1116" s="21"/>
      <c r="N1116" s="21"/>
      <c r="O1116" s="21"/>
      <c r="P1116" s="21"/>
      <c r="Q1116" s="21"/>
      <c r="R1116" s="21"/>
      <c r="S1116" s="21"/>
    </row>
    <row r="1117" spans="2:19" s="8" customFormat="1" x14ac:dyDescent="0.3">
      <c r="B1117" s="123"/>
      <c r="C1117" s="123"/>
      <c r="D1117" s="123"/>
      <c r="E1117" s="123"/>
      <c r="F1117" s="123"/>
      <c r="G1117" s="123"/>
      <c r="H1117" s="123"/>
      <c r="I1117" s="123"/>
      <c r="J1117" s="123"/>
      <c r="K1117" s="21"/>
      <c r="L1117" s="21"/>
      <c r="M1117" s="21"/>
      <c r="N1117" s="21"/>
      <c r="O1117" s="21"/>
      <c r="P1117" s="21"/>
      <c r="Q1117" s="21"/>
      <c r="R1117" s="21"/>
      <c r="S1117" s="21"/>
    </row>
    <row r="1118" spans="2:19" s="8" customFormat="1" x14ac:dyDescent="0.3">
      <c r="B1118" s="123"/>
      <c r="C1118" s="123"/>
      <c r="D1118" s="123"/>
      <c r="E1118" s="123"/>
      <c r="F1118" s="123"/>
      <c r="G1118" s="123"/>
      <c r="H1118" s="123"/>
      <c r="I1118" s="123"/>
      <c r="J1118" s="123"/>
      <c r="K1118" s="21"/>
      <c r="L1118" s="21"/>
      <c r="M1118" s="21"/>
      <c r="N1118" s="21"/>
      <c r="O1118" s="21"/>
      <c r="P1118" s="21"/>
      <c r="Q1118" s="21"/>
      <c r="R1118" s="21"/>
      <c r="S1118" s="21"/>
    </row>
    <row r="1119" spans="2:19" s="8" customFormat="1" x14ac:dyDescent="0.3">
      <c r="B1119" s="123"/>
      <c r="C1119" s="123"/>
      <c r="D1119" s="123"/>
      <c r="E1119" s="123"/>
      <c r="F1119" s="123"/>
      <c r="G1119" s="123"/>
      <c r="H1119" s="123"/>
      <c r="I1119" s="123"/>
      <c r="J1119" s="123"/>
      <c r="K1119" s="21"/>
      <c r="L1119" s="21"/>
      <c r="M1119" s="21"/>
      <c r="N1119" s="21"/>
      <c r="O1119" s="21"/>
      <c r="P1119" s="21"/>
      <c r="Q1119" s="21"/>
      <c r="R1119" s="21"/>
      <c r="S1119" s="21"/>
    </row>
    <row r="1120" spans="2:19" s="8" customFormat="1" x14ac:dyDescent="0.3">
      <c r="B1120" s="123"/>
      <c r="C1120" s="123"/>
      <c r="D1120" s="123"/>
      <c r="E1120" s="123"/>
      <c r="F1120" s="123"/>
      <c r="G1120" s="123"/>
      <c r="H1120" s="123"/>
      <c r="I1120" s="123"/>
      <c r="J1120" s="123"/>
      <c r="K1120" s="21"/>
      <c r="L1120" s="21"/>
      <c r="M1120" s="21"/>
      <c r="N1120" s="21"/>
      <c r="O1120" s="21"/>
      <c r="P1120" s="21"/>
      <c r="Q1120" s="21"/>
      <c r="R1120" s="21"/>
      <c r="S1120" s="21"/>
    </row>
    <row r="1121" spans="2:19" s="8" customFormat="1" x14ac:dyDescent="0.3">
      <c r="B1121" s="123"/>
      <c r="C1121" s="123"/>
      <c r="D1121" s="123"/>
      <c r="E1121" s="123"/>
      <c r="F1121" s="123"/>
      <c r="G1121" s="123"/>
      <c r="H1121" s="123"/>
      <c r="I1121" s="123"/>
      <c r="J1121" s="123"/>
      <c r="K1121" s="21"/>
      <c r="L1121" s="21"/>
      <c r="M1121" s="21"/>
      <c r="N1121" s="21"/>
      <c r="O1121" s="21"/>
      <c r="P1121" s="21"/>
      <c r="Q1121" s="21"/>
      <c r="R1121" s="21"/>
      <c r="S1121" s="21"/>
    </row>
    <row r="1122" spans="2:19" s="8" customFormat="1" x14ac:dyDescent="0.3">
      <c r="B1122" s="123"/>
      <c r="C1122" s="123"/>
      <c r="D1122" s="123"/>
      <c r="E1122" s="123"/>
      <c r="F1122" s="123"/>
      <c r="G1122" s="123"/>
      <c r="H1122" s="123"/>
      <c r="I1122" s="123"/>
      <c r="J1122" s="123"/>
      <c r="K1122" s="21"/>
      <c r="L1122" s="21"/>
      <c r="M1122" s="21"/>
      <c r="N1122" s="21"/>
      <c r="O1122" s="21"/>
      <c r="P1122" s="21"/>
      <c r="Q1122" s="21"/>
      <c r="R1122" s="21"/>
      <c r="S1122" s="21"/>
    </row>
    <row r="1123" spans="2:19" s="8" customFormat="1" x14ac:dyDescent="0.3">
      <c r="B1123" s="123"/>
      <c r="C1123" s="123"/>
      <c r="D1123" s="123"/>
      <c r="E1123" s="123"/>
      <c r="F1123" s="123"/>
      <c r="G1123" s="123"/>
      <c r="H1123" s="123"/>
      <c r="I1123" s="123"/>
      <c r="J1123" s="123"/>
      <c r="K1123" s="21"/>
      <c r="L1123" s="21"/>
      <c r="M1123" s="21"/>
      <c r="N1123" s="21"/>
      <c r="O1123" s="21"/>
      <c r="P1123" s="21"/>
      <c r="Q1123" s="21"/>
      <c r="R1123" s="21"/>
      <c r="S1123" s="21"/>
    </row>
    <row r="1124" spans="2:19" s="8" customFormat="1" x14ac:dyDescent="0.3">
      <c r="B1124" s="123"/>
      <c r="C1124" s="123"/>
      <c r="D1124" s="123"/>
      <c r="E1124" s="123"/>
      <c r="F1124" s="123"/>
      <c r="G1124" s="123"/>
      <c r="H1124" s="123"/>
      <c r="I1124" s="123"/>
      <c r="J1124" s="123"/>
      <c r="K1124" s="21"/>
      <c r="L1124" s="21"/>
      <c r="M1124" s="21"/>
      <c r="N1124" s="21"/>
      <c r="O1124" s="21"/>
      <c r="P1124" s="21"/>
      <c r="Q1124" s="21"/>
      <c r="R1124" s="21"/>
      <c r="S1124" s="21"/>
    </row>
    <row r="1125" spans="2:19" s="8" customFormat="1" x14ac:dyDescent="0.3">
      <c r="B1125" s="123"/>
      <c r="C1125" s="123"/>
      <c r="D1125" s="123"/>
      <c r="E1125" s="123"/>
      <c r="F1125" s="123"/>
      <c r="G1125" s="123"/>
      <c r="H1125" s="123"/>
      <c r="I1125" s="123"/>
      <c r="J1125" s="123"/>
      <c r="K1125" s="21"/>
      <c r="L1125" s="21"/>
      <c r="M1125" s="21"/>
      <c r="N1125" s="21"/>
      <c r="O1125" s="21"/>
      <c r="P1125" s="21"/>
      <c r="Q1125" s="21"/>
      <c r="R1125" s="21"/>
      <c r="S1125" s="21"/>
    </row>
    <row r="1126" spans="2:19" s="8" customFormat="1" x14ac:dyDescent="0.3">
      <c r="B1126" s="123"/>
      <c r="C1126" s="123"/>
      <c r="D1126" s="123"/>
      <c r="E1126" s="123"/>
      <c r="F1126" s="123"/>
      <c r="G1126" s="123"/>
      <c r="H1126" s="123"/>
      <c r="I1126" s="123"/>
      <c r="J1126" s="123"/>
      <c r="K1126" s="21"/>
      <c r="L1126" s="21"/>
      <c r="M1126" s="21"/>
      <c r="N1126" s="21"/>
      <c r="O1126" s="21"/>
      <c r="P1126" s="21"/>
      <c r="Q1126" s="21"/>
      <c r="R1126" s="21"/>
      <c r="S1126" s="21"/>
    </row>
    <row r="1127" spans="2:19" s="8" customFormat="1" x14ac:dyDescent="0.3">
      <c r="B1127" s="123"/>
      <c r="C1127" s="123"/>
      <c r="D1127" s="123"/>
      <c r="E1127" s="123"/>
      <c r="F1127" s="123"/>
      <c r="G1127" s="123"/>
      <c r="H1127" s="123"/>
      <c r="I1127" s="123"/>
      <c r="J1127" s="123"/>
      <c r="K1127" s="21"/>
      <c r="L1127" s="21"/>
      <c r="M1127" s="21"/>
      <c r="N1127" s="21"/>
      <c r="O1127" s="21"/>
      <c r="P1127" s="21"/>
      <c r="Q1127" s="21"/>
      <c r="R1127" s="21"/>
      <c r="S1127" s="21"/>
    </row>
    <row r="1128" spans="2:19" s="8" customFormat="1" x14ac:dyDescent="0.3">
      <c r="B1128" s="123"/>
      <c r="C1128" s="123"/>
      <c r="D1128" s="123"/>
      <c r="E1128" s="123"/>
      <c r="F1128" s="123"/>
      <c r="G1128" s="123"/>
      <c r="H1128" s="123"/>
      <c r="I1128" s="123"/>
      <c r="J1128" s="123"/>
      <c r="K1128" s="21"/>
      <c r="L1128" s="21"/>
      <c r="M1128" s="21"/>
      <c r="N1128" s="21"/>
      <c r="O1128" s="21"/>
      <c r="P1128" s="21"/>
      <c r="Q1128" s="21"/>
      <c r="R1128" s="21"/>
      <c r="S1128" s="21"/>
    </row>
    <row r="1129" spans="2:19" s="8" customFormat="1" x14ac:dyDescent="0.3">
      <c r="B1129" s="123"/>
      <c r="C1129" s="123"/>
      <c r="D1129" s="123"/>
      <c r="E1129" s="123"/>
      <c r="F1129" s="123"/>
      <c r="G1129" s="123"/>
      <c r="H1129" s="123"/>
      <c r="I1129" s="123"/>
      <c r="J1129" s="123"/>
      <c r="K1129" s="21"/>
      <c r="L1129" s="21"/>
      <c r="M1129" s="21"/>
      <c r="N1129" s="21"/>
      <c r="O1129" s="21"/>
      <c r="P1129" s="21"/>
      <c r="Q1129" s="21"/>
      <c r="R1129" s="21"/>
      <c r="S1129" s="21"/>
    </row>
    <row r="1130" spans="2:19" s="8" customFormat="1" x14ac:dyDescent="0.3">
      <c r="B1130" s="123"/>
      <c r="C1130" s="123"/>
      <c r="D1130" s="123"/>
      <c r="E1130" s="123"/>
      <c r="F1130" s="123"/>
      <c r="G1130" s="123"/>
      <c r="H1130" s="123"/>
      <c r="I1130" s="123"/>
      <c r="J1130" s="123"/>
      <c r="K1130" s="21"/>
      <c r="L1130" s="21"/>
      <c r="M1130" s="21"/>
      <c r="N1130" s="21"/>
      <c r="O1130" s="21"/>
      <c r="P1130" s="21"/>
      <c r="Q1130" s="21"/>
      <c r="R1130" s="21"/>
      <c r="S1130" s="21"/>
    </row>
    <row r="1131" spans="2:19" s="8" customFormat="1" x14ac:dyDescent="0.3">
      <c r="B1131" s="123"/>
      <c r="C1131" s="123"/>
      <c r="D1131" s="123"/>
      <c r="E1131" s="123"/>
      <c r="F1131" s="123"/>
      <c r="G1131" s="123"/>
      <c r="H1131" s="123"/>
      <c r="I1131" s="123"/>
      <c r="J1131" s="123"/>
      <c r="K1131" s="21"/>
      <c r="L1131" s="21"/>
      <c r="M1131" s="21"/>
      <c r="N1131" s="21"/>
      <c r="O1131" s="21"/>
      <c r="P1131" s="21"/>
      <c r="Q1131" s="21"/>
      <c r="R1131" s="21"/>
      <c r="S1131" s="21"/>
    </row>
    <row r="1132" spans="2:19" s="8" customFormat="1" x14ac:dyDescent="0.3">
      <c r="B1132" s="123"/>
      <c r="C1132" s="123"/>
      <c r="D1132" s="123"/>
      <c r="E1132" s="123"/>
      <c r="F1132" s="123"/>
      <c r="G1132" s="123"/>
      <c r="H1132" s="123"/>
      <c r="I1132" s="123"/>
      <c r="J1132" s="123"/>
      <c r="K1132" s="21"/>
      <c r="L1132" s="21"/>
      <c r="M1132" s="21"/>
      <c r="N1132" s="21"/>
      <c r="O1132" s="21"/>
      <c r="P1132" s="21"/>
      <c r="Q1132" s="21"/>
      <c r="R1132" s="21"/>
      <c r="S1132" s="21"/>
    </row>
    <row r="1133" spans="2:19" s="8" customFormat="1" x14ac:dyDescent="0.3">
      <c r="B1133" s="123"/>
      <c r="C1133" s="123"/>
      <c r="D1133" s="123"/>
      <c r="E1133" s="123"/>
      <c r="F1133" s="123"/>
      <c r="G1133" s="123"/>
      <c r="H1133" s="123"/>
      <c r="I1133" s="123"/>
      <c r="J1133" s="123"/>
      <c r="K1133" s="21"/>
      <c r="L1133" s="21"/>
      <c r="M1133" s="21"/>
      <c r="N1133" s="21"/>
      <c r="O1133" s="21"/>
      <c r="P1133" s="21"/>
      <c r="Q1133" s="21"/>
      <c r="R1133" s="21"/>
      <c r="S1133" s="21"/>
    </row>
    <row r="1134" spans="2:19" s="8" customFormat="1" x14ac:dyDescent="0.3">
      <c r="B1134" s="123"/>
      <c r="C1134" s="123"/>
      <c r="D1134" s="123"/>
      <c r="E1134" s="123"/>
      <c r="F1134" s="123"/>
      <c r="G1134" s="123"/>
      <c r="H1134" s="123"/>
      <c r="I1134" s="123"/>
      <c r="J1134" s="123"/>
      <c r="K1134" s="21"/>
      <c r="L1134" s="21"/>
      <c r="M1134" s="21"/>
      <c r="N1134" s="21"/>
      <c r="O1134" s="21"/>
      <c r="P1134" s="21"/>
      <c r="Q1134" s="21"/>
      <c r="R1134" s="21"/>
      <c r="S1134" s="21"/>
    </row>
    <row r="1135" spans="2:19" s="8" customFormat="1" x14ac:dyDescent="0.3">
      <c r="B1135" s="123"/>
      <c r="C1135" s="123"/>
      <c r="D1135" s="123"/>
      <c r="E1135" s="123"/>
      <c r="F1135" s="123"/>
      <c r="G1135" s="123"/>
      <c r="H1135" s="123"/>
      <c r="I1135" s="123"/>
      <c r="J1135" s="123"/>
      <c r="K1135" s="21"/>
      <c r="L1135" s="21"/>
      <c r="M1135" s="21"/>
      <c r="N1135" s="21"/>
      <c r="O1135" s="21"/>
      <c r="P1135" s="21"/>
      <c r="Q1135" s="21"/>
      <c r="R1135" s="21"/>
      <c r="S1135" s="21"/>
    </row>
    <row r="1136" spans="2:19" s="8" customFormat="1" x14ac:dyDescent="0.3">
      <c r="B1136" s="123"/>
      <c r="C1136" s="123"/>
      <c r="D1136" s="123"/>
      <c r="E1136" s="123"/>
      <c r="F1136" s="123"/>
      <c r="G1136" s="123"/>
      <c r="H1136" s="123"/>
      <c r="I1136" s="123"/>
      <c r="J1136" s="123"/>
      <c r="K1136" s="21"/>
      <c r="L1136" s="21"/>
      <c r="M1136" s="21"/>
      <c r="N1136" s="21"/>
      <c r="O1136" s="21"/>
      <c r="P1136" s="21"/>
      <c r="Q1136" s="21"/>
      <c r="R1136" s="21"/>
      <c r="S1136" s="21"/>
    </row>
    <row r="1137" spans="2:19" s="8" customFormat="1" x14ac:dyDescent="0.3">
      <c r="B1137" s="123"/>
      <c r="C1137" s="123"/>
      <c r="D1137" s="123"/>
      <c r="E1137" s="123"/>
      <c r="F1137" s="123"/>
      <c r="G1137" s="123"/>
      <c r="H1137" s="123"/>
      <c r="I1137" s="123"/>
      <c r="J1137" s="123"/>
      <c r="K1137" s="21"/>
      <c r="L1137" s="21"/>
      <c r="M1137" s="21"/>
      <c r="N1137" s="21"/>
      <c r="O1137" s="21"/>
      <c r="P1137" s="21"/>
      <c r="Q1137" s="21"/>
      <c r="R1137" s="21"/>
      <c r="S1137" s="21"/>
    </row>
    <row r="1138" spans="2:19" s="8" customFormat="1" x14ac:dyDescent="0.3">
      <c r="B1138" s="123"/>
      <c r="C1138" s="123"/>
      <c r="D1138" s="123"/>
      <c r="E1138" s="123"/>
      <c r="F1138" s="123"/>
      <c r="G1138" s="123"/>
      <c r="H1138" s="123"/>
      <c r="I1138" s="123"/>
      <c r="J1138" s="123"/>
      <c r="K1138" s="21"/>
      <c r="L1138" s="21"/>
      <c r="M1138" s="21"/>
      <c r="N1138" s="21"/>
      <c r="O1138" s="21"/>
      <c r="P1138" s="21"/>
      <c r="Q1138" s="21"/>
      <c r="R1138" s="21"/>
      <c r="S1138" s="21"/>
    </row>
    <row r="1139" spans="2:19" s="8" customFormat="1" x14ac:dyDescent="0.3">
      <c r="B1139" s="123"/>
      <c r="C1139" s="123"/>
      <c r="D1139" s="123"/>
      <c r="E1139" s="123"/>
      <c r="F1139" s="123"/>
      <c r="G1139" s="123"/>
      <c r="H1139" s="123"/>
      <c r="I1139" s="123"/>
      <c r="J1139" s="123"/>
      <c r="K1139" s="21"/>
      <c r="L1139" s="21"/>
      <c r="M1139" s="21"/>
      <c r="N1139" s="21"/>
      <c r="O1139" s="21"/>
      <c r="P1139" s="21"/>
      <c r="Q1139" s="21"/>
      <c r="R1139" s="21"/>
      <c r="S1139" s="21"/>
    </row>
    <row r="1140" spans="2:19" s="8" customFormat="1" x14ac:dyDescent="0.3">
      <c r="B1140" s="123"/>
      <c r="C1140" s="123"/>
      <c r="D1140" s="123"/>
      <c r="E1140" s="123"/>
      <c r="F1140" s="123"/>
      <c r="G1140" s="123"/>
      <c r="H1140" s="123"/>
      <c r="I1140" s="123"/>
      <c r="J1140" s="123"/>
      <c r="K1140" s="21"/>
      <c r="L1140" s="21"/>
      <c r="M1140" s="21"/>
      <c r="N1140" s="21"/>
      <c r="O1140" s="21"/>
      <c r="P1140" s="21"/>
      <c r="Q1140" s="21"/>
      <c r="R1140" s="21"/>
      <c r="S1140" s="21"/>
    </row>
    <row r="1141" spans="2:19" s="8" customFormat="1" x14ac:dyDescent="0.3">
      <c r="B1141" s="123"/>
      <c r="C1141" s="123"/>
      <c r="D1141" s="123"/>
      <c r="E1141" s="123"/>
      <c r="F1141" s="123"/>
      <c r="G1141" s="123"/>
      <c r="H1141" s="123"/>
      <c r="I1141" s="123"/>
      <c r="J1141" s="123"/>
      <c r="K1141" s="21"/>
      <c r="L1141" s="21"/>
      <c r="M1141" s="21"/>
      <c r="N1141" s="21"/>
      <c r="O1141" s="21"/>
      <c r="P1141" s="21"/>
      <c r="Q1141" s="21"/>
      <c r="R1141" s="21"/>
      <c r="S1141" s="21"/>
    </row>
    <row r="1142" spans="2:19" s="8" customFormat="1" x14ac:dyDescent="0.3">
      <c r="B1142" s="123"/>
      <c r="C1142" s="123"/>
      <c r="D1142" s="123"/>
      <c r="E1142" s="123"/>
      <c r="F1142" s="123"/>
      <c r="G1142" s="123"/>
      <c r="H1142" s="123"/>
      <c r="I1142" s="123"/>
      <c r="J1142" s="123"/>
      <c r="K1142" s="21"/>
      <c r="L1142" s="21"/>
      <c r="M1142" s="21"/>
      <c r="N1142" s="21"/>
      <c r="O1142" s="21"/>
      <c r="P1142" s="21"/>
      <c r="Q1142" s="21"/>
      <c r="R1142" s="21"/>
      <c r="S1142" s="21"/>
    </row>
    <row r="1143" spans="2:19" s="8" customFormat="1" x14ac:dyDescent="0.3">
      <c r="B1143" s="123"/>
      <c r="C1143" s="123"/>
      <c r="D1143" s="123"/>
      <c r="E1143" s="123"/>
      <c r="F1143" s="123"/>
      <c r="G1143" s="123"/>
      <c r="H1143" s="123"/>
      <c r="I1143" s="123"/>
      <c r="J1143" s="123"/>
      <c r="K1143" s="21"/>
      <c r="L1143" s="21"/>
      <c r="M1143" s="21"/>
      <c r="N1143" s="21"/>
      <c r="O1143" s="21"/>
      <c r="P1143" s="21"/>
      <c r="Q1143" s="21"/>
      <c r="R1143" s="21"/>
      <c r="S1143" s="21"/>
    </row>
    <row r="1144" spans="2:19" s="8" customFormat="1" x14ac:dyDescent="0.3">
      <c r="B1144" s="123"/>
      <c r="C1144" s="123"/>
      <c r="D1144" s="123"/>
      <c r="E1144" s="123"/>
      <c r="F1144" s="123"/>
      <c r="G1144" s="123"/>
      <c r="H1144" s="123"/>
      <c r="I1144" s="123"/>
      <c r="J1144" s="123"/>
      <c r="K1144" s="21"/>
      <c r="L1144" s="21"/>
      <c r="M1144" s="21"/>
      <c r="N1144" s="21"/>
      <c r="O1144" s="21"/>
      <c r="P1144" s="21"/>
      <c r="Q1144" s="21"/>
      <c r="R1144" s="21"/>
      <c r="S1144" s="21"/>
    </row>
    <row r="1145" spans="2:19" s="8" customFormat="1" x14ac:dyDescent="0.3">
      <c r="B1145" s="123"/>
      <c r="C1145" s="123"/>
      <c r="D1145" s="123"/>
      <c r="E1145" s="123"/>
      <c r="F1145" s="123"/>
      <c r="G1145" s="123"/>
      <c r="H1145" s="123"/>
      <c r="I1145" s="123"/>
      <c r="J1145" s="123"/>
      <c r="K1145" s="21"/>
      <c r="L1145" s="21"/>
      <c r="M1145" s="21"/>
      <c r="N1145" s="21"/>
      <c r="O1145" s="21"/>
      <c r="P1145" s="21"/>
      <c r="Q1145" s="21"/>
      <c r="R1145" s="21"/>
      <c r="S1145" s="21"/>
    </row>
    <row r="1146" spans="2:19" s="8" customFormat="1" x14ac:dyDescent="0.3">
      <c r="B1146" s="123"/>
      <c r="C1146" s="123"/>
      <c r="D1146" s="123"/>
      <c r="E1146" s="123"/>
      <c r="F1146" s="123"/>
      <c r="G1146" s="123"/>
      <c r="H1146" s="123"/>
      <c r="I1146" s="123"/>
      <c r="J1146" s="123"/>
      <c r="K1146" s="21"/>
      <c r="L1146" s="21"/>
      <c r="M1146" s="21"/>
      <c r="N1146" s="21"/>
      <c r="O1146" s="21"/>
      <c r="P1146" s="21"/>
      <c r="Q1146" s="21"/>
      <c r="R1146" s="21"/>
      <c r="S1146" s="21"/>
    </row>
    <row r="1147" spans="2:19" s="8" customFormat="1" x14ac:dyDescent="0.3">
      <c r="B1147" s="123"/>
      <c r="C1147" s="123"/>
      <c r="D1147" s="123"/>
      <c r="E1147" s="123"/>
      <c r="F1147" s="123"/>
      <c r="G1147" s="123"/>
      <c r="H1147" s="123"/>
      <c r="I1147" s="123"/>
      <c r="J1147" s="123"/>
      <c r="K1147" s="21"/>
      <c r="L1147" s="21"/>
      <c r="M1147" s="21"/>
      <c r="N1147" s="21"/>
      <c r="O1147" s="21"/>
      <c r="P1147" s="21"/>
      <c r="Q1147" s="21"/>
      <c r="R1147" s="21"/>
      <c r="S1147" s="21"/>
    </row>
    <row r="1148" spans="2:19" s="8" customFormat="1" x14ac:dyDescent="0.3">
      <c r="B1148" s="123"/>
      <c r="C1148" s="123"/>
      <c r="D1148" s="123"/>
      <c r="E1148" s="123"/>
      <c r="F1148" s="123"/>
      <c r="G1148" s="123"/>
      <c r="H1148" s="123"/>
      <c r="I1148" s="123"/>
      <c r="J1148" s="123"/>
      <c r="K1148" s="21"/>
      <c r="L1148" s="21"/>
      <c r="M1148" s="21"/>
      <c r="N1148" s="21"/>
      <c r="O1148" s="21"/>
      <c r="P1148" s="21"/>
      <c r="Q1148" s="21"/>
      <c r="R1148" s="21"/>
      <c r="S1148" s="21"/>
    </row>
    <row r="1149" spans="2:19" s="8" customFormat="1" x14ac:dyDescent="0.3">
      <c r="B1149" s="123"/>
      <c r="C1149" s="123"/>
      <c r="D1149" s="123"/>
      <c r="E1149" s="123"/>
      <c r="F1149" s="123"/>
      <c r="G1149" s="123"/>
      <c r="H1149" s="123"/>
      <c r="I1149" s="123"/>
      <c r="J1149" s="123"/>
      <c r="K1149" s="21"/>
      <c r="L1149" s="21"/>
      <c r="M1149" s="21"/>
      <c r="N1149" s="21"/>
      <c r="O1149" s="21"/>
      <c r="P1149" s="21"/>
      <c r="Q1149" s="21"/>
      <c r="R1149" s="21"/>
      <c r="S1149" s="21"/>
    </row>
    <row r="1150" spans="2:19" s="8" customFormat="1" x14ac:dyDescent="0.3">
      <c r="B1150" s="123"/>
      <c r="C1150" s="123"/>
      <c r="D1150" s="123"/>
      <c r="E1150" s="123"/>
      <c r="F1150" s="123"/>
      <c r="G1150" s="123"/>
      <c r="H1150" s="123"/>
      <c r="I1150" s="123"/>
      <c r="J1150" s="123"/>
      <c r="K1150" s="21"/>
      <c r="L1150" s="21"/>
      <c r="M1150" s="21"/>
      <c r="N1150" s="21"/>
      <c r="O1150" s="21"/>
      <c r="P1150" s="21"/>
      <c r="Q1150" s="21"/>
      <c r="R1150" s="21"/>
      <c r="S1150" s="21"/>
    </row>
    <row r="1151" spans="2:19" s="8" customFormat="1" x14ac:dyDescent="0.3">
      <c r="B1151" s="123"/>
      <c r="C1151" s="123"/>
      <c r="D1151" s="123"/>
      <c r="E1151" s="123"/>
      <c r="F1151" s="123"/>
      <c r="G1151" s="123"/>
      <c r="H1151" s="123"/>
      <c r="I1151" s="123"/>
      <c r="J1151" s="123"/>
      <c r="K1151" s="21"/>
      <c r="L1151" s="21"/>
      <c r="M1151" s="21"/>
      <c r="N1151" s="21"/>
      <c r="O1151" s="21"/>
      <c r="P1151" s="21"/>
      <c r="Q1151" s="21"/>
      <c r="R1151" s="21"/>
      <c r="S1151" s="21"/>
    </row>
    <row r="1152" spans="2:19" s="8" customFormat="1" x14ac:dyDescent="0.3">
      <c r="B1152" s="123"/>
      <c r="C1152" s="123"/>
      <c r="D1152" s="123"/>
      <c r="E1152" s="123"/>
      <c r="F1152" s="123"/>
      <c r="G1152" s="123"/>
      <c r="H1152" s="123"/>
      <c r="I1152" s="123"/>
      <c r="J1152" s="123"/>
      <c r="K1152" s="21"/>
      <c r="L1152" s="21"/>
      <c r="M1152" s="21"/>
      <c r="N1152" s="21"/>
      <c r="O1152" s="21"/>
      <c r="P1152" s="21"/>
      <c r="Q1152" s="21"/>
      <c r="R1152" s="21"/>
      <c r="S1152" s="21"/>
    </row>
    <row r="1153" spans="2:19" s="8" customFormat="1" x14ac:dyDescent="0.3">
      <c r="B1153" s="123"/>
      <c r="C1153" s="123"/>
      <c r="D1153" s="123"/>
      <c r="E1153" s="123"/>
      <c r="F1153" s="123"/>
      <c r="G1153" s="123"/>
      <c r="H1153" s="123"/>
      <c r="I1153" s="123"/>
      <c r="J1153" s="123"/>
      <c r="K1153" s="21"/>
      <c r="L1153" s="21"/>
      <c r="M1153" s="21"/>
      <c r="N1153" s="21"/>
      <c r="O1153" s="21"/>
      <c r="P1153" s="21"/>
      <c r="Q1153" s="21"/>
      <c r="R1153" s="21"/>
      <c r="S1153" s="21"/>
    </row>
    <row r="1154" spans="2:19" s="8" customFormat="1" x14ac:dyDescent="0.3">
      <c r="B1154" s="123"/>
      <c r="C1154" s="123"/>
      <c r="D1154" s="123"/>
      <c r="E1154" s="123"/>
      <c r="F1154" s="123"/>
      <c r="G1154" s="123"/>
      <c r="H1154" s="123"/>
      <c r="I1154" s="123"/>
      <c r="J1154" s="123"/>
      <c r="K1154" s="21"/>
      <c r="L1154" s="21"/>
      <c r="M1154" s="21"/>
      <c r="N1154" s="21"/>
      <c r="O1154" s="21"/>
      <c r="P1154" s="21"/>
      <c r="Q1154" s="21"/>
      <c r="R1154" s="21"/>
      <c r="S1154" s="21"/>
    </row>
    <row r="1155" spans="2:19" s="8" customFormat="1" x14ac:dyDescent="0.3">
      <c r="B1155" s="123"/>
      <c r="C1155" s="123"/>
      <c r="D1155" s="123"/>
      <c r="E1155" s="123"/>
      <c r="F1155" s="123"/>
      <c r="G1155" s="123"/>
      <c r="H1155" s="123"/>
      <c r="I1155" s="123"/>
      <c r="J1155" s="123"/>
      <c r="K1155" s="21"/>
      <c r="L1155" s="21"/>
      <c r="M1155" s="21"/>
      <c r="N1155" s="21"/>
      <c r="O1155" s="21"/>
      <c r="P1155" s="21"/>
      <c r="Q1155" s="21"/>
      <c r="R1155" s="21"/>
      <c r="S1155" s="21"/>
    </row>
    <row r="1156" spans="2:19" s="8" customFormat="1" x14ac:dyDescent="0.3">
      <c r="B1156" s="123"/>
      <c r="C1156" s="123"/>
      <c r="D1156" s="123"/>
      <c r="E1156" s="123"/>
      <c r="F1156" s="123"/>
      <c r="G1156" s="123"/>
      <c r="H1156" s="123"/>
      <c r="I1156" s="123"/>
      <c r="J1156" s="123"/>
      <c r="K1156" s="21"/>
      <c r="L1156" s="21"/>
      <c r="M1156" s="21"/>
      <c r="N1156" s="21"/>
      <c r="O1156" s="21"/>
      <c r="P1156" s="21"/>
      <c r="Q1156" s="21"/>
      <c r="R1156" s="21"/>
      <c r="S1156" s="21"/>
    </row>
    <row r="1157" spans="2:19" s="8" customFormat="1" x14ac:dyDescent="0.3">
      <c r="B1157" s="123"/>
      <c r="C1157" s="123"/>
      <c r="D1157" s="123"/>
      <c r="E1157" s="123"/>
      <c r="F1157" s="123"/>
      <c r="G1157" s="123"/>
      <c r="H1157" s="123"/>
      <c r="I1157" s="123"/>
      <c r="J1157" s="123"/>
      <c r="K1157" s="21"/>
      <c r="L1157" s="21"/>
      <c r="M1157" s="21"/>
      <c r="N1157" s="21"/>
      <c r="O1157" s="21"/>
      <c r="P1157" s="21"/>
      <c r="Q1157" s="21"/>
      <c r="R1157" s="21"/>
      <c r="S1157" s="21"/>
    </row>
    <row r="1158" spans="2:19" s="8" customFormat="1" x14ac:dyDescent="0.3">
      <c r="B1158" s="123"/>
      <c r="C1158" s="123"/>
      <c r="D1158" s="123"/>
      <c r="E1158" s="123"/>
      <c r="F1158" s="123"/>
      <c r="G1158" s="123"/>
      <c r="H1158" s="123"/>
      <c r="I1158" s="123"/>
      <c r="J1158" s="123"/>
      <c r="K1158" s="21"/>
      <c r="L1158" s="21"/>
      <c r="M1158" s="21"/>
      <c r="N1158" s="21"/>
      <c r="O1158" s="21"/>
      <c r="P1158" s="21"/>
      <c r="Q1158" s="21"/>
      <c r="R1158" s="21"/>
      <c r="S1158" s="21"/>
    </row>
    <row r="1159" spans="2:19" s="8" customFormat="1" x14ac:dyDescent="0.3">
      <c r="B1159" s="123"/>
      <c r="C1159" s="123"/>
      <c r="D1159" s="123"/>
      <c r="E1159" s="123"/>
      <c r="F1159" s="123"/>
      <c r="G1159" s="123"/>
      <c r="H1159" s="123"/>
      <c r="I1159" s="123"/>
      <c r="J1159" s="123"/>
      <c r="K1159" s="21"/>
      <c r="L1159" s="21"/>
      <c r="M1159" s="21"/>
      <c r="N1159" s="21"/>
      <c r="O1159" s="21"/>
      <c r="P1159" s="21"/>
      <c r="Q1159" s="21"/>
      <c r="R1159" s="21"/>
      <c r="S1159" s="21"/>
    </row>
    <row r="1160" spans="2:19" s="8" customFormat="1" x14ac:dyDescent="0.3">
      <c r="B1160" s="123"/>
      <c r="C1160" s="123"/>
      <c r="D1160" s="123"/>
      <c r="E1160" s="123"/>
      <c r="F1160" s="123"/>
      <c r="G1160" s="123"/>
      <c r="H1160" s="123"/>
      <c r="I1160" s="123"/>
      <c r="J1160" s="123"/>
      <c r="K1160" s="21"/>
      <c r="L1160" s="21"/>
      <c r="M1160" s="21"/>
      <c r="N1160" s="21"/>
      <c r="O1160" s="21"/>
      <c r="P1160" s="21"/>
      <c r="Q1160" s="21"/>
      <c r="R1160" s="21"/>
      <c r="S1160" s="21"/>
    </row>
    <row r="1161" spans="2:19" s="8" customFormat="1" x14ac:dyDescent="0.3">
      <c r="B1161" s="123"/>
      <c r="C1161" s="123"/>
      <c r="D1161" s="123"/>
      <c r="E1161" s="123"/>
      <c r="F1161" s="123"/>
      <c r="G1161" s="123"/>
      <c r="H1161" s="123"/>
      <c r="I1161" s="123"/>
      <c r="J1161" s="123"/>
      <c r="K1161" s="21"/>
      <c r="L1161" s="21"/>
      <c r="M1161" s="21"/>
      <c r="N1161" s="21"/>
      <c r="O1161" s="21"/>
      <c r="P1161" s="21"/>
      <c r="Q1161" s="21"/>
      <c r="R1161" s="21"/>
      <c r="S1161" s="21"/>
    </row>
    <row r="1162" spans="2:19" s="8" customFormat="1" x14ac:dyDescent="0.3">
      <c r="B1162" s="123"/>
      <c r="C1162" s="123"/>
      <c r="D1162" s="123"/>
      <c r="E1162" s="123"/>
      <c r="F1162" s="123"/>
      <c r="G1162" s="123"/>
      <c r="H1162" s="123"/>
      <c r="I1162" s="123"/>
      <c r="J1162" s="123"/>
      <c r="K1162" s="21"/>
      <c r="L1162" s="21"/>
      <c r="M1162" s="21"/>
      <c r="N1162" s="21"/>
      <c r="O1162" s="21"/>
      <c r="P1162" s="21"/>
      <c r="Q1162" s="21"/>
      <c r="R1162" s="21"/>
      <c r="S1162" s="21"/>
    </row>
    <row r="1163" spans="2:19" s="8" customFormat="1" x14ac:dyDescent="0.3">
      <c r="B1163" s="123"/>
      <c r="C1163" s="123"/>
      <c r="D1163" s="123"/>
      <c r="E1163" s="123"/>
      <c r="F1163" s="123"/>
      <c r="G1163" s="123"/>
      <c r="H1163" s="123"/>
      <c r="I1163" s="123"/>
      <c r="J1163" s="123"/>
      <c r="K1163" s="21"/>
      <c r="L1163" s="21"/>
      <c r="M1163" s="21"/>
      <c r="N1163" s="21"/>
      <c r="O1163" s="21"/>
      <c r="P1163" s="21"/>
      <c r="Q1163" s="21"/>
      <c r="R1163" s="21"/>
      <c r="S1163" s="21"/>
    </row>
    <row r="1164" spans="2:19" s="8" customFormat="1" x14ac:dyDescent="0.3">
      <c r="B1164" s="123"/>
      <c r="C1164" s="123"/>
      <c r="D1164" s="123"/>
      <c r="E1164" s="123"/>
      <c r="F1164" s="123"/>
      <c r="G1164" s="123"/>
      <c r="H1164" s="123"/>
      <c r="I1164" s="123"/>
      <c r="J1164" s="123"/>
      <c r="K1164" s="21"/>
      <c r="L1164" s="21"/>
      <c r="M1164" s="21"/>
      <c r="N1164" s="21"/>
      <c r="O1164" s="21"/>
      <c r="P1164" s="21"/>
      <c r="Q1164" s="21"/>
      <c r="R1164" s="21"/>
      <c r="S1164" s="21"/>
    </row>
    <row r="1165" spans="2:19" s="8" customFormat="1" x14ac:dyDescent="0.3">
      <c r="B1165" s="123"/>
      <c r="C1165" s="123"/>
      <c r="D1165" s="123"/>
      <c r="E1165" s="123"/>
      <c r="F1165" s="123"/>
      <c r="G1165" s="123"/>
      <c r="H1165" s="123"/>
      <c r="I1165" s="123"/>
      <c r="J1165" s="123"/>
      <c r="K1165" s="21"/>
      <c r="L1165" s="21"/>
      <c r="M1165" s="21"/>
      <c r="N1165" s="21"/>
      <c r="O1165" s="21"/>
      <c r="P1165" s="21"/>
      <c r="Q1165" s="21"/>
      <c r="R1165" s="21"/>
      <c r="S1165" s="21"/>
    </row>
    <row r="1166" spans="2:19" s="8" customFormat="1" x14ac:dyDescent="0.3">
      <c r="B1166" s="123"/>
      <c r="C1166" s="123"/>
      <c r="D1166" s="123"/>
      <c r="E1166" s="123"/>
      <c r="F1166" s="123"/>
      <c r="G1166" s="123"/>
      <c r="H1166" s="123"/>
      <c r="I1166" s="123"/>
      <c r="J1166" s="123"/>
      <c r="K1166" s="21"/>
      <c r="L1166" s="21"/>
      <c r="M1166" s="21"/>
      <c r="N1166" s="21"/>
      <c r="O1166" s="21"/>
      <c r="P1166" s="21"/>
      <c r="Q1166" s="21"/>
      <c r="R1166" s="21"/>
      <c r="S1166" s="21"/>
    </row>
    <row r="1167" spans="2:19" s="8" customFormat="1" x14ac:dyDescent="0.3">
      <c r="B1167" s="123"/>
      <c r="C1167" s="123"/>
      <c r="D1167" s="123"/>
      <c r="E1167" s="123"/>
      <c r="F1167" s="123"/>
      <c r="G1167" s="123"/>
      <c r="H1167" s="123"/>
      <c r="I1167" s="123"/>
      <c r="J1167" s="123"/>
      <c r="K1167" s="21"/>
      <c r="L1167" s="21"/>
      <c r="M1167" s="21"/>
      <c r="N1167" s="21"/>
      <c r="O1167" s="21"/>
      <c r="P1167" s="21"/>
      <c r="Q1167" s="21"/>
      <c r="R1167" s="21"/>
      <c r="S1167" s="21"/>
    </row>
    <row r="1168" spans="2:19" s="8" customFormat="1" x14ac:dyDescent="0.3">
      <c r="B1168" s="123"/>
      <c r="C1168" s="123"/>
      <c r="D1168" s="123"/>
      <c r="E1168" s="123"/>
      <c r="F1168" s="123"/>
      <c r="G1168" s="123"/>
      <c r="H1168" s="123"/>
      <c r="I1168" s="123"/>
      <c r="J1168" s="123"/>
      <c r="K1168" s="21"/>
      <c r="L1168" s="21"/>
      <c r="M1168" s="21"/>
      <c r="N1168" s="21"/>
      <c r="O1168" s="21"/>
      <c r="P1168" s="21"/>
      <c r="Q1168" s="21"/>
      <c r="R1168" s="21"/>
      <c r="S1168" s="21"/>
    </row>
    <row r="1169" spans="2:19" s="8" customFormat="1" x14ac:dyDescent="0.3">
      <c r="B1169" s="123"/>
      <c r="C1169" s="123"/>
      <c r="D1169" s="123"/>
      <c r="E1169" s="123"/>
      <c r="F1169" s="123"/>
      <c r="G1169" s="123"/>
      <c r="H1169" s="123"/>
      <c r="I1169" s="123"/>
      <c r="J1169" s="123"/>
      <c r="K1169" s="21"/>
      <c r="L1169" s="21"/>
      <c r="M1169" s="21"/>
      <c r="N1169" s="21"/>
      <c r="O1169" s="21"/>
      <c r="P1169" s="21"/>
      <c r="Q1169" s="21"/>
      <c r="R1169" s="21"/>
      <c r="S1169" s="21"/>
    </row>
    <row r="1170" spans="2:19" s="8" customFormat="1" x14ac:dyDescent="0.3">
      <c r="B1170" s="123"/>
      <c r="C1170" s="123"/>
      <c r="D1170" s="123"/>
      <c r="E1170" s="123"/>
      <c r="F1170" s="123"/>
      <c r="G1170" s="123"/>
      <c r="H1170" s="123"/>
      <c r="I1170" s="123"/>
      <c r="J1170" s="123"/>
      <c r="K1170" s="21"/>
      <c r="L1170" s="21"/>
      <c r="M1170" s="21"/>
      <c r="N1170" s="21"/>
      <c r="O1170" s="21"/>
      <c r="P1170" s="21"/>
      <c r="Q1170" s="21"/>
      <c r="R1170" s="21"/>
      <c r="S1170" s="21"/>
    </row>
    <row r="1171" spans="2:19" s="8" customFormat="1" x14ac:dyDescent="0.3">
      <c r="B1171" s="123"/>
      <c r="C1171" s="123"/>
      <c r="D1171" s="123"/>
      <c r="E1171" s="123"/>
      <c r="F1171" s="123"/>
      <c r="G1171" s="123"/>
      <c r="H1171" s="123"/>
      <c r="I1171" s="123"/>
      <c r="J1171" s="123"/>
      <c r="K1171" s="21"/>
      <c r="L1171" s="21"/>
      <c r="M1171" s="21"/>
      <c r="N1171" s="21"/>
      <c r="O1171" s="21"/>
      <c r="P1171" s="21"/>
      <c r="Q1171" s="21"/>
      <c r="R1171" s="21"/>
      <c r="S1171" s="21"/>
    </row>
    <row r="1172" spans="2:19" s="8" customFormat="1" x14ac:dyDescent="0.3">
      <c r="B1172" s="123"/>
      <c r="C1172" s="123"/>
      <c r="D1172" s="123"/>
      <c r="E1172" s="123"/>
      <c r="F1172" s="123"/>
      <c r="G1172" s="123"/>
      <c r="H1172" s="123"/>
      <c r="I1172" s="123"/>
      <c r="J1172" s="123"/>
      <c r="K1172" s="21"/>
      <c r="L1172" s="21"/>
      <c r="M1172" s="21"/>
      <c r="N1172" s="21"/>
      <c r="O1172" s="21"/>
      <c r="P1172" s="21"/>
      <c r="Q1172" s="21"/>
      <c r="R1172" s="21"/>
      <c r="S1172" s="21"/>
    </row>
    <row r="1173" spans="2:19" s="8" customFormat="1" x14ac:dyDescent="0.3">
      <c r="B1173" s="123"/>
      <c r="C1173" s="123"/>
      <c r="D1173" s="123"/>
      <c r="E1173" s="123"/>
      <c r="F1173" s="123"/>
      <c r="G1173" s="123"/>
      <c r="H1173" s="123"/>
      <c r="I1173" s="123"/>
      <c r="J1173" s="123"/>
      <c r="K1173" s="21"/>
      <c r="L1173" s="21"/>
      <c r="M1173" s="21"/>
      <c r="N1173" s="21"/>
      <c r="O1173" s="21"/>
      <c r="P1173" s="21"/>
      <c r="Q1173" s="21"/>
      <c r="R1173" s="21"/>
      <c r="S1173" s="21"/>
    </row>
    <row r="1174" spans="2:19" s="8" customFormat="1" x14ac:dyDescent="0.3">
      <c r="B1174" s="123"/>
      <c r="C1174" s="123"/>
      <c r="D1174" s="123"/>
      <c r="E1174" s="123"/>
      <c r="F1174" s="123"/>
      <c r="G1174" s="123"/>
      <c r="H1174" s="123"/>
      <c r="I1174" s="123"/>
      <c r="J1174" s="123"/>
      <c r="K1174" s="21"/>
      <c r="L1174" s="21"/>
      <c r="M1174" s="21"/>
      <c r="N1174" s="21"/>
      <c r="O1174" s="21"/>
      <c r="P1174" s="21"/>
      <c r="Q1174" s="21"/>
      <c r="R1174" s="21"/>
      <c r="S1174" s="21"/>
    </row>
    <row r="1175" spans="2:19" s="8" customFormat="1" x14ac:dyDescent="0.3">
      <c r="B1175" s="123"/>
      <c r="C1175" s="123"/>
      <c r="D1175" s="123"/>
      <c r="E1175" s="123"/>
      <c r="F1175" s="123"/>
      <c r="G1175" s="123"/>
      <c r="H1175" s="123"/>
      <c r="I1175" s="123"/>
      <c r="J1175" s="123"/>
      <c r="K1175" s="21"/>
      <c r="L1175" s="21"/>
      <c r="M1175" s="21"/>
      <c r="N1175" s="21"/>
      <c r="O1175" s="21"/>
      <c r="P1175" s="21"/>
      <c r="Q1175" s="21"/>
      <c r="R1175" s="21"/>
      <c r="S1175" s="21"/>
    </row>
    <row r="1176" spans="2:19" s="8" customFormat="1" x14ac:dyDescent="0.3">
      <c r="B1176" s="123"/>
      <c r="C1176" s="123"/>
      <c r="D1176" s="123"/>
      <c r="E1176" s="123"/>
      <c r="F1176" s="123"/>
      <c r="G1176" s="123"/>
      <c r="H1176" s="123"/>
      <c r="I1176" s="123"/>
      <c r="J1176" s="123"/>
      <c r="K1176" s="21"/>
      <c r="L1176" s="21"/>
      <c r="M1176" s="21"/>
      <c r="N1176" s="21"/>
      <c r="O1176" s="21"/>
      <c r="P1176" s="21"/>
      <c r="Q1176" s="21"/>
      <c r="R1176" s="21"/>
      <c r="S1176" s="21"/>
    </row>
    <row r="1177" spans="2:19" s="8" customFormat="1" x14ac:dyDescent="0.3">
      <c r="B1177" s="123"/>
      <c r="C1177" s="123"/>
      <c r="D1177" s="123"/>
      <c r="E1177" s="123"/>
      <c r="F1177" s="123"/>
      <c r="G1177" s="123"/>
      <c r="H1177" s="123"/>
      <c r="I1177" s="123"/>
      <c r="J1177" s="123"/>
      <c r="K1177" s="21"/>
      <c r="L1177" s="21"/>
      <c r="M1177" s="21"/>
      <c r="N1177" s="21"/>
      <c r="O1177" s="21"/>
      <c r="P1177" s="21"/>
      <c r="Q1177" s="21"/>
      <c r="R1177" s="21"/>
      <c r="S1177" s="21"/>
    </row>
    <row r="1178" spans="2:19" s="8" customFormat="1" x14ac:dyDescent="0.3">
      <c r="B1178" s="123"/>
      <c r="C1178" s="123"/>
      <c r="D1178" s="123"/>
      <c r="E1178" s="123"/>
      <c r="F1178" s="123"/>
      <c r="G1178" s="123"/>
      <c r="H1178" s="123"/>
      <c r="I1178" s="123"/>
      <c r="J1178" s="123"/>
      <c r="K1178" s="21"/>
      <c r="L1178" s="21"/>
      <c r="M1178" s="21"/>
      <c r="N1178" s="21"/>
      <c r="O1178" s="21"/>
      <c r="P1178" s="21"/>
      <c r="Q1178" s="21"/>
      <c r="R1178" s="21"/>
      <c r="S1178" s="21"/>
    </row>
    <row r="1179" spans="2:19" s="8" customFormat="1" x14ac:dyDescent="0.3">
      <c r="B1179" s="123"/>
      <c r="C1179" s="123"/>
      <c r="D1179" s="123"/>
      <c r="E1179" s="123"/>
      <c r="F1179" s="123"/>
      <c r="G1179" s="123"/>
      <c r="H1179" s="123"/>
      <c r="I1179" s="123"/>
      <c r="J1179" s="123"/>
      <c r="K1179" s="21"/>
      <c r="L1179" s="21"/>
      <c r="M1179" s="21"/>
      <c r="N1179" s="21"/>
      <c r="O1179" s="21"/>
      <c r="P1179" s="21"/>
      <c r="Q1179" s="21"/>
      <c r="R1179" s="21"/>
      <c r="S1179" s="21"/>
    </row>
    <row r="1180" spans="2:19" s="8" customFormat="1" x14ac:dyDescent="0.3">
      <c r="B1180" s="123"/>
      <c r="C1180" s="123"/>
      <c r="D1180" s="123"/>
      <c r="E1180" s="123"/>
      <c r="F1180" s="123"/>
      <c r="G1180" s="123"/>
      <c r="H1180" s="123"/>
      <c r="I1180" s="123"/>
      <c r="J1180" s="123"/>
      <c r="K1180" s="21"/>
      <c r="L1180" s="21"/>
      <c r="M1180" s="21"/>
      <c r="N1180" s="21"/>
      <c r="O1180" s="21"/>
      <c r="P1180" s="21"/>
      <c r="Q1180" s="21"/>
      <c r="R1180" s="21"/>
      <c r="S1180" s="21"/>
    </row>
    <row r="1181" spans="2:19" s="8" customFormat="1" x14ac:dyDescent="0.3">
      <c r="B1181" s="123"/>
      <c r="C1181" s="123"/>
      <c r="D1181" s="123"/>
      <c r="E1181" s="123"/>
      <c r="F1181" s="123"/>
      <c r="G1181" s="123"/>
      <c r="H1181" s="123"/>
      <c r="I1181" s="123"/>
      <c r="J1181" s="123"/>
      <c r="K1181" s="21"/>
      <c r="L1181" s="21"/>
      <c r="M1181" s="21"/>
      <c r="N1181" s="21"/>
      <c r="O1181" s="21"/>
      <c r="P1181" s="21"/>
      <c r="Q1181" s="21"/>
      <c r="R1181" s="21"/>
      <c r="S1181" s="21"/>
    </row>
    <row r="1182" spans="2:19" s="8" customFormat="1" x14ac:dyDescent="0.3">
      <c r="B1182" s="123"/>
      <c r="C1182" s="123"/>
      <c r="D1182" s="123"/>
      <c r="E1182" s="123"/>
      <c r="F1182" s="123"/>
      <c r="G1182" s="123"/>
      <c r="H1182" s="123"/>
      <c r="I1182" s="123"/>
      <c r="J1182" s="123"/>
      <c r="K1182" s="21"/>
      <c r="L1182" s="21"/>
      <c r="M1182" s="21"/>
      <c r="N1182" s="21"/>
      <c r="O1182" s="21"/>
      <c r="P1182" s="21"/>
      <c r="Q1182" s="21"/>
      <c r="R1182" s="21"/>
      <c r="S1182" s="21"/>
    </row>
    <row r="1183" spans="2:19" s="8" customFormat="1" x14ac:dyDescent="0.3">
      <c r="B1183" s="123"/>
      <c r="C1183" s="123"/>
      <c r="D1183" s="123"/>
      <c r="E1183" s="123"/>
      <c r="F1183" s="123"/>
      <c r="G1183" s="123"/>
      <c r="H1183" s="123"/>
      <c r="I1183" s="123"/>
      <c r="J1183" s="123"/>
      <c r="K1183" s="21"/>
      <c r="L1183" s="21"/>
      <c r="M1183" s="21"/>
      <c r="N1183" s="21"/>
      <c r="O1183" s="21"/>
      <c r="P1183" s="21"/>
      <c r="Q1183" s="21"/>
      <c r="R1183" s="21"/>
      <c r="S1183" s="21"/>
    </row>
    <row r="1184" spans="2:19" s="8" customFormat="1" x14ac:dyDescent="0.3">
      <c r="B1184" s="123"/>
      <c r="C1184" s="123"/>
      <c r="D1184" s="123"/>
      <c r="E1184" s="123"/>
      <c r="F1184" s="123"/>
      <c r="G1184" s="123"/>
      <c r="H1184" s="123"/>
      <c r="I1184" s="123"/>
      <c r="J1184" s="123"/>
      <c r="K1184" s="21"/>
      <c r="L1184" s="21"/>
      <c r="M1184" s="21"/>
      <c r="N1184" s="21"/>
      <c r="O1184" s="21"/>
      <c r="P1184" s="21"/>
      <c r="Q1184" s="21"/>
      <c r="R1184" s="21"/>
      <c r="S1184" s="21"/>
    </row>
    <row r="1185" spans="2:19" s="8" customFormat="1" x14ac:dyDescent="0.3">
      <c r="B1185" s="123"/>
      <c r="C1185" s="123"/>
      <c r="D1185" s="123"/>
      <c r="E1185" s="123"/>
      <c r="F1185" s="123"/>
      <c r="G1185" s="123"/>
      <c r="H1185" s="123"/>
      <c r="I1185" s="123"/>
      <c r="J1185" s="123"/>
      <c r="K1185" s="21"/>
      <c r="L1185" s="21"/>
      <c r="M1185" s="21"/>
      <c r="N1185" s="21"/>
      <c r="O1185" s="21"/>
      <c r="P1185" s="21"/>
      <c r="Q1185" s="21"/>
      <c r="R1185" s="21"/>
      <c r="S1185" s="21"/>
    </row>
    <row r="1186" spans="2:19" s="8" customFormat="1" x14ac:dyDescent="0.3">
      <c r="B1186" s="123"/>
      <c r="C1186" s="123"/>
      <c r="D1186" s="123"/>
      <c r="E1186" s="123"/>
      <c r="F1186" s="123"/>
      <c r="G1186" s="123"/>
      <c r="H1186" s="123"/>
      <c r="I1186" s="123"/>
      <c r="J1186" s="123"/>
      <c r="K1186" s="21"/>
      <c r="L1186" s="21"/>
      <c r="M1186" s="21"/>
      <c r="N1186" s="21"/>
      <c r="O1186" s="21"/>
      <c r="P1186" s="21"/>
      <c r="Q1186" s="21"/>
      <c r="R1186" s="21"/>
      <c r="S1186" s="21"/>
    </row>
    <row r="1187" spans="2:19" s="8" customFormat="1" x14ac:dyDescent="0.3">
      <c r="B1187" s="123"/>
      <c r="C1187" s="123"/>
      <c r="D1187" s="123"/>
      <c r="E1187" s="123"/>
      <c r="F1187" s="123"/>
      <c r="G1187" s="123"/>
      <c r="H1187" s="123"/>
      <c r="I1187" s="123"/>
      <c r="J1187" s="123"/>
      <c r="K1187" s="21"/>
      <c r="L1187" s="21"/>
      <c r="M1187" s="21"/>
      <c r="N1187" s="21"/>
      <c r="O1187" s="21"/>
      <c r="P1187" s="21"/>
      <c r="Q1187" s="21"/>
      <c r="R1187" s="21"/>
      <c r="S1187" s="21"/>
    </row>
    <row r="1188" spans="2:19" s="8" customFormat="1" x14ac:dyDescent="0.3">
      <c r="B1188" s="123"/>
      <c r="C1188" s="123"/>
      <c r="D1188" s="123"/>
      <c r="E1188" s="123"/>
      <c r="F1188" s="123"/>
      <c r="G1188" s="123"/>
      <c r="H1188" s="123"/>
      <c r="I1188" s="123"/>
      <c r="J1188" s="123"/>
      <c r="K1188" s="21"/>
      <c r="L1188" s="21"/>
      <c r="M1188" s="21"/>
      <c r="N1188" s="21"/>
      <c r="O1188" s="21"/>
      <c r="P1188" s="21"/>
      <c r="Q1188" s="21"/>
      <c r="R1188" s="21"/>
      <c r="S1188" s="21"/>
    </row>
    <row r="1189" spans="2:19" s="8" customFormat="1" x14ac:dyDescent="0.3">
      <c r="B1189" s="123"/>
      <c r="C1189" s="123"/>
      <c r="D1189" s="123"/>
      <c r="E1189" s="123"/>
      <c r="F1189" s="123"/>
      <c r="G1189" s="123"/>
      <c r="H1189" s="123"/>
      <c r="I1189" s="123"/>
      <c r="J1189" s="123"/>
      <c r="K1189" s="21"/>
      <c r="L1189" s="21"/>
      <c r="M1189" s="21"/>
      <c r="N1189" s="21"/>
      <c r="O1189" s="21"/>
      <c r="P1189" s="21"/>
      <c r="Q1189" s="21"/>
      <c r="R1189" s="21"/>
      <c r="S1189" s="21"/>
    </row>
    <row r="1190" spans="2:19" s="8" customFormat="1" x14ac:dyDescent="0.3">
      <c r="B1190" s="123"/>
      <c r="C1190" s="123"/>
      <c r="D1190" s="123"/>
      <c r="E1190" s="123"/>
      <c r="F1190" s="123"/>
      <c r="G1190" s="123"/>
      <c r="H1190" s="123"/>
      <c r="I1190" s="123"/>
      <c r="J1190" s="123"/>
      <c r="K1190" s="21"/>
      <c r="L1190" s="21"/>
      <c r="M1190" s="21"/>
      <c r="N1190" s="21"/>
      <c r="O1190" s="21"/>
      <c r="P1190" s="21"/>
      <c r="Q1190" s="21"/>
      <c r="R1190" s="21"/>
      <c r="S1190" s="21"/>
    </row>
    <row r="1191" spans="2:19" s="8" customFormat="1" x14ac:dyDescent="0.3">
      <c r="B1191" s="123"/>
      <c r="C1191" s="123"/>
      <c r="D1191" s="123"/>
      <c r="E1191" s="123"/>
      <c r="F1191" s="123"/>
      <c r="G1191" s="123"/>
      <c r="H1191" s="123"/>
      <c r="I1191" s="123"/>
      <c r="J1191" s="123"/>
      <c r="K1191" s="21"/>
      <c r="L1191" s="21"/>
      <c r="M1191" s="21"/>
      <c r="N1191" s="21"/>
      <c r="O1191" s="21"/>
      <c r="P1191" s="21"/>
      <c r="Q1191" s="21"/>
      <c r="R1191" s="21"/>
      <c r="S1191" s="21"/>
    </row>
    <row r="1192" spans="2:19" s="8" customFormat="1" x14ac:dyDescent="0.3">
      <c r="B1192" s="123"/>
      <c r="C1192" s="123"/>
      <c r="D1192" s="123"/>
      <c r="E1192" s="123"/>
      <c r="F1192" s="123"/>
      <c r="G1192" s="123"/>
      <c r="H1192" s="123"/>
      <c r="I1192" s="123"/>
      <c r="J1192" s="123"/>
      <c r="K1192" s="21"/>
      <c r="L1192" s="21"/>
      <c r="M1192" s="21"/>
      <c r="N1192" s="21"/>
      <c r="O1192" s="21"/>
      <c r="P1192" s="21"/>
      <c r="Q1192" s="21"/>
      <c r="R1192" s="21"/>
      <c r="S1192" s="21"/>
    </row>
    <row r="1193" spans="2:19" s="8" customFormat="1" x14ac:dyDescent="0.3">
      <c r="B1193" s="123"/>
      <c r="C1193" s="123"/>
      <c r="D1193" s="123"/>
      <c r="E1193" s="123"/>
      <c r="F1193" s="123"/>
      <c r="G1193" s="123"/>
      <c r="H1193" s="123"/>
      <c r="I1193" s="123"/>
      <c r="J1193" s="123"/>
      <c r="K1193" s="21"/>
      <c r="L1193" s="21"/>
      <c r="M1193" s="21"/>
      <c r="N1193" s="21"/>
      <c r="O1193" s="21"/>
      <c r="P1193" s="21"/>
      <c r="Q1193" s="21"/>
      <c r="R1193" s="21"/>
      <c r="S1193" s="21"/>
    </row>
    <row r="1194" spans="2:19" s="8" customFormat="1" x14ac:dyDescent="0.3">
      <c r="B1194" s="123"/>
      <c r="C1194" s="123"/>
      <c r="D1194" s="123"/>
      <c r="E1194" s="123"/>
      <c r="F1194" s="123"/>
      <c r="G1194" s="123"/>
      <c r="H1194" s="123"/>
      <c r="I1194" s="123"/>
      <c r="J1194" s="123"/>
      <c r="K1194" s="21"/>
      <c r="L1194" s="21"/>
      <c r="M1194" s="21"/>
      <c r="N1194" s="21"/>
      <c r="O1194" s="21"/>
      <c r="P1194" s="21"/>
      <c r="Q1194" s="21"/>
      <c r="R1194" s="21"/>
      <c r="S1194" s="21"/>
    </row>
    <row r="1195" spans="2:19" s="8" customFormat="1" x14ac:dyDescent="0.3">
      <c r="B1195" s="123"/>
      <c r="C1195" s="123"/>
      <c r="D1195" s="123"/>
      <c r="E1195" s="123"/>
      <c r="F1195" s="123"/>
      <c r="G1195" s="123"/>
      <c r="H1195" s="123"/>
      <c r="I1195" s="123"/>
      <c r="J1195" s="123"/>
      <c r="K1195" s="21"/>
      <c r="L1195" s="21"/>
      <c r="M1195" s="21"/>
      <c r="N1195" s="21"/>
      <c r="O1195" s="21"/>
      <c r="P1195" s="21"/>
      <c r="Q1195" s="21"/>
      <c r="R1195" s="21"/>
      <c r="S1195" s="21"/>
    </row>
    <row r="1196" spans="2:19" s="8" customFormat="1" x14ac:dyDescent="0.3">
      <c r="B1196" s="123"/>
      <c r="C1196" s="123"/>
      <c r="D1196" s="123"/>
      <c r="E1196" s="123"/>
      <c r="F1196" s="123"/>
      <c r="G1196" s="123"/>
      <c r="H1196" s="123"/>
      <c r="I1196" s="123"/>
      <c r="J1196" s="123"/>
      <c r="K1196" s="21"/>
      <c r="L1196" s="21"/>
      <c r="M1196" s="21"/>
      <c r="N1196" s="21"/>
      <c r="O1196" s="21"/>
      <c r="P1196" s="21"/>
      <c r="Q1196" s="21"/>
      <c r="R1196" s="21"/>
      <c r="S1196" s="21"/>
    </row>
    <row r="1197" spans="2:19" s="8" customFormat="1" x14ac:dyDescent="0.3">
      <c r="B1197" s="123"/>
      <c r="C1197" s="123"/>
      <c r="D1197" s="123"/>
      <c r="E1197" s="123"/>
      <c r="F1197" s="123"/>
      <c r="G1197" s="123"/>
      <c r="H1197" s="123"/>
      <c r="I1197" s="123"/>
      <c r="J1197" s="123"/>
      <c r="K1197" s="21"/>
      <c r="L1197" s="21"/>
      <c r="M1197" s="21"/>
      <c r="N1197" s="21"/>
      <c r="O1197" s="21"/>
      <c r="P1197" s="21"/>
      <c r="Q1197" s="21"/>
      <c r="R1197" s="21"/>
      <c r="S1197" s="21"/>
    </row>
    <row r="1198" spans="2:19" s="8" customFormat="1" x14ac:dyDescent="0.3">
      <c r="B1198" s="123"/>
      <c r="C1198" s="123"/>
      <c r="D1198" s="123"/>
      <c r="E1198" s="123"/>
      <c r="F1198" s="123"/>
      <c r="G1198" s="123"/>
      <c r="H1198" s="123"/>
      <c r="I1198" s="123"/>
      <c r="J1198" s="123"/>
      <c r="K1198" s="21"/>
      <c r="L1198" s="21"/>
      <c r="M1198" s="21"/>
      <c r="N1198" s="21"/>
      <c r="O1198" s="21"/>
      <c r="P1198" s="21"/>
      <c r="Q1198" s="21"/>
      <c r="R1198" s="21"/>
      <c r="S1198" s="21"/>
    </row>
    <row r="1199" spans="2:19" s="8" customFormat="1" x14ac:dyDescent="0.3">
      <c r="B1199" s="123"/>
      <c r="C1199" s="123"/>
      <c r="D1199" s="123"/>
      <c r="E1199" s="123"/>
      <c r="F1199" s="123"/>
      <c r="G1199" s="123"/>
      <c r="H1199" s="123"/>
      <c r="I1199" s="123"/>
      <c r="J1199" s="123"/>
      <c r="K1199" s="21"/>
      <c r="L1199" s="21"/>
      <c r="M1199" s="21"/>
      <c r="N1199" s="21"/>
      <c r="O1199" s="21"/>
      <c r="P1199" s="21"/>
      <c r="Q1199" s="21"/>
      <c r="R1199" s="21"/>
      <c r="S1199" s="21"/>
    </row>
    <row r="1200" spans="2:19" s="8" customFormat="1" x14ac:dyDescent="0.3">
      <c r="B1200" s="123"/>
      <c r="C1200" s="123"/>
      <c r="D1200" s="123"/>
      <c r="E1200" s="123"/>
      <c r="F1200" s="123"/>
      <c r="G1200" s="123"/>
      <c r="H1200" s="123"/>
      <c r="I1200" s="123"/>
      <c r="J1200" s="123"/>
      <c r="K1200" s="21"/>
      <c r="L1200" s="21"/>
      <c r="M1200" s="21"/>
      <c r="N1200" s="21"/>
      <c r="O1200" s="21"/>
      <c r="P1200" s="21"/>
      <c r="Q1200" s="21"/>
      <c r="R1200" s="21"/>
      <c r="S1200" s="21"/>
    </row>
    <row r="1201" spans="2:19" s="8" customFormat="1" x14ac:dyDescent="0.3">
      <c r="B1201" s="123"/>
      <c r="C1201" s="123"/>
      <c r="D1201" s="123"/>
      <c r="E1201" s="123"/>
      <c r="F1201" s="123"/>
      <c r="G1201" s="123"/>
      <c r="H1201" s="123"/>
      <c r="I1201" s="123"/>
      <c r="J1201" s="123"/>
      <c r="K1201" s="21"/>
      <c r="L1201" s="21"/>
      <c r="M1201" s="21"/>
      <c r="N1201" s="21"/>
      <c r="O1201" s="21"/>
      <c r="P1201" s="21"/>
      <c r="Q1201" s="21"/>
      <c r="R1201" s="21"/>
      <c r="S1201" s="21"/>
    </row>
    <row r="1202" spans="2:19" s="8" customFormat="1" x14ac:dyDescent="0.3">
      <c r="B1202" s="123"/>
      <c r="C1202" s="123"/>
      <c r="D1202" s="123"/>
      <c r="E1202" s="123"/>
      <c r="F1202" s="123"/>
      <c r="G1202" s="123"/>
      <c r="H1202" s="123"/>
      <c r="I1202" s="123"/>
      <c r="J1202" s="123"/>
      <c r="K1202" s="21"/>
      <c r="L1202" s="21"/>
      <c r="M1202" s="21"/>
      <c r="N1202" s="21"/>
      <c r="O1202" s="21"/>
      <c r="P1202" s="21"/>
      <c r="Q1202" s="21"/>
      <c r="R1202" s="21"/>
      <c r="S1202" s="21"/>
    </row>
    <row r="1203" spans="2:19" s="8" customFormat="1" x14ac:dyDescent="0.3">
      <c r="B1203" s="123"/>
      <c r="C1203" s="123"/>
      <c r="D1203" s="123"/>
      <c r="E1203" s="123"/>
      <c r="F1203" s="123"/>
      <c r="G1203" s="123"/>
      <c r="H1203" s="123"/>
      <c r="I1203" s="123"/>
      <c r="J1203" s="123"/>
      <c r="K1203" s="21"/>
      <c r="L1203" s="21"/>
      <c r="M1203" s="21"/>
      <c r="N1203" s="21"/>
      <c r="O1203" s="21"/>
      <c r="P1203" s="21"/>
      <c r="Q1203" s="21"/>
      <c r="R1203" s="21"/>
      <c r="S1203" s="21"/>
    </row>
    <row r="1204" spans="2:19" s="8" customFormat="1" x14ac:dyDescent="0.3">
      <c r="B1204" s="123"/>
      <c r="C1204" s="123"/>
      <c r="D1204" s="123"/>
      <c r="E1204" s="123"/>
      <c r="F1204" s="123"/>
      <c r="G1204" s="123"/>
      <c r="H1204" s="123"/>
      <c r="I1204" s="123"/>
      <c r="J1204" s="123"/>
      <c r="K1204" s="21"/>
      <c r="L1204" s="21"/>
      <c r="M1204" s="21"/>
      <c r="N1204" s="21"/>
      <c r="O1204" s="21"/>
      <c r="P1204" s="21"/>
      <c r="Q1204" s="21"/>
      <c r="R1204" s="21"/>
      <c r="S1204" s="21"/>
    </row>
    <row r="1205" spans="2:19" s="8" customFormat="1" x14ac:dyDescent="0.3">
      <c r="B1205" s="123"/>
      <c r="C1205" s="123"/>
      <c r="D1205" s="123"/>
      <c r="E1205" s="123"/>
      <c r="F1205" s="123"/>
      <c r="G1205" s="123"/>
      <c r="H1205" s="123"/>
      <c r="I1205" s="123"/>
      <c r="J1205" s="123"/>
      <c r="K1205" s="21"/>
      <c r="L1205" s="21"/>
      <c r="M1205" s="21"/>
      <c r="N1205" s="21"/>
      <c r="O1205" s="21"/>
      <c r="P1205" s="21"/>
      <c r="Q1205" s="21"/>
      <c r="R1205" s="21"/>
      <c r="S1205" s="21"/>
    </row>
    <row r="1206" spans="2:19" s="8" customFormat="1" x14ac:dyDescent="0.3">
      <c r="B1206" s="123"/>
      <c r="C1206" s="123"/>
      <c r="D1206" s="123"/>
      <c r="E1206" s="123"/>
      <c r="F1206" s="123"/>
      <c r="G1206" s="123"/>
      <c r="H1206" s="123"/>
      <c r="I1206" s="123"/>
      <c r="J1206" s="123"/>
      <c r="K1206" s="21"/>
      <c r="L1206" s="21"/>
      <c r="M1206" s="21"/>
      <c r="N1206" s="21"/>
      <c r="O1206" s="21"/>
      <c r="P1206" s="21"/>
      <c r="Q1206" s="21"/>
      <c r="R1206" s="21"/>
      <c r="S1206" s="21"/>
    </row>
    <row r="1207" spans="2:19" s="8" customFormat="1" x14ac:dyDescent="0.3">
      <c r="B1207" s="123"/>
      <c r="C1207" s="123"/>
      <c r="D1207" s="123"/>
      <c r="E1207" s="123"/>
      <c r="F1207" s="123"/>
      <c r="G1207" s="123"/>
      <c r="H1207" s="123"/>
      <c r="I1207" s="123"/>
      <c r="J1207" s="123"/>
      <c r="K1207" s="21"/>
      <c r="L1207" s="21"/>
      <c r="M1207" s="21"/>
      <c r="N1207" s="21"/>
      <c r="O1207" s="21"/>
      <c r="P1207" s="21"/>
      <c r="Q1207" s="21"/>
      <c r="R1207" s="21"/>
      <c r="S1207" s="21"/>
    </row>
    <row r="1208" spans="2:19" s="8" customFormat="1" x14ac:dyDescent="0.3">
      <c r="B1208" s="123"/>
      <c r="C1208" s="123"/>
      <c r="D1208" s="123"/>
      <c r="E1208" s="123"/>
      <c r="F1208" s="123"/>
      <c r="G1208" s="123"/>
      <c r="H1208" s="123"/>
      <c r="I1208" s="123"/>
      <c r="J1208" s="123"/>
      <c r="K1208" s="21"/>
      <c r="L1208" s="21"/>
      <c r="M1208" s="21"/>
      <c r="N1208" s="21"/>
      <c r="O1208" s="21"/>
      <c r="P1208" s="21"/>
      <c r="Q1208" s="21"/>
      <c r="R1208" s="21"/>
      <c r="S1208" s="21"/>
    </row>
    <row r="1209" spans="2:19" s="8" customFormat="1" x14ac:dyDescent="0.3">
      <c r="B1209" s="123"/>
      <c r="C1209" s="123"/>
      <c r="D1209" s="123"/>
      <c r="E1209" s="123"/>
      <c r="F1209" s="123"/>
      <c r="G1209" s="123"/>
      <c r="H1209" s="123"/>
      <c r="I1209" s="123"/>
      <c r="J1209" s="123"/>
      <c r="K1209" s="21"/>
      <c r="L1209" s="21"/>
      <c r="M1209" s="21"/>
      <c r="N1209" s="21"/>
      <c r="O1209" s="21"/>
      <c r="P1209" s="21"/>
      <c r="Q1209" s="21"/>
      <c r="R1209" s="21"/>
      <c r="S1209" s="21"/>
    </row>
    <row r="1210" spans="2:19" s="8" customFormat="1" x14ac:dyDescent="0.3">
      <c r="B1210" s="123"/>
      <c r="C1210" s="123"/>
      <c r="D1210" s="123"/>
      <c r="E1210" s="123"/>
      <c r="F1210" s="123"/>
      <c r="G1210" s="123"/>
      <c r="H1210" s="123"/>
      <c r="I1210" s="123"/>
      <c r="J1210" s="123"/>
      <c r="K1210" s="21"/>
      <c r="L1210" s="21"/>
      <c r="M1210" s="21"/>
      <c r="N1210" s="21"/>
      <c r="O1210" s="21"/>
      <c r="P1210" s="21"/>
      <c r="Q1210" s="21"/>
      <c r="R1210" s="21"/>
      <c r="S1210" s="21"/>
    </row>
    <row r="1211" spans="2:19" s="8" customFormat="1" x14ac:dyDescent="0.3">
      <c r="B1211" s="123"/>
      <c r="C1211" s="123"/>
      <c r="D1211" s="123"/>
      <c r="E1211" s="123"/>
      <c r="F1211" s="123"/>
      <c r="G1211" s="123"/>
      <c r="H1211" s="123"/>
      <c r="I1211" s="123"/>
      <c r="J1211" s="123"/>
      <c r="K1211" s="21"/>
      <c r="L1211" s="21"/>
      <c r="M1211" s="21"/>
      <c r="N1211" s="21"/>
      <c r="O1211" s="21"/>
      <c r="P1211" s="21"/>
      <c r="Q1211" s="21"/>
      <c r="R1211" s="21"/>
      <c r="S1211" s="21"/>
    </row>
    <row r="1212" spans="2:19" s="8" customFormat="1" x14ac:dyDescent="0.3">
      <c r="B1212" s="123"/>
      <c r="C1212" s="123"/>
      <c r="D1212" s="123"/>
      <c r="E1212" s="123"/>
      <c r="F1212" s="123"/>
      <c r="G1212" s="123"/>
      <c r="H1212" s="123"/>
      <c r="I1212" s="123"/>
      <c r="J1212" s="123"/>
      <c r="K1212" s="21"/>
      <c r="L1212" s="21"/>
      <c r="M1212" s="21"/>
      <c r="N1212" s="21"/>
      <c r="O1212" s="21"/>
      <c r="P1212" s="21"/>
      <c r="Q1212" s="21"/>
      <c r="R1212" s="21"/>
      <c r="S1212" s="21"/>
    </row>
    <row r="1213" spans="2:19" s="8" customFormat="1" x14ac:dyDescent="0.3">
      <c r="B1213" s="123"/>
      <c r="C1213" s="123"/>
      <c r="D1213" s="123"/>
      <c r="E1213" s="123"/>
      <c r="F1213" s="123"/>
      <c r="G1213" s="123"/>
      <c r="H1213" s="123"/>
      <c r="I1213" s="123"/>
      <c r="J1213" s="123"/>
      <c r="K1213" s="21"/>
      <c r="L1213" s="21"/>
      <c r="M1213" s="21"/>
      <c r="N1213" s="21"/>
      <c r="O1213" s="21"/>
      <c r="P1213" s="21"/>
      <c r="Q1213" s="21"/>
      <c r="R1213" s="21"/>
      <c r="S1213" s="21"/>
    </row>
    <row r="1214" spans="2:19" s="8" customFormat="1" x14ac:dyDescent="0.3">
      <c r="B1214" s="123"/>
      <c r="C1214" s="123"/>
      <c r="D1214" s="123"/>
      <c r="E1214" s="123"/>
      <c r="F1214" s="123"/>
      <c r="G1214" s="123"/>
      <c r="H1214" s="123"/>
      <c r="I1214" s="123"/>
      <c r="J1214" s="123"/>
      <c r="K1214" s="21"/>
      <c r="L1214" s="21"/>
      <c r="M1214" s="21"/>
      <c r="N1214" s="21"/>
      <c r="O1214" s="21"/>
      <c r="P1214" s="21"/>
      <c r="Q1214" s="21"/>
      <c r="R1214" s="21"/>
      <c r="S1214" s="21"/>
    </row>
    <row r="1215" spans="2:19" s="8" customFormat="1" x14ac:dyDescent="0.3">
      <c r="B1215" s="123"/>
      <c r="C1215" s="123"/>
      <c r="D1215" s="123"/>
      <c r="E1215" s="123"/>
      <c r="F1215" s="123"/>
      <c r="G1215" s="123"/>
      <c r="H1215" s="123"/>
      <c r="I1215" s="123"/>
      <c r="J1215" s="123"/>
      <c r="K1215" s="21"/>
      <c r="L1215" s="21"/>
      <c r="M1215" s="21"/>
      <c r="N1215" s="21"/>
      <c r="O1215" s="21"/>
      <c r="P1215" s="21"/>
      <c r="Q1215" s="21"/>
      <c r="R1215" s="21"/>
      <c r="S1215" s="21"/>
    </row>
    <row r="1216" spans="2:19" s="8" customFormat="1" x14ac:dyDescent="0.3">
      <c r="B1216" s="123"/>
      <c r="C1216" s="123"/>
      <c r="D1216" s="123"/>
      <c r="E1216" s="123"/>
      <c r="F1216" s="123"/>
      <c r="G1216" s="123"/>
      <c r="H1216" s="123"/>
      <c r="I1216" s="123"/>
      <c r="J1216" s="123"/>
      <c r="K1216" s="21"/>
      <c r="L1216" s="21"/>
      <c r="M1216" s="21"/>
      <c r="N1216" s="21"/>
      <c r="O1216" s="21"/>
      <c r="P1216" s="21"/>
      <c r="Q1216" s="21"/>
      <c r="R1216" s="21"/>
      <c r="S1216" s="21"/>
    </row>
    <row r="1217" spans="2:19" s="8" customFormat="1" x14ac:dyDescent="0.3">
      <c r="B1217" s="123"/>
      <c r="C1217" s="123"/>
      <c r="D1217" s="123"/>
      <c r="E1217" s="123"/>
      <c r="F1217" s="123"/>
      <c r="G1217" s="123"/>
      <c r="H1217" s="123"/>
      <c r="I1217" s="123"/>
      <c r="J1217" s="123"/>
      <c r="K1217" s="21"/>
      <c r="L1217" s="21"/>
      <c r="M1217" s="21"/>
      <c r="N1217" s="21"/>
      <c r="O1217" s="21"/>
      <c r="P1217" s="21"/>
      <c r="Q1217" s="21"/>
      <c r="R1217" s="21"/>
      <c r="S1217" s="21"/>
    </row>
    <row r="1218" spans="2:19" s="8" customFormat="1" x14ac:dyDescent="0.3">
      <c r="B1218" s="123"/>
      <c r="C1218" s="123"/>
      <c r="D1218" s="123"/>
      <c r="E1218" s="123"/>
      <c r="F1218" s="123"/>
      <c r="G1218" s="123"/>
      <c r="H1218" s="123"/>
      <c r="I1218" s="123"/>
      <c r="J1218" s="123"/>
      <c r="K1218" s="21"/>
      <c r="L1218" s="21"/>
      <c r="M1218" s="21"/>
      <c r="N1218" s="21"/>
      <c r="O1218" s="21"/>
      <c r="P1218" s="21"/>
      <c r="Q1218" s="21"/>
      <c r="R1218" s="21"/>
      <c r="S1218" s="21"/>
    </row>
    <row r="1219" spans="2:19" s="8" customFormat="1" x14ac:dyDescent="0.3">
      <c r="B1219" s="123"/>
      <c r="C1219" s="123"/>
      <c r="D1219" s="123"/>
      <c r="E1219" s="123"/>
      <c r="F1219" s="123"/>
      <c r="G1219" s="123"/>
      <c r="H1219" s="123"/>
      <c r="I1219" s="123"/>
      <c r="J1219" s="123"/>
      <c r="K1219" s="21"/>
      <c r="L1219" s="21"/>
      <c r="M1219" s="21"/>
      <c r="N1219" s="21"/>
      <c r="O1219" s="21"/>
      <c r="P1219" s="21"/>
      <c r="Q1219" s="21"/>
      <c r="R1219" s="21"/>
      <c r="S1219" s="21"/>
    </row>
    <row r="1220" spans="2:19" s="8" customFormat="1" x14ac:dyDescent="0.3">
      <c r="B1220" s="123"/>
      <c r="C1220" s="123"/>
      <c r="D1220" s="123"/>
      <c r="E1220" s="123"/>
      <c r="F1220" s="123"/>
      <c r="G1220" s="123"/>
      <c r="H1220" s="123"/>
      <c r="I1220" s="123"/>
      <c r="J1220" s="123"/>
      <c r="K1220" s="21"/>
      <c r="L1220" s="21"/>
      <c r="M1220" s="21"/>
      <c r="N1220" s="21"/>
      <c r="O1220" s="21"/>
      <c r="P1220" s="21"/>
      <c r="Q1220" s="21"/>
      <c r="R1220" s="21"/>
      <c r="S1220" s="21"/>
    </row>
    <row r="1221" spans="2:19" s="8" customFormat="1" x14ac:dyDescent="0.3">
      <c r="B1221" s="123"/>
      <c r="C1221" s="123"/>
      <c r="D1221" s="123"/>
      <c r="E1221" s="123"/>
      <c r="F1221" s="123"/>
      <c r="G1221" s="123"/>
      <c r="H1221" s="123"/>
      <c r="I1221" s="123"/>
      <c r="J1221" s="123"/>
      <c r="K1221" s="21"/>
      <c r="L1221" s="21"/>
      <c r="M1221" s="21"/>
      <c r="N1221" s="21"/>
      <c r="O1221" s="21"/>
      <c r="P1221" s="21"/>
      <c r="Q1221" s="21"/>
      <c r="R1221" s="21"/>
      <c r="S1221" s="21"/>
    </row>
    <row r="1222" spans="2:19" s="8" customFormat="1" x14ac:dyDescent="0.3">
      <c r="B1222" s="123"/>
      <c r="C1222" s="123"/>
      <c r="D1222" s="123"/>
      <c r="E1222" s="123"/>
      <c r="F1222" s="123"/>
      <c r="G1222" s="123"/>
      <c r="H1222" s="123"/>
      <c r="I1222" s="123"/>
      <c r="J1222" s="123"/>
      <c r="K1222" s="21"/>
      <c r="L1222" s="21"/>
      <c r="M1222" s="21"/>
      <c r="N1222" s="21"/>
      <c r="O1222" s="21"/>
      <c r="P1222" s="21"/>
      <c r="Q1222" s="21"/>
      <c r="R1222" s="21"/>
      <c r="S1222" s="21"/>
    </row>
    <row r="1223" spans="2:19" s="8" customFormat="1" x14ac:dyDescent="0.3">
      <c r="B1223" s="123"/>
      <c r="C1223" s="123"/>
      <c r="D1223" s="123"/>
      <c r="E1223" s="123"/>
      <c r="F1223" s="123"/>
      <c r="G1223" s="123"/>
      <c r="H1223" s="123"/>
      <c r="I1223" s="123"/>
      <c r="J1223" s="123"/>
      <c r="K1223" s="21"/>
      <c r="L1223" s="21"/>
      <c r="M1223" s="21"/>
      <c r="N1223" s="21"/>
      <c r="O1223" s="21"/>
      <c r="P1223" s="21"/>
      <c r="Q1223" s="21"/>
      <c r="R1223" s="21"/>
      <c r="S1223" s="21"/>
    </row>
    <row r="1224" spans="2:19" s="8" customFormat="1" x14ac:dyDescent="0.3">
      <c r="B1224" s="123"/>
      <c r="C1224" s="123"/>
      <c r="D1224" s="123"/>
      <c r="E1224" s="123"/>
      <c r="F1224" s="123"/>
      <c r="G1224" s="123"/>
      <c r="H1224" s="123"/>
      <c r="I1224" s="123"/>
      <c r="J1224" s="123"/>
      <c r="K1224" s="21"/>
      <c r="L1224" s="21"/>
      <c r="M1224" s="21"/>
      <c r="N1224" s="21"/>
      <c r="O1224" s="21"/>
      <c r="P1224" s="21"/>
      <c r="Q1224" s="21"/>
      <c r="R1224" s="21"/>
      <c r="S1224" s="21"/>
    </row>
    <row r="1225" spans="2:19" s="8" customFormat="1" x14ac:dyDescent="0.3">
      <c r="B1225" s="123"/>
      <c r="C1225" s="123"/>
      <c r="D1225" s="123"/>
      <c r="E1225" s="123"/>
      <c r="F1225" s="123"/>
      <c r="G1225" s="123"/>
      <c r="H1225" s="123"/>
      <c r="I1225" s="123"/>
      <c r="J1225" s="123"/>
      <c r="K1225" s="21"/>
      <c r="L1225" s="21"/>
      <c r="M1225" s="21"/>
      <c r="N1225" s="21"/>
      <c r="O1225" s="21"/>
      <c r="P1225" s="21"/>
      <c r="Q1225" s="21"/>
      <c r="R1225" s="21"/>
      <c r="S1225" s="21"/>
    </row>
    <row r="1226" spans="2:19" s="8" customFormat="1" x14ac:dyDescent="0.3">
      <c r="B1226" s="123"/>
      <c r="C1226" s="123"/>
      <c r="D1226" s="123"/>
      <c r="E1226" s="123"/>
      <c r="F1226" s="123"/>
      <c r="G1226" s="123"/>
      <c r="H1226" s="123"/>
      <c r="I1226" s="123"/>
      <c r="J1226" s="123"/>
      <c r="K1226" s="21"/>
      <c r="L1226" s="21"/>
      <c r="M1226" s="21"/>
      <c r="N1226" s="21"/>
      <c r="O1226" s="21"/>
      <c r="P1226" s="21"/>
      <c r="Q1226" s="21"/>
      <c r="R1226" s="21"/>
      <c r="S1226" s="21"/>
    </row>
    <row r="1227" spans="2:19" s="8" customFormat="1" x14ac:dyDescent="0.3">
      <c r="B1227" s="123"/>
      <c r="C1227" s="123"/>
      <c r="D1227" s="123"/>
      <c r="E1227" s="123"/>
      <c r="F1227" s="123"/>
      <c r="G1227" s="123"/>
      <c r="H1227" s="123"/>
      <c r="I1227" s="123"/>
      <c r="J1227" s="123"/>
      <c r="K1227" s="21"/>
      <c r="L1227" s="21"/>
      <c r="M1227" s="21"/>
      <c r="N1227" s="21"/>
      <c r="O1227" s="21"/>
      <c r="P1227" s="21"/>
      <c r="Q1227" s="21"/>
      <c r="R1227" s="21"/>
      <c r="S1227" s="21"/>
    </row>
    <row r="1228" spans="2:19" s="8" customFormat="1" x14ac:dyDescent="0.3">
      <c r="B1228" s="123"/>
      <c r="C1228" s="123"/>
      <c r="D1228" s="123"/>
      <c r="E1228" s="123"/>
      <c r="F1228" s="123"/>
      <c r="G1228" s="123"/>
      <c r="H1228" s="123"/>
      <c r="I1228" s="123"/>
      <c r="J1228" s="123"/>
      <c r="K1228" s="21"/>
      <c r="L1228" s="21"/>
      <c r="M1228" s="21"/>
      <c r="N1228" s="21"/>
      <c r="O1228" s="21"/>
      <c r="P1228" s="21"/>
      <c r="Q1228" s="21"/>
      <c r="R1228" s="21"/>
      <c r="S1228" s="21"/>
    </row>
    <row r="1229" spans="2:19" s="8" customFormat="1" x14ac:dyDescent="0.3">
      <c r="B1229" s="123"/>
      <c r="C1229" s="123"/>
      <c r="D1229" s="123"/>
      <c r="E1229" s="123"/>
      <c r="F1229" s="123"/>
      <c r="G1229" s="123"/>
      <c r="H1229" s="123"/>
      <c r="I1229" s="123"/>
      <c r="J1229" s="123"/>
      <c r="K1229" s="21"/>
      <c r="L1229" s="21"/>
      <c r="M1229" s="21"/>
      <c r="N1229" s="21"/>
      <c r="O1229" s="21"/>
      <c r="P1229" s="21"/>
      <c r="Q1229" s="21"/>
      <c r="R1229" s="21"/>
      <c r="S1229" s="21"/>
    </row>
    <row r="1230" spans="2:19" s="8" customFormat="1" x14ac:dyDescent="0.3">
      <c r="B1230" s="123"/>
      <c r="C1230" s="123"/>
      <c r="D1230" s="123"/>
      <c r="E1230" s="123"/>
      <c r="F1230" s="123"/>
      <c r="G1230" s="123"/>
      <c r="H1230" s="123"/>
      <c r="I1230" s="123"/>
      <c r="J1230" s="123"/>
      <c r="K1230" s="21"/>
      <c r="L1230" s="21"/>
      <c r="M1230" s="21"/>
      <c r="N1230" s="21"/>
      <c r="O1230" s="21"/>
      <c r="P1230" s="21"/>
      <c r="Q1230" s="21"/>
      <c r="R1230" s="21"/>
      <c r="S1230" s="21"/>
    </row>
    <row r="1231" spans="2:19" s="8" customFormat="1" x14ac:dyDescent="0.3">
      <c r="B1231" s="123"/>
      <c r="C1231" s="123"/>
      <c r="D1231" s="123"/>
      <c r="E1231" s="123"/>
      <c r="F1231" s="123"/>
      <c r="G1231" s="123"/>
      <c r="H1231" s="123"/>
      <c r="I1231" s="123"/>
      <c r="J1231" s="123"/>
      <c r="K1231" s="21"/>
      <c r="L1231" s="21"/>
      <c r="M1231" s="21"/>
      <c r="N1231" s="21"/>
      <c r="O1231" s="21"/>
      <c r="P1231" s="21"/>
      <c r="Q1231" s="21"/>
      <c r="R1231" s="21"/>
      <c r="S1231" s="21"/>
    </row>
    <row r="1232" spans="2:19" s="8" customFormat="1" x14ac:dyDescent="0.3">
      <c r="B1232" s="123"/>
      <c r="C1232" s="123"/>
      <c r="D1232" s="123"/>
      <c r="E1232" s="123"/>
      <c r="F1232" s="123"/>
      <c r="G1232" s="123"/>
      <c r="H1232" s="123"/>
      <c r="I1232" s="123"/>
      <c r="J1232" s="123"/>
      <c r="K1232" s="21"/>
      <c r="L1232" s="21"/>
      <c r="M1232" s="21"/>
      <c r="N1232" s="21"/>
      <c r="O1232" s="21"/>
      <c r="P1232" s="21"/>
      <c r="Q1232" s="21"/>
      <c r="R1232" s="21"/>
      <c r="S1232" s="21"/>
    </row>
    <row r="1233" spans="2:19" s="8" customFormat="1" x14ac:dyDescent="0.3">
      <c r="B1233" s="123"/>
      <c r="C1233" s="123"/>
      <c r="D1233" s="123"/>
      <c r="E1233" s="123"/>
      <c r="F1233" s="123"/>
      <c r="G1233" s="123"/>
      <c r="H1233" s="123"/>
      <c r="I1233" s="123"/>
      <c r="J1233" s="123"/>
      <c r="K1233" s="21"/>
      <c r="L1233" s="21"/>
      <c r="M1233" s="21"/>
      <c r="N1233" s="21"/>
      <c r="O1233" s="21"/>
      <c r="P1233" s="21"/>
      <c r="Q1233" s="21"/>
      <c r="R1233" s="21"/>
      <c r="S1233" s="21"/>
    </row>
    <row r="1234" spans="2:19" s="8" customFormat="1" x14ac:dyDescent="0.3">
      <c r="B1234" s="123"/>
      <c r="C1234" s="123"/>
      <c r="D1234" s="123"/>
      <c r="E1234" s="123"/>
      <c r="F1234" s="123"/>
      <c r="G1234" s="123"/>
      <c r="H1234" s="123"/>
      <c r="I1234" s="123"/>
      <c r="J1234" s="123"/>
      <c r="K1234" s="21"/>
      <c r="L1234" s="21"/>
      <c r="M1234" s="21"/>
      <c r="N1234" s="21"/>
      <c r="O1234" s="21"/>
      <c r="P1234" s="21"/>
      <c r="Q1234" s="21"/>
      <c r="R1234" s="21"/>
      <c r="S1234" s="21"/>
    </row>
    <row r="1235" spans="2:19" s="8" customFormat="1" x14ac:dyDescent="0.3">
      <c r="B1235" s="123"/>
      <c r="C1235" s="123"/>
      <c r="D1235" s="123"/>
      <c r="E1235" s="123"/>
      <c r="F1235" s="123"/>
      <c r="G1235" s="123"/>
      <c r="H1235" s="123"/>
      <c r="I1235" s="123"/>
      <c r="J1235" s="123"/>
      <c r="K1235" s="21"/>
      <c r="L1235" s="21"/>
      <c r="M1235" s="21"/>
      <c r="N1235" s="21"/>
      <c r="O1235" s="21"/>
      <c r="P1235" s="21"/>
      <c r="Q1235" s="21"/>
      <c r="R1235" s="21"/>
      <c r="S1235" s="21"/>
    </row>
    <row r="1236" spans="2:19" s="8" customFormat="1" x14ac:dyDescent="0.3">
      <c r="B1236" s="123"/>
      <c r="C1236" s="123"/>
      <c r="D1236" s="123"/>
      <c r="E1236" s="123"/>
      <c r="F1236" s="123"/>
      <c r="G1236" s="123"/>
      <c r="H1236" s="123"/>
      <c r="I1236" s="123"/>
      <c r="J1236" s="123"/>
      <c r="K1236" s="21"/>
      <c r="L1236" s="21"/>
      <c r="M1236" s="21"/>
      <c r="N1236" s="21"/>
      <c r="O1236" s="21"/>
      <c r="P1236" s="21"/>
      <c r="Q1236" s="21"/>
      <c r="R1236" s="21"/>
      <c r="S1236" s="21"/>
    </row>
    <row r="1237" spans="2:19" s="8" customFormat="1" x14ac:dyDescent="0.3">
      <c r="B1237" s="123"/>
      <c r="C1237" s="123"/>
      <c r="D1237" s="123"/>
      <c r="E1237" s="123"/>
      <c r="F1237" s="123"/>
      <c r="G1237" s="123"/>
      <c r="H1237" s="123"/>
      <c r="I1237" s="123"/>
      <c r="J1237" s="123"/>
      <c r="K1237" s="21"/>
      <c r="L1237" s="21"/>
      <c r="M1237" s="21"/>
      <c r="N1237" s="21"/>
      <c r="O1237" s="21"/>
      <c r="P1237" s="21"/>
      <c r="Q1237" s="21"/>
      <c r="R1237" s="21"/>
      <c r="S1237" s="21"/>
    </row>
    <row r="1238" spans="2:19" s="8" customFormat="1" x14ac:dyDescent="0.3">
      <c r="B1238" s="123"/>
      <c r="C1238" s="123"/>
      <c r="D1238" s="123"/>
      <c r="E1238" s="123"/>
      <c r="F1238" s="123"/>
      <c r="G1238" s="123"/>
      <c r="H1238" s="123"/>
      <c r="I1238" s="123"/>
      <c r="J1238" s="123"/>
      <c r="K1238" s="21"/>
      <c r="L1238" s="21"/>
      <c r="M1238" s="21"/>
      <c r="N1238" s="21"/>
      <c r="O1238" s="21"/>
      <c r="P1238" s="21"/>
      <c r="Q1238" s="21"/>
      <c r="R1238" s="21"/>
      <c r="S1238" s="21"/>
    </row>
    <row r="1239" spans="2:19" s="8" customFormat="1" x14ac:dyDescent="0.3">
      <c r="B1239" s="123"/>
      <c r="C1239" s="123"/>
      <c r="D1239" s="123"/>
      <c r="E1239" s="123"/>
      <c r="F1239" s="123"/>
      <c r="G1239" s="123"/>
      <c r="H1239" s="123"/>
      <c r="I1239" s="123"/>
      <c r="J1239" s="123"/>
      <c r="K1239" s="21"/>
      <c r="L1239" s="21"/>
      <c r="M1239" s="21"/>
      <c r="N1239" s="21"/>
      <c r="O1239" s="21"/>
      <c r="P1239" s="21"/>
      <c r="Q1239" s="21"/>
      <c r="R1239" s="21"/>
      <c r="S1239" s="21"/>
    </row>
    <row r="1240" spans="2:19" s="8" customFormat="1" x14ac:dyDescent="0.3">
      <c r="B1240" s="123"/>
      <c r="C1240" s="123"/>
      <c r="D1240" s="123"/>
      <c r="E1240" s="123"/>
      <c r="F1240" s="123"/>
      <c r="G1240" s="123"/>
      <c r="H1240" s="123"/>
      <c r="I1240" s="123"/>
      <c r="J1240" s="123"/>
      <c r="K1240" s="21"/>
      <c r="L1240" s="21"/>
      <c r="M1240" s="21"/>
      <c r="N1240" s="21"/>
      <c r="O1240" s="21"/>
      <c r="P1240" s="21"/>
      <c r="Q1240" s="21"/>
      <c r="R1240" s="21"/>
      <c r="S1240" s="21"/>
    </row>
    <row r="1241" spans="2:19" s="8" customFormat="1" x14ac:dyDescent="0.3">
      <c r="B1241" s="123"/>
      <c r="C1241" s="123"/>
      <c r="D1241" s="123"/>
      <c r="E1241" s="123"/>
      <c r="F1241" s="123"/>
      <c r="G1241" s="123"/>
      <c r="H1241" s="123"/>
      <c r="I1241" s="123"/>
      <c r="J1241" s="123"/>
      <c r="K1241" s="21"/>
      <c r="L1241" s="21"/>
      <c r="M1241" s="21"/>
      <c r="N1241" s="21"/>
      <c r="O1241" s="21"/>
      <c r="P1241" s="21"/>
      <c r="Q1241" s="21"/>
      <c r="R1241" s="21"/>
      <c r="S1241" s="21"/>
    </row>
    <row r="1242" spans="2:19" s="8" customFormat="1" x14ac:dyDescent="0.3">
      <c r="B1242" s="123"/>
      <c r="C1242" s="123"/>
      <c r="D1242" s="123"/>
      <c r="E1242" s="123"/>
      <c r="F1242" s="123"/>
      <c r="G1242" s="123"/>
      <c r="H1242" s="123"/>
      <c r="I1242" s="123"/>
      <c r="J1242" s="123"/>
      <c r="K1242" s="21"/>
      <c r="L1242" s="21"/>
      <c r="M1242" s="21"/>
      <c r="N1242" s="21"/>
      <c r="O1242" s="21"/>
      <c r="P1242" s="21"/>
      <c r="Q1242" s="21"/>
      <c r="R1242" s="21"/>
      <c r="S1242" s="21"/>
    </row>
    <row r="1243" spans="2:19" s="8" customFormat="1" x14ac:dyDescent="0.3">
      <c r="B1243" s="123"/>
      <c r="C1243" s="123"/>
      <c r="D1243" s="123"/>
      <c r="E1243" s="123"/>
      <c r="F1243" s="123"/>
      <c r="G1243" s="123"/>
      <c r="H1243" s="123"/>
      <c r="I1243" s="123"/>
      <c r="J1243" s="123"/>
      <c r="K1243" s="21"/>
      <c r="L1243" s="21"/>
      <c r="M1243" s="21"/>
      <c r="N1243" s="21"/>
      <c r="O1243" s="21"/>
      <c r="P1243" s="21"/>
      <c r="Q1243" s="21"/>
      <c r="R1243" s="21"/>
      <c r="S1243" s="21"/>
    </row>
    <row r="1244" spans="2:19" s="8" customFormat="1" x14ac:dyDescent="0.3">
      <c r="B1244" s="123"/>
      <c r="C1244" s="123"/>
      <c r="D1244" s="123"/>
      <c r="E1244" s="123"/>
      <c r="F1244" s="123"/>
      <c r="G1244" s="123"/>
      <c r="H1244" s="123"/>
      <c r="I1244" s="123"/>
      <c r="J1244" s="123"/>
      <c r="K1244" s="21"/>
      <c r="L1244" s="21"/>
      <c r="M1244" s="21"/>
      <c r="N1244" s="21"/>
      <c r="O1244" s="21"/>
      <c r="P1244" s="21"/>
      <c r="Q1244" s="21"/>
      <c r="R1244" s="21"/>
      <c r="S1244" s="21"/>
    </row>
    <row r="1245" spans="2:19" s="8" customFormat="1" x14ac:dyDescent="0.3">
      <c r="B1245" s="123"/>
      <c r="C1245" s="123"/>
      <c r="D1245" s="123"/>
      <c r="E1245" s="123"/>
      <c r="F1245" s="123"/>
      <c r="G1245" s="123"/>
      <c r="H1245" s="123"/>
      <c r="I1245" s="123"/>
      <c r="J1245" s="123"/>
      <c r="K1245" s="21"/>
      <c r="L1245" s="21"/>
      <c r="M1245" s="21"/>
      <c r="N1245" s="21"/>
      <c r="O1245" s="21"/>
      <c r="P1245" s="21"/>
      <c r="Q1245" s="21"/>
      <c r="R1245" s="21"/>
      <c r="S1245" s="21"/>
    </row>
    <row r="1246" spans="2:19" s="8" customFormat="1" x14ac:dyDescent="0.3">
      <c r="B1246" s="123"/>
      <c r="C1246" s="123"/>
      <c r="D1246" s="123"/>
      <c r="E1246" s="123"/>
      <c r="F1246" s="123"/>
      <c r="G1246" s="123"/>
      <c r="H1246" s="123"/>
      <c r="I1246" s="123"/>
      <c r="J1246" s="123"/>
      <c r="K1246" s="21"/>
      <c r="L1246" s="21"/>
      <c r="M1246" s="21"/>
      <c r="N1246" s="21"/>
      <c r="O1246" s="21"/>
      <c r="P1246" s="21"/>
      <c r="Q1246" s="21"/>
      <c r="R1246" s="21"/>
      <c r="S1246" s="21"/>
    </row>
    <row r="1247" spans="2:19" s="8" customFormat="1" x14ac:dyDescent="0.3">
      <c r="B1247" s="123"/>
      <c r="C1247" s="123"/>
      <c r="D1247" s="123"/>
      <c r="E1247" s="123"/>
      <c r="F1247" s="123"/>
      <c r="G1247" s="123"/>
      <c r="H1247" s="123"/>
      <c r="I1247" s="123"/>
      <c r="J1247" s="123"/>
      <c r="K1247" s="21"/>
      <c r="L1247" s="21"/>
      <c r="M1247" s="21"/>
      <c r="N1247" s="21"/>
      <c r="O1247" s="21"/>
      <c r="P1247" s="21"/>
      <c r="Q1247" s="21"/>
      <c r="R1247" s="21"/>
      <c r="S1247" s="21"/>
    </row>
    <row r="1248" spans="2:19" s="8" customFormat="1" x14ac:dyDescent="0.3">
      <c r="B1248" s="123"/>
      <c r="C1248" s="123"/>
      <c r="D1248" s="123"/>
      <c r="E1248" s="123"/>
      <c r="F1248" s="123"/>
      <c r="G1248" s="123"/>
      <c r="H1248" s="123"/>
      <c r="I1248" s="123"/>
      <c r="J1248" s="123"/>
      <c r="K1248" s="21"/>
      <c r="L1248" s="21"/>
      <c r="M1248" s="21"/>
      <c r="N1248" s="21"/>
      <c r="O1248" s="21"/>
      <c r="P1248" s="21"/>
      <c r="Q1248" s="21"/>
      <c r="R1248" s="21"/>
      <c r="S1248" s="21"/>
    </row>
    <row r="1249" spans="2:19" s="8" customFormat="1" x14ac:dyDescent="0.3">
      <c r="B1249" s="123"/>
      <c r="C1249" s="123"/>
      <c r="D1249" s="123"/>
      <c r="E1249" s="123"/>
      <c r="F1249" s="123"/>
      <c r="G1249" s="123"/>
      <c r="H1249" s="123"/>
      <c r="I1249" s="123"/>
      <c r="J1249" s="123"/>
      <c r="K1249" s="21"/>
      <c r="L1249" s="21"/>
      <c r="M1249" s="21"/>
      <c r="N1249" s="21"/>
      <c r="O1249" s="21"/>
      <c r="P1249" s="21"/>
      <c r="Q1249" s="21"/>
      <c r="R1249" s="21"/>
      <c r="S1249" s="21"/>
    </row>
    <row r="1250" spans="2:19" s="8" customFormat="1" x14ac:dyDescent="0.3">
      <c r="B1250" s="123"/>
      <c r="C1250" s="123"/>
      <c r="D1250" s="123"/>
      <c r="E1250" s="123"/>
      <c r="F1250" s="123"/>
      <c r="G1250" s="123"/>
      <c r="H1250" s="123"/>
      <c r="I1250" s="123"/>
      <c r="J1250" s="123"/>
      <c r="K1250" s="21"/>
      <c r="L1250" s="21"/>
      <c r="M1250" s="21"/>
      <c r="N1250" s="21"/>
      <c r="O1250" s="21"/>
      <c r="P1250" s="21"/>
      <c r="Q1250" s="21"/>
      <c r="R1250" s="21"/>
      <c r="S1250" s="21"/>
    </row>
    <row r="1251" spans="2:19" s="8" customFormat="1" x14ac:dyDescent="0.3">
      <c r="B1251" s="123"/>
      <c r="C1251" s="123"/>
      <c r="D1251" s="123"/>
      <c r="E1251" s="123"/>
      <c r="F1251" s="123"/>
      <c r="G1251" s="123"/>
      <c r="H1251" s="123"/>
      <c r="I1251" s="123"/>
      <c r="J1251" s="123"/>
      <c r="K1251" s="21"/>
      <c r="L1251" s="21"/>
      <c r="M1251" s="21"/>
      <c r="N1251" s="21"/>
      <c r="O1251" s="21"/>
      <c r="P1251" s="21"/>
      <c r="Q1251" s="21"/>
      <c r="R1251" s="21"/>
      <c r="S1251" s="21"/>
    </row>
    <row r="1252" spans="2:19" s="8" customFormat="1" x14ac:dyDescent="0.3">
      <c r="B1252" s="123"/>
      <c r="C1252" s="123"/>
      <c r="D1252" s="123"/>
      <c r="E1252" s="123"/>
      <c r="F1252" s="123"/>
      <c r="G1252" s="123"/>
      <c r="H1252" s="123"/>
      <c r="I1252" s="123"/>
      <c r="J1252" s="123"/>
      <c r="K1252" s="21"/>
      <c r="L1252" s="21"/>
      <c r="M1252" s="21"/>
      <c r="N1252" s="21"/>
      <c r="O1252" s="21"/>
      <c r="P1252" s="21"/>
      <c r="Q1252" s="21"/>
      <c r="R1252" s="21"/>
      <c r="S1252" s="21"/>
    </row>
    <row r="1253" spans="2:19" s="8" customFormat="1" x14ac:dyDescent="0.3">
      <c r="B1253" s="123"/>
      <c r="C1253" s="123"/>
      <c r="D1253" s="123"/>
      <c r="E1253" s="123"/>
      <c r="F1253" s="123"/>
      <c r="G1253" s="123"/>
      <c r="H1253" s="123"/>
      <c r="I1253" s="123"/>
      <c r="J1253" s="123"/>
      <c r="K1253" s="21"/>
      <c r="L1253" s="21"/>
      <c r="M1253" s="21"/>
      <c r="N1253" s="21"/>
      <c r="O1253" s="21"/>
      <c r="P1253" s="21"/>
      <c r="Q1253" s="21"/>
      <c r="R1253" s="21"/>
      <c r="S1253" s="21"/>
    </row>
    <row r="1254" spans="2:19" s="8" customFormat="1" x14ac:dyDescent="0.3">
      <c r="B1254" s="123"/>
      <c r="C1254" s="123"/>
      <c r="D1254" s="123"/>
      <c r="E1254" s="123"/>
      <c r="F1254" s="123"/>
      <c r="G1254" s="123"/>
      <c r="H1254" s="123"/>
      <c r="I1254" s="123"/>
      <c r="J1254" s="123"/>
      <c r="K1254" s="21"/>
      <c r="L1254" s="21"/>
      <c r="M1254" s="21"/>
      <c r="N1254" s="21"/>
      <c r="O1254" s="21"/>
      <c r="P1254" s="21"/>
      <c r="Q1254" s="21"/>
      <c r="R1254" s="21"/>
      <c r="S1254" s="21"/>
    </row>
    <row r="1255" spans="2:19" s="8" customFormat="1" x14ac:dyDescent="0.3">
      <c r="B1255" s="123"/>
      <c r="C1255" s="123"/>
      <c r="D1255" s="123"/>
      <c r="E1255" s="123"/>
      <c r="F1255" s="123"/>
      <c r="G1255" s="123"/>
      <c r="H1255" s="123"/>
      <c r="I1255" s="123"/>
      <c r="J1255" s="123"/>
      <c r="K1255" s="21"/>
      <c r="L1255" s="21"/>
      <c r="M1255" s="21"/>
      <c r="N1255" s="21"/>
      <c r="O1255" s="21"/>
      <c r="P1255" s="21"/>
      <c r="Q1255" s="21"/>
      <c r="R1255" s="21"/>
      <c r="S1255" s="21"/>
    </row>
    <row r="1256" spans="2:19" s="8" customFormat="1" x14ac:dyDescent="0.3">
      <c r="B1256" s="123"/>
      <c r="C1256" s="123"/>
      <c r="D1256" s="123"/>
      <c r="E1256" s="123"/>
      <c r="F1256" s="123"/>
      <c r="G1256" s="123"/>
      <c r="H1256" s="123"/>
      <c r="I1256" s="123"/>
      <c r="J1256" s="123"/>
      <c r="K1256" s="21"/>
      <c r="L1256" s="21"/>
      <c r="M1256" s="21"/>
      <c r="N1256" s="21"/>
      <c r="O1256" s="21"/>
      <c r="P1256" s="21"/>
      <c r="Q1256" s="21"/>
      <c r="R1256" s="21"/>
      <c r="S1256" s="21"/>
    </row>
    <row r="1257" spans="2:19" s="8" customFormat="1" x14ac:dyDescent="0.3">
      <c r="B1257" s="123"/>
      <c r="C1257" s="123"/>
      <c r="D1257" s="123"/>
      <c r="E1257" s="123"/>
      <c r="F1257" s="123"/>
      <c r="G1257" s="123"/>
      <c r="H1257" s="123"/>
      <c r="I1257" s="123"/>
      <c r="J1257" s="123"/>
      <c r="K1257" s="21"/>
      <c r="L1257" s="21"/>
      <c r="M1257" s="21"/>
      <c r="N1257" s="21"/>
      <c r="O1257" s="21"/>
      <c r="P1257" s="21"/>
      <c r="Q1257" s="21"/>
      <c r="R1257" s="21"/>
      <c r="S1257" s="21"/>
    </row>
    <row r="1258" spans="2:19" s="8" customFormat="1" x14ac:dyDescent="0.3">
      <c r="B1258" s="123"/>
      <c r="C1258" s="123"/>
      <c r="D1258" s="123"/>
      <c r="E1258" s="123"/>
      <c r="F1258" s="123"/>
      <c r="G1258" s="123"/>
      <c r="H1258" s="123"/>
      <c r="I1258" s="123"/>
      <c r="J1258" s="123"/>
      <c r="K1258" s="21"/>
      <c r="L1258" s="21"/>
      <c r="M1258" s="21"/>
      <c r="N1258" s="21"/>
      <c r="O1258" s="21"/>
      <c r="P1258" s="21"/>
      <c r="Q1258" s="21"/>
      <c r="R1258" s="21"/>
      <c r="S1258" s="21"/>
    </row>
    <row r="1259" spans="2:19" s="8" customFormat="1" x14ac:dyDescent="0.3">
      <c r="B1259" s="123"/>
      <c r="C1259" s="123"/>
      <c r="D1259" s="123"/>
      <c r="E1259" s="123"/>
      <c r="F1259" s="123"/>
      <c r="G1259" s="123"/>
      <c r="H1259" s="123"/>
      <c r="I1259" s="123"/>
      <c r="J1259" s="123"/>
      <c r="K1259" s="21"/>
      <c r="L1259" s="21"/>
      <c r="M1259" s="21"/>
      <c r="N1259" s="21"/>
      <c r="O1259" s="21"/>
      <c r="P1259" s="21"/>
      <c r="Q1259" s="21"/>
      <c r="R1259" s="21"/>
      <c r="S1259" s="21"/>
    </row>
    <row r="1260" spans="2:19" s="8" customFormat="1" x14ac:dyDescent="0.3">
      <c r="B1260" s="123"/>
      <c r="C1260" s="123"/>
      <c r="D1260" s="123"/>
      <c r="E1260" s="123"/>
      <c r="F1260" s="123"/>
      <c r="G1260" s="123"/>
      <c r="H1260" s="123"/>
      <c r="I1260" s="123"/>
      <c r="J1260" s="123"/>
      <c r="K1260" s="21"/>
      <c r="L1260" s="21"/>
      <c r="M1260" s="21"/>
      <c r="N1260" s="21"/>
      <c r="O1260" s="21"/>
      <c r="P1260" s="21"/>
      <c r="Q1260" s="21"/>
      <c r="R1260" s="21"/>
      <c r="S1260" s="21"/>
    </row>
    <row r="1261" spans="2:19" s="8" customFormat="1" x14ac:dyDescent="0.3">
      <c r="B1261" s="123"/>
      <c r="C1261" s="123"/>
      <c r="D1261" s="123"/>
      <c r="E1261" s="123"/>
      <c r="F1261" s="123"/>
      <c r="G1261" s="123"/>
      <c r="H1261" s="123"/>
      <c r="I1261" s="123"/>
      <c r="J1261" s="123"/>
      <c r="K1261" s="21"/>
      <c r="L1261" s="21"/>
      <c r="M1261" s="21"/>
      <c r="N1261" s="21"/>
      <c r="O1261" s="21"/>
      <c r="P1261" s="21"/>
      <c r="Q1261" s="21"/>
      <c r="R1261" s="21"/>
      <c r="S1261" s="21"/>
    </row>
    <row r="1262" spans="2:19" s="8" customFormat="1" x14ac:dyDescent="0.3">
      <c r="B1262" s="123"/>
      <c r="C1262" s="123"/>
      <c r="D1262" s="123"/>
      <c r="E1262" s="123"/>
      <c r="F1262" s="123"/>
      <c r="G1262" s="123"/>
      <c r="H1262" s="123"/>
      <c r="I1262" s="123"/>
      <c r="J1262" s="123"/>
      <c r="K1262" s="21"/>
      <c r="L1262" s="21"/>
      <c r="M1262" s="21"/>
      <c r="N1262" s="21"/>
      <c r="O1262" s="21"/>
      <c r="P1262" s="21"/>
      <c r="Q1262" s="21"/>
      <c r="R1262" s="21"/>
      <c r="S1262" s="21"/>
    </row>
    <row r="1263" spans="2:19" s="8" customFormat="1" x14ac:dyDescent="0.3">
      <c r="B1263" s="123"/>
      <c r="C1263" s="123"/>
      <c r="D1263" s="123"/>
      <c r="E1263" s="123"/>
      <c r="F1263" s="123"/>
      <c r="G1263" s="123"/>
      <c r="H1263" s="123"/>
      <c r="I1263" s="123"/>
      <c r="J1263" s="123"/>
      <c r="K1263" s="21"/>
      <c r="L1263" s="21"/>
      <c r="M1263" s="21"/>
      <c r="N1263" s="21"/>
      <c r="O1263" s="21"/>
      <c r="P1263" s="21"/>
      <c r="Q1263" s="21"/>
      <c r="R1263" s="21"/>
      <c r="S1263" s="21"/>
    </row>
    <row r="1264" spans="2:19" s="8" customFormat="1" x14ac:dyDescent="0.3">
      <c r="B1264" s="123"/>
      <c r="C1264" s="123"/>
      <c r="D1264" s="123"/>
      <c r="E1264" s="123"/>
      <c r="F1264" s="123"/>
      <c r="G1264" s="123"/>
      <c r="H1264" s="123"/>
      <c r="I1264" s="123"/>
      <c r="J1264" s="123"/>
      <c r="K1264" s="21"/>
      <c r="L1264" s="21"/>
      <c r="M1264" s="21"/>
      <c r="N1264" s="21"/>
      <c r="O1264" s="21"/>
      <c r="P1264" s="21"/>
      <c r="Q1264" s="21"/>
      <c r="R1264" s="21"/>
      <c r="S1264" s="21"/>
    </row>
    <row r="1265" spans="2:19" s="8" customFormat="1" x14ac:dyDescent="0.3">
      <c r="B1265" s="123"/>
      <c r="C1265" s="123"/>
      <c r="D1265" s="123"/>
      <c r="E1265" s="123"/>
      <c r="F1265" s="123"/>
      <c r="G1265" s="123"/>
      <c r="H1265" s="123"/>
      <c r="I1265" s="123"/>
      <c r="J1265" s="123"/>
      <c r="K1265" s="21"/>
      <c r="L1265" s="21"/>
      <c r="M1265" s="21"/>
      <c r="N1265" s="21"/>
      <c r="O1265" s="21"/>
      <c r="P1265" s="21"/>
      <c r="Q1265" s="21"/>
      <c r="R1265" s="21"/>
      <c r="S1265" s="21"/>
    </row>
    <row r="1266" spans="2:19" s="8" customFormat="1" x14ac:dyDescent="0.3">
      <c r="B1266" s="123"/>
      <c r="C1266" s="123"/>
      <c r="D1266" s="123"/>
      <c r="E1266" s="123"/>
      <c r="F1266" s="123"/>
      <c r="G1266" s="123"/>
      <c r="H1266" s="123"/>
      <c r="I1266" s="123"/>
      <c r="J1266" s="123"/>
      <c r="K1266" s="21"/>
      <c r="L1266" s="21"/>
      <c r="M1266" s="21"/>
      <c r="N1266" s="21"/>
      <c r="O1266" s="21"/>
      <c r="P1266" s="21"/>
      <c r="Q1266" s="21"/>
      <c r="R1266" s="21"/>
      <c r="S1266" s="21"/>
    </row>
    <row r="1267" spans="2:19" s="8" customFormat="1" x14ac:dyDescent="0.3">
      <c r="B1267" s="123"/>
      <c r="C1267" s="123"/>
      <c r="D1267" s="123"/>
      <c r="E1267" s="123"/>
      <c r="F1267" s="123"/>
      <c r="G1267" s="123"/>
      <c r="H1267" s="123"/>
      <c r="I1267" s="123"/>
      <c r="J1267" s="123"/>
      <c r="K1267" s="21"/>
      <c r="L1267" s="21"/>
      <c r="M1267" s="21"/>
      <c r="N1267" s="21"/>
      <c r="O1267" s="21"/>
      <c r="P1267" s="21"/>
      <c r="Q1267" s="21"/>
      <c r="R1267" s="21"/>
      <c r="S1267" s="21"/>
    </row>
    <row r="1268" spans="2:19" s="8" customFormat="1" x14ac:dyDescent="0.3">
      <c r="B1268" s="123"/>
      <c r="C1268" s="123"/>
      <c r="D1268" s="123"/>
      <c r="E1268" s="123"/>
      <c r="F1268" s="123"/>
      <c r="G1268" s="123"/>
      <c r="H1268" s="123"/>
      <c r="I1268" s="123"/>
      <c r="J1268" s="123"/>
      <c r="K1268" s="21"/>
      <c r="L1268" s="21"/>
      <c r="M1268" s="21"/>
      <c r="N1268" s="21"/>
      <c r="O1268" s="21"/>
      <c r="P1268" s="21"/>
      <c r="Q1268" s="21"/>
      <c r="R1268" s="21"/>
      <c r="S1268" s="21"/>
    </row>
    <row r="1269" spans="2:19" s="8" customFormat="1" x14ac:dyDescent="0.3">
      <c r="B1269" s="123"/>
      <c r="C1269" s="123"/>
      <c r="D1269" s="123"/>
      <c r="E1269" s="123"/>
      <c r="F1269" s="123"/>
      <c r="G1269" s="123"/>
      <c r="H1269" s="123"/>
      <c r="I1269" s="123"/>
      <c r="J1269" s="123"/>
      <c r="K1269" s="21"/>
      <c r="L1269" s="21"/>
      <c r="M1269" s="21"/>
      <c r="N1269" s="21"/>
      <c r="O1269" s="21"/>
      <c r="P1269" s="21"/>
      <c r="Q1269" s="21"/>
      <c r="R1269" s="21"/>
      <c r="S1269" s="21"/>
    </row>
    <row r="1270" spans="2:19" s="8" customFormat="1" x14ac:dyDescent="0.3">
      <c r="B1270" s="123"/>
      <c r="C1270" s="123"/>
      <c r="D1270" s="123"/>
      <c r="E1270" s="123"/>
      <c r="F1270" s="123"/>
      <c r="G1270" s="123"/>
      <c r="H1270" s="123"/>
      <c r="I1270" s="123"/>
      <c r="J1270" s="123"/>
      <c r="K1270" s="21"/>
      <c r="L1270" s="21"/>
      <c r="M1270" s="21"/>
      <c r="N1270" s="21"/>
      <c r="O1270" s="21"/>
      <c r="P1270" s="21"/>
      <c r="Q1270" s="21"/>
      <c r="R1270" s="21"/>
      <c r="S1270" s="21"/>
    </row>
    <row r="1271" spans="2:19" s="8" customFormat="1" x14ac:dyDescent="0.3">
      <c r="B1271" s="123"/>
      <c r="C1271" s="123"/>
      <c r="D1271" s="123"/>
      <c r="E1271" s="123"/>
      <c r="F1271" s="123"/>
      <c r="G1271" s="123"/>
      <c r="H1271" s="123"/>
      <c r="I1271" s="123"/>
      <c r="J1271" s="123"/>
      <c r="K1271" s="21"/>
      <c r="L1271" s="21"/>
      <c r="M1271" s="21"/>
      <c r="N1271" s="21"/>
      <c r="O1271" s="21"/>
      <c r="P1271" s="21"/>
      <c r="Q1271" s="21"/>
      <c r="R1271" s="21"/>
      <c r="S1271" s="21"/>
    </row>
    <row r="1272" spans="2:19" s="8" customFormat="1" x14ac:dyDescent="0.3">
      <c r="B1272" s="123"/>
      <c r="C1272" s="123"/>
      <c r="D1272" s="123"/>
      <c r="E1272" s="123"/>
      <c r="F1272" s="123"/>
      <c r="G1272" s="123"/>
      <c r="H1272" s="123"/>
      <c r="I1272" s="123"/>
      <c r="J1272" s="123"/>
      <c r="K1272" s="21"/>
      <c r="L1272" s="21"/>
      <c r="M1272" s="21"/>
      <c r="N1272" s="21"/>
      <c r="O1272" s="21"/>
      <c r="P1272" s="21"/>
      <c r="Q1272" s="21"/>
      <c r="R1272" s="21"/>
      <c r="S1272" s="21"/>
    </row>
    <row r="1273" spans="2:19" s="8" customFormat="1" x14ac:dyDescent="0.3">
      <c r="B1273" s="123"/>
      <c r="C1273" s="123"/>
      <c r="D1273" s="123"/>
      <c r="E1273" s="123"/>
      <c r="F1273" s="123"/>
      <c r="G1273" s="123"/>
      <c r="H1273" s="123"/>
      <c r="I1273" s="123"/>
      <c r="J1273" s="123"/>
      <c r="K1273" s="21"/>
      <c r="L1273" s="21"/>
      <c r="M1273" s="21"/>
      <c r="N1273" s="21"/>
      <c r="O1273" s="21"/>
      <c r="P1273" s="21"/>
      <c r="Q1273" s="21"/>
      <c r="R1273" s="21"/>
      <c r="S1273" s="21"/>
    </row>
    <row r="1274" spans="2:19" s="8" customFormat="1" x14ac:dyDescent="0.3">
      <c r="B1274" s="123"/>
      <c r="C1274" s="123"/>
      <c r="D1274" s="123"/>
      <c r="E1274" s="123"/>
      <c r="F1274" s="123"/>
      <c r="G1274" s="123"/>
      <c r="H1274" s="123"/>
      <c r="I1274" s="123"/>
      <c r="J1274" s="123"/>
      <c r="K1274" s="21"/>
      <c r="L1274" s="21"/>
      <c r="M1274" s="21"/>
      <c r="N1274" s="21"/>
      <c r="O1274" s="21"/>
      <c r="P1274" s="21"/>
      <c r="Q1274" s="21"/>
      <c r="R1274" s="21"/>
      <c r="S1274" s="21"/>
    </row>
    <row r="1275" spans="2:19" s="8" customFormat="1" x14ac:dyDescent="0.3">
      <c r="B1275" s="123"/>
      <c r="C1275" s="123"/>
      <c r="D1275" s="123"/>
      <c r="E1275" s="123"/>
      <c r="F1275" s="123"/>
      <c r="G1275" s="123"/>
      <c r="H1275" s="123"/>
      <c r="I1275" s="123"/>
      <c r="J1275" s="123"/>
      <c r="K1275" s="21"/>
      <c r="L1275" s="21"/>
      <c r="M1275" s="21"/>
      <c r="N1275" s="21"/>
      <c r="O1275" s="21"/>
      <c r="P1275" s="21"/>
      <c r="Q1275" s="21"/>
      <c r="R1275" s="21"/>
      <c r="S1275" s="21"/>
    </row>
    <row r="1276" spans="2:19" s="8" customFormat="1" x14ac:dyDescent="0.3">
      <c r="B1276" s="123"/>
      <c r="C1276" s="123"/>
      <c r="D1276" s="123"/>
      <c r="E1276" s="123"/>
      <c r="F1276" s="123"/>
      <c r="G1276" s="123"/>
      <c r="H1276" s="123"/>
      <c r="I1276" s="123"/>
      <c r="J1276" s="123"/>
      <c r="K1276" s="21"/>
      <c r="L1276" s="21"/>
      <c r="M1276" s="21"/>
      <c r="N1276" s="21"/>
      <c r="O1276" s="21"/>
      <c r="P1276" s="21"/>
      <c r="Q1276" s="21"/>
      <c r="R1276" s="21"/>
      <c r="S1276" s="21"/>
    </row>
    <row r="1277" spans="2:19" s="8" customFormat="1" x14ac:dyDescent="0.3">
      <c r="B1277" s="123"/>
      <c r="C1277" s="123"/>
      <c r="D1277" s="123"/>
      <c r="E1277" s="123"/>
      <c r="F1277" s="123"/>
      <c r="G1277" s="123"/>
      <c r="H1277" s="123"/>
      <c r="I1277" s="123"/>
      <c r="J1277" s="123"/>
      <c r="K1277" s="21"/>
      <c r="L1277" s="21"/>
      <c r="M1277" s="21"/>
      <c r="N1277" s="21"/>
      <c r="O1277" s="21"/>
      <c r="P1277" s="21"/>
      <c r="Q1277" s="21"/>
      <c r="R1277" s="21"/>
      <c r="S1277" s="21"/>
    </row>
    <row r="1278" spans="2:19" s="8" customFormat="1" x14ac:dyDescent="0.3">
      <c r="B1278" s="123"/>
      <c r="C1278" s="123"/>
      <c r="D1278" s="123"/>
      <c r="E1278" s="123"/>
      <c r="F1278" s="123"/>
      <c r="G1278" s="123"/>
      <c r="H1278" s="123"/>
      <c r="I1278" s="123"/>
      <c r="J1278" s="123"/>
      <c r="K1278" s="21"/>
      <c r="L1278" s="21"/>
      <c r="M1278" s="21"/>
      <c r="N1278" s="21"/>
      <c r="O1278" s="21"/>
      <c r="P1278" s="21"/>
      <c r="Q1278" s="21"/>
      <c r="R1278" s="21"/>
      <c r="S1278" s="21"/>
    </row>
    <row r="1279" spans="2:19" s="8" customFormat="1" x14ac:dyDescent="0.3">
      <c r="B1279" s="123"/>
      <c r="C1279" s="123"/>
      <c r="D1279" s="123"/>
      <c r="E1279" s="123"/>
      <c r="F1279" s="123"/>
      <c r="G1279" s="123"/>
      <c r="H1279" s="123"/>
      <c r="I1279" s="123"/>
      <c r="J1279" s="123"/>
      <c r="K1279" s="21"/>
      <c r="L1279" s="21"/>
      <c r="M1279" s="21"/>
      <c r="N1279" s="21"/>
      <c r="O1279" s="21"/>
      <c r="P1279" s="21"/>
      <c r="Q1279" s="21"/>
      <c r="R1279" s="21"/>
      <c r="S1279" s="21"/>
    </row>
    <row r="1280" spans="2:19" s="8" customFormat="1" x14ac:dyDescent="0.3">
      <c r="B1280" s="123"/>
      <c r="C1280" s="123"/>
      <c r="D1280" s="123"/>
      <c r="E1280" s="123"/>
      <c r="F1280" s="123"/>
      <c r="G1280" s="123"/>
      <c r="H1280" s="123"/>
      <c r="I1280" s="123"/>
      <c r="J1280" s="123"/>
      <c r="K1280" s="21"/>
      <c r="L1280" s="21"/>
      <c r="M1280" s="21"/>
      <c r="N1280" s="21"/>
      <c r="O1280" s="21"/>
      <c r="P1280" s="21"/>
      <c r="Q1280" s="21"/>
      <c r="R1280" s="21"/>
      <c r="S1280" s="21"/>
    </row>
    <row r="1281" spans="2:19" s="8" customFormat="1" x14ac:dyDescent="0.3">
      <c r="B1281" s="123"/>
      <c r="C1281" s="123"/>
      <c r="D1281" s="123"/>
      <c r="E1281" s="123"/>
      <c r="F1281" s="123"/>
      <c r="G1281" s="123"/>
      <c r="H1281" s="123"/>
      <c r="I1281" s="123"/>
      <c r="J1281" s="123"/>
      <c r="K1281" s="21"/>
      <c r="L1281" s="21"/>
      <c r="M1281" s="21"/>
      <c r="N1281" s="21"/>
      <c r="O1281" s="21"/>
      <c r="P1281" s="21"/>
      <c r="Q1281" s="21"/>
      <c r="R1281" s="21"/>
      <c r="S1281" s="21"/>
    </row>
    <row r="1282" spans="2:19" s="8" customFormat="1" x14ac:dyDescent="0.3">
      <c r="B1282" s="123"/>
      <c r="C1282" s="123"/>
      <c r="D1282" s="123"/>
      <c r="E1282" s="123"/>
      <c r="F1282" s="123"/>
      <c r="G1282" s="123"/>
      <c r="H1282" s="123"/>
      <c r="I1282" s="123"/>
      <c r="J1282" s="123"/>
      <c r="K1282" s="21"/>
      <c r="L1282" s="21"/>
      <c r="M1282" s="21"/>
      <c r="N1282" s="21"/>
      <c r="O1282" s="21"/>
      <c r="P1282" s="21"/>
      <c r="Q1282" s="21"/>
      <c r="R1282" s="21"/>
      <c r="S1282" s="21"/>
    </row>
    <row r="1283" spans="2:19" s="8" customFormat="1" x14ac:dyDescent="0.3">
      <c r="B1283" s="123"/>
      <c r="C1283" s="123"/>
      <c r="D1283" s="123"/>
      <c r="E1283" s="123"/>
      <c r="F1283" s="123"/>
      <c r="G1283" s="123"/>
      <c r="H1283" s="123"/>
      <c r="I1283" s="123"/>
      <c r="J1283" s="123"/>
      <c r="K1283" s="21"/>
      <c r="L1283" s="21"/>
      <c r="M1283" s="21"/>
      <c r="N1283" s="21"/>
      <c r="O1283" s="21"/>
      <c r="P1283" s="21"/>
      <c r="Q1283" s="21"/>
      <c r="R1283" s="21"/>
      <c r="S1283" s="21"/>
    </row>
    <row r="1284" spans="2:19" s="8" customFormat="1" x14ac:dyDescent="0.3">
      <c r="B1284" s="123"/>
      <c r="C1284" s="123"/>
      <c r="D1284" s="123"/>
      <c r="E1284" s="123"/>
      <c r="F1284" s="123"/>
      <c r="G1284" s="123"/>
      <c r="H1284" s="123"/>
      <c r="I1284" s="123"/>
      <c r="J1284" s="123"/>
      <c r="K1284" s="21"/>
      <c r="L1284" s="21"/>
      <c r="M1284" s="21"/>
      <c r="N1284" s="21"/>
      <c r="O1284" s="21"/>
      <c r="P1284" s="21"/>
      <c r="Q1284" s="21"/>
      <c r="R1284" s="21"/>
      <c r="S1284" s="21"/>
    </row>
    <row r="1285" spans="2:19" s="8" customFormat="1" x14ac:dyDescent="0.3">
      <c r="B1285" s="123"/>
      <c r="C1285" s="123"/>
      <c r="D1285" s="123"/>
      <c r="E1285" s="123"/>
      <c r="F1285" s="123"/>
      <c r="G1285" s="123"/>
      <c r="H1285" s="123"/>
      <c r="I1285" s="123"/>
      <c r="J1285" s="123"/>
      <c r="K1285" s="21"/>
      <c r="L1285" s="21"/>
      <c r="M1285" s="21"/>
      <c r="N1285" s="21"/>
      <c r="O1285" s="21"/>
      <c r="P1285" s="21"/>
      <c r="Q1285" s="21"/>
      <c r="R1285" s="21"/>
      <c r="S1285" s="21"/>
    </row>
    <row r="1286" spans="2:19" s="8" customFormat="1" x14ac:dyDescent="0.3">
      <c r="B1286" s="123"/>
      <c r="C1286" s="123"/>
      <c r="D1286" s="123"/>
      <c r="E1286" s="123"/>
      <c r="F1286" s="123"/>
      <c r="G1286" s="123"/>
      <c r="H1286" s="123"/>
      <c r="I1286" s="123"/>
      <c r="J1286" s="123"/>
      <c r="K1286" s="21"/>
      <c r="L1286" s="21"/>
      <c r="M1286" s="21"/>
      <c r="N1286" s="21"/>
      <c r="O1286" s="21"/>
      <c r="P1286" s="21"/>
      <c r="Q1286" s="21"/>
      <c r="R1286" s="21"/>
      <c r="S1286" s="21"/>
    </row>
    <row r="1287" spans="2:19" s="8" customFormat="1" x14ac:dyDescent="0.3">
      <c r="B1287" s="123"/>
      <c r="C1287" s="123"/>
      <c r="D1287" s="123"/>
      <c r="E1287" s="123"/>
      <c r="F1287" s="123"/>
      <c r="G1287" s="123"/>
      <c r="H1287" s="123"/>
      <c r="I1287" s="123"/>
      <c r="J1287" s="123"/>
      <c r="K1287" s="21"/>
      <c r="L1287" s="21"/>
      <c r="M1287" s="21"/>
      <c r="N1287" s="21"/>
      <c r="O1287" s="21"/>
      <c r="P1287" s="21"/>
      <c r="Q1287" s="21"/>
      <c r="R1287" s="21"/>
      <c r="S1287" s="21"/>
    </row>
    <row r="1288" spans="2:19" s="8" customFormat="1" x14ac:dyDescent="0.3">
      <c r="B1288" s="123"/>
      <c r="C1288" s="123"/>
      <c r="D1288" s="123"/>
      <c r="E1288" s="123"/>
      <c r="F1288" s="123"/>
      <c r="G1288" s="123"/>
      <c r="H1288" s="123"/>
      <c r="I1288" s="123"/>
      <c r="J1288" s="123"/>
      <c r="K1288" s="21"/>
      <c r="L1288" s="21"/>
      <c r="M1288" s="21"/>
      <c r="N1288" s="21"/>
      <c r="O1288" s="21"/>
      <c r="P1288" s="21"/>
      <c r="Q1288" s="21"/>
      <c r="R1288" s="21"/>
      <c r="S1288" s="21"/>
    </row>
    <row r="1289" spans="2:19" s="8" customFormat="1" x14ac:dyDescent="0.3">
      <c r="B1289" s="123"/>
      <c r="C1289" s="123"/>
      <c r="D1289" s="123"/>
      <c r="E1289" s="123"/>
      <c r="F1289" s="123"/>
      <c r="G1289" s="123"/>
      <c r="H1289" s="123"/>
      <c r="I1289" s="123"/>
      <c r="J1289" s="123"/>
      <c r="K1289" s="21"/>
      <c r="L1289" s="21"/>
      <c r="M1289" s="21"/>
      <c r="N1289" s="21"/>
      <c r="O1289" s="21"/>
      <c r="P1289" s="21"/>
      <c r="Q1289" s="21"/>
      <c r="R1289" s="21"/>
      <c r="S1289" s="21"/>
    </row>
    <row r="1290" spans="2:19" s="8" customFormat="1" x14ac:dyDescent="0.3">
      <c r="B1290" s="123"/>
      <c r="C1290" s="123"/>
      <c r="D1290" s="123"/>
      <c r="E1290" s="123"/>
      <c r="F1290" s="123"/>
      <c r="G1290" s="123"/>
      <c r="H1290" s="123"/>
      <c r="I1290" s="123"/>
      <c r="J1290" s="123"/>
      <c r="K1290" s="21"/>
      <c r="L1290" s="21"/>
      <c r="M1290" s="21"/>
      <c r="N1290" s="21"/>
      <c r="O1290" s="21"/>
      <c r="P1290" s="21"/>
      <c r="Q1290" s="21"/>
      <c r="R1290" s="21"/>
      <c r="S1290" s="21"/>
    </row>
    <row r="1291" spans="2:19" s="8" customFormat="1" x14ac:dyDescent="0.3">
      <c r="B1291" s="123"/>
      <c r="C1291" s="123"/>
      <c r="D1291" s="123"/>
      <c r="E1291" s="123"/>
      <c r="F1291" s="123"/>
      <c r="G1291" s="123"/>
      <c r="H1291" s="123"/>
      <c r="I1291" s="123"/>
      <c r="J1291" s="123"/>
      <c r="K1291" s="21"/>
      <c r="L1291" s="21"/>
      <c r="M1291" s="21"/>
      <c r="N1291" s="21"/>
      <c r="O1291" s="21"/>
      <c r="P1291" s="21"/>
      <c r="Q1291" s="21"/>
      <c r="R1291" s="21"/>
      <c r="S1291" s="21"/>
    </row>
    <row r="1292" spans="2:19" s="8" customFormat="1" x14ac:dyDescent="0.3">
      <c r="B1292" s="123"/>
      <c r="C1292" s="123"/>
      <c r="D1292" s="123"/>
      <c r="E1292" s="123"/>
      <c r="F1292" s="123"/>
      <c r="G1292" s="123"/>
      <c r="H1292" s="123"/>
      <c r="I1292" s="123"/>
      <c r="J1292" s="123"/>
      <c r="K1292" s="21"/>
      <c r="L1292" s="21"/>
      <c r="M1292" s="21"/>
      <c r="N1292" s="21"/>
      <c r="O1292" s="21"/>
      <c r="P1292" s="21"/>
      <c r="Q1292" s="21"/>
      <c r="R1292" s="21"/>
      <c r="S1292" s="21"/>
    </row>
    <row r="1293" spans="2:19" s="8" customFormat="1" x14ac:dyDescent="0.3">
      <c r="B1293" s="123"/>
      <c r="C1293" s="123"/>
      <c r="D1293" s="123"/>
      <c r="E1293" s="123"/>
      <c r="F1293" s="123"/>
      <c r="G1293" s="123"/>
      <c r="H1293" s="123"/>
      <c r="I1293" s="123"/>
      <c r="J1293" s="123"/>
      <c r="K1293" s="21"/>
      <c r="L1293" s="21"/>
      <c r="M1293" s="21"/>
      <c r="N1293" s="21"/>
      <c r="O1293" s="21"/>
      <c r="P1293" s="21"/>
      <c r="Q1293" s="21"/>
      <c r="R1293" s="21"/>
      <c r="S1293" s="21"/>
    </row>
    <row r="1294" spans="2:19" s="8" customFormat="1" x14ac:dyDescent="0.3">
      <c r="B1294" s="123"/>
      <c r="C1294" s="123"/>
      <c r="D1294" s="123"/>
      <c r="E1294" s="123"/>
      <c r="F1294" s="123"/>
      <c r="G1294" s="123"/>
      <c r="H1294" s="123"/>
      <c r="I1294" s="123"/>
      <c r="J1294" s="123"/>
      <c r="K1294" s="21"/>
      <c r="L1294" s="21"/>
      <c r="M1294" s="21"/>
      <c r="N1294" s="21"/>
      <c r="O1294" s="21"/>
      <c r="P1294" s="21"/>
      <c r="Q1294" s="21"/>
      <c r="R1294" s="21"/>
      <c r="S1294" s="21"/>
    </row>
    <row r="1295" spans="2:19" s="8" customFormat="1" x14ac:dyDescent="0.3">
      <c r="B1295" s="123"/>
      <c r="C1295" s="123"/>
      <c r="D1295" s="123"/>
      <c r="E1295" s="123"/>
      <c r="F1295" s="123"/>
      <c r="G1295" s="123"/>
      <c r="H1295" s="123"/>
      <c r="I1295" s="123"/>
      <c r="J1295" s="123"/>
      <c r="K1295" s="21"/>
      <c r="L1295" s="21"/>
      <c r="M1295" s="21"/>
      <c r="N1295" s="21"/>
      <c r="O1295" s="21"/>
      <c r="P1295" s="21"/>
      <c r="Q1295" s="21"/>
      <c r="R1295" s="21"/>
      <c r="S1295" s="21"/>
    </row>
    <row r="1296" spans="2:19" s="8" customFormat="1" x14ac:dyDescent="0.3">
      <c r="B1296" s="123"/>
      <c r="C1296" s="123"/>
      <c r="D1296" s="123"/>
      <c r="E1296" s="123"/>
      <c r="F1296" s="123"/>
      <c r="G1296" s="123"/>
      <c r="H1296" s="123"/>
      <c r="I1296" s="123"/>
      <c r="J1296" s="123"/>
      <c r="K1296" s="21"/>
      <c r="L1296" s="21"/>
      <c r="M1296" s="21"/>
      <c r="N1296" s="21"/>
      <c r="O1296" s="21"/>
      <c r="P1296" s="21"/>
      <c r="Q1296" s="21"/>
      <c r="R1296" s="21"/>
      <c r="S1296" s="21"/>
    </row>
    <row r="1297" spans="2:19" s="8" customFormat="1" x14ac:dyDescent="0.3">
      <c r="B1297" s="123"/>
      <c r="C1297" s="123"/>
      <c r="D1297" s="123"/>
      <c r="E1297" s="123"/>
      <c r="F1297" s="123"/>
      <c r="G1297" s="123"/>
      <c r="H1297" s="123"/>
      <c r="I1297" s="123"/>
      <c r="J1297" s="123"/>
      <c r="K1297" s="21"/>
      <c r="L1297" s="21"/>
      <c r="M1297" s="21"/>
      <c r="N1297" s="21"/>
      <c r="O1297" s="21"/>
      <c r="P1297" s="21"/>
      <c r="Q1297" s="21"/>
      <c r="R1297" s="21"/>
      <c r="S1297" s="21"/>
    </row>
    <row r="1298" spans="2:19" s="8" customFormat="1" x14ac:dyDescent="0.3">
      <c r="B1298" s="123"/>
      <c r="C1298" s="123"/>
      <c r="D1298" s="123"/>
      <c r="E1298" s="123"/>
      <c r="F1298" s="123"/>
      <c r="G1298" s="123"/>
      <c r="H1298" s="123"/>
      <c r="I1298" s="123"/>
      <c r="J1298" s="123"/>
      <c r="K1298" s="21"/>
      <c r="L1298" s="21"/>
      <c r="M1298" s="21"/>
      <c r="N1298" s="21"/>
      <c r="O1298" s="21"/>
      <c r="P1298" s="21"/>
      <c r="Q1298" s="21"/>
      <c r="R1298" s="21"/>
      <c r="S1298" s="21"/>
    </row>
    <row r="1299" spans="2:19" s="8" customFormat="1" x14ac:dyDescent="0.3">
      <c r="B1299" s="123"/>
      <c r="C1299" s="123"/>
      <c r="D1299" s="123"/>
      <c r="E1299" s="123"/>
      <c r="F1299" s="123"/>
      <c r="G1299" s="123"/>
      <c r="H1299" s="123"/>
      <c r="I1299" s="123"/>
      <c r="J1299" s="123"/>
      <c r="K1299" s="21"/>
      <c r="L1299" s="21"/>
      <c r="M1299" s="21"/>
      <c r="N1299" s="21"/>
      <c r="O1299" s="21"/>
      <c r="P1299" s="21"/>
      <c r="Q1299" s="21"/>
      <c r="R1299" s="21"/>
      <c r="S1299" s="21"/>
    </row>
    <row r="1300" spans="2:19" s="8" customFormat="1" x14ac:dyDescent="0.3">
      <c r="B1300" s="123"/>
      <c r="C1300" s="123"/>
      <c r="D1300" s="123"/>
      <c r="E1300" s="123"/>
      <c r="F1300" s="123"/>
      <c r="G1300" s="123"/>
      <c r="H1300" s="123"/>
      <c r="I1300" s="123"/>
      <c r="J1300" s="123"/>
      <c r="K1300" s="21"/>
      <c r="L1300" s="21"/>
      <c r="M1300" s="21"/>
      <c r="N1300" s="21"/>
      <c r="O1300" s="21"/>
      <c r="P1300" s="21"/>
      <c r="Q1300" s="21"/>
      <c r="R1300" s="21"/>
      <c r="S1300" s="21"/>
    </row>
    <row r="1301" spans="2:19" s="8" customFormat="1" x14ac:dyDescent="0.3">
      <c r="B1301" s="123"/>
      <c r="C1301" s="123"/>
      <c r="D1301" s="123"/>
      <c r="E1301" s="123"/>
      <c r="F1301" s="123"/>
      <c r="G1301" s="123"/>
      <c r="H1301" s="123"/>
      <c r="I1301" s="123"/>
      <c r="J1301" s="123"/>
      <c r="K1301" s="21"/>
      <c r="L1301" s="21"/>
      <c r="M1301" s="21"/>
      <c r="N1301" s="21"/>
      <c r="O1301" s="21"/>
      <c r="P1301" s="21"/>
      <c r="Q1301" s="21"/>
      <c r="R1301" s="21"/>
      <c r="S1301" s="21"/>
    </row>
    <row r="1302" spans="2:19" s="8" customFormat="1" x14ac:dyDescent="0.3">
      <c r="B1302" s="123"/>
      <c r="C1302" s="123"/>
      <c r="D1302" s="123"/>
      <c r="E1302" s="123"/>
      <c r="F1302" s="123"/>
      <c r="G1302" s="123"/>
      <c r="H1302" s="123"/>
      <c r="I1302" s="123"/>
      <c r="J1302" s="123"/>
      <c r="K1302" s="21"/>
      <c r="L1302" s="21"/>
      <c r="M1302" s="21"/>
      <c r="N1302" s="21"/>
      <c r="O1302" s="21"/>
      <c r="P1302" s="21"/>
      <c r="Q1302" s="21"/>
      <c r="R1302" s="21"/>
      <c r="S1302" s="21"/>
    </row>
    <row r="1303" spans="2:19" s="8" customFormat="1" x14ac:dyDescent="0.3">
      <c r="B1303" s="123"/>
      <c r="C1303" s="123"/>
      <c r="D1303" s="123"/>
      <c r="E1303" s="123"/>
      <c r="F1303" s="123"/>
      <c r="G1303" s="123"/>
      <c r="H1303" s="123"/>
      <c r="I1303" s="123"/>
      <c r="J1303" s="123"/>
      <c r="K1303" s="21"/>
      <c r="L1303" s="21"/>
      <c r="M1303" s="21"/>
      <c r="N1303" s="21"/>
      <c r="O1303" s="21"/>
      <c r="P1303" s="21"/>
      <c r="Q1303" s="21"/>
      <c r="R1303" s="21"/>
      <c r="S1303" s="21"/>
    </row>
    <row r="1304" spans="2:19" s="8" customFormat="1" x14ac:dyDescent="0.3">
      <c r="B1304" s="123"/>
      <c r="C1304" s="123"/>
      <c r="D1304" s="123"/>
      <c r="E1304" s="123"/>
      <c r="F1304" s="123"/>
      <c r="G1304" s="123"/>
      <c r="H1304" s="123"/>
      <c r="I1304" s="123"/>
      <c r="J1304" s="123"/>
      <c r="K1304" s="21"/>
      <c r="L1304" s="21"/>
      <c r="M1304" s="21"/>
      <c r="N1304" s="21"/>
      <c r="O1304" s="21"/>
      <c r="P1304" s="21"/>
      <c r="Q1304" s="21"/>
      <c r="R1304" s="21"/>
      <c r="S1304" s="21"/>
    </row>
    <row r="1305" spans="2:19" s="8" customFormat="1" x14ac:dyDescent="0.3">
      <c r="B1305" s="123"/>
      <c r="C1305" s="123"/>
      <c r="D1305" s="123"/>
      <c r="E1305" s="123"/>
      <c r="F1305" s="123"/>
      <c r="G1305" s="123"/>
      <c r="H1305" s="123"/>
      <c r="I1305" s="123"/>
      <c r="J1305" s="123"/>
      <c r="K1305" s="21"/>
      <c r="L1305" s="21"/>
      <c r="M1305" s="21"/>
      <c r="N1305" s="21"/>
      <c r="O1305" s="21"/>
      <c r="P1305" s="21"/>
      <c r="Q1305" s="21"/>
      <c r="R1305" s="21"/>
      <c r="S1305" s="21"/>
    </row>
    <row r="1306" spans="2:19" s="8" customFormat="1" x14ac:dyDescent="0.3">
      <c r="B1306" s="123"/>
      <c r="C1306" s="123"/>
      <c r="D1306" s="123"/>
      <c r="E1306" s="123"/>
      <c r="F1306" s="123"/>
      <c r="G1306" s="123"/>
      <c r="H1306" s="123"/>
      <c r="I1306" s="123"/>
      <c r="J1306" s="123"/>
      <c r="K1306" s="21"/>
      <c r="L1306" s="21"/>
      <c r="M1306" s="21"/>
      <c r="N1306" s="21"/>
      <c r="O1306" s="21"/>
      <c r="P1306" s="21"/>
      <c r="Q1306" s="21"/>
      <c r="R1306" s="21"/>
      <c r="S1306" s="21"/>
    </row>
    <row r="1307" spans="2:19" s="8" customFormat="1" x14ac:dyDescent="0.3">
      <c r="B1307" s="123"/>
      <c r="C1307" s="123"/>
      <c r="D1307" s="123"/>
      <c r="E1307" s="123"/>
      <c r="F1307" s="123"/>
      <c r="G1307" s="123"/>
      <c r="H1307" s="123"/>
      <c r="I1307" s="123"/>
      <c r="J1307" s="123"/>
      <c r="K1307" s="21"/>
      <c r="L1307" s="21"/>
      <c r="M1307" s="21"/>
      <c r="N1307" s="21"/>
      <c r="O1307" s="21"/>
      <c r="P1307" s="21"/>
      <c r="Q1307" s="21"/>
      <c r="R1307" s="21"/>
      <c r="S1307" s="21"/>
    </row>
    <row r="1308" spans="2:19" s="8" customFormat="1" x14ac:dyDescent="0.3">
      <c r="B1308" s="123"/>
      <c r="C1308" s="123"/>
      <c r="D1308" s="123"/>
      <c r="E1308" s="123"/>
      <c r="F1308" s="123"/>
      <c r="G1308" s="123"/>
      <c r="H1308" s="123"/>
      <c r="I1308" s="123"/>
      <c r="J1308" s="123"/>
      <c r="K1308" s="21"/>
      <c r="L1308" s="21"/>
      <c r="M1308" s="21"/>
      <c r="N1308" s="21"/>
      <c r="O1308" s="21"/>
      <c r="P1308" s="21"/>
      <c r="Q1308" s="21"/>
      <c r="R1308" s="21"/>
      <c r="S1308" s="21"/>
    </row>
    <row r="1309" spans="2:19" s="8" customFormat="1" x14ac:dyDescent="0.3">
      <c r="B1309" s="123"/>
      <c r="C1309" s="123"/>
      <c r="D1309" s="123"/>
      <c r="E1309" s="123"/>
      <c r="F1309" s="123"/>
      <c r="G1309" s="123"/>
      <c r="H1309" s="123"/>
      <c r="I1309" s="123"/>
      <c r="J1309" s="123"/>
      <c r="K1309" s="21"/>
      <c r="L1309" s="21"/>
      <c r="M1309" s="21"/>
      <c r="N1309" s="21"/>
      <c r="O1309" s="21"/>
      <c r="P1309" s="21"/>
      <c r="Q1309" s="21"/>
      <c r="R1309" s="21"/>
      <c r="S1309" s="21"/>
    </row>
    <row r="1310" spans="2:19" s="8" customFormat="1" x14ac:dyDescent="0.3">
      <c r="B1310" s="123"/>
      <c r="C1310" s="123"/>
      <c r="D1310" s="123"/>
      <c r="E1310" s="123"/>
      <c r="F1310" s="123"/>
      <c r="G1310" s="123"/>
      <c r="H1310" s="123"/>
      <c r="I1310" s="123"/>
      <c r="J1310" s="123"/>
      <c r="K1310" s="21"/>
      <c r="L1310" s="21"/>
      <c r="M1310" s="21"/>
      <c r="N1310" s="21"/>
      <c r="O1310" s="21"/>
      <c r="P1310" s="21"/>
      <c r="Q1310" s="21"/>
      <c r="R1310" s="21"/>
      <c r="S1310" s="21"/>
    </row>
    <row r="1311" spans="2:19" s="8" customFormat="1" x14ac:dyDescent="0.3">
      <c r="B1311" s="123"/>
      <c r="C1311" s="123"/>
      <c r="D1311" s="123"/>
      <c r="E1311" s="123"/>
      <c r="F1311" s="123"/>
      <c r="G1311" s="123"/>
      <c r="H1311" s="123"/>
      <c r="I1311" s="123"/>
      <c r="J1311" s="123"/>
      <c r="K1311" s="21"/>
      <c r="L1311" s="21"/>
      <c r="M1311" s="21"/>
      <c r="N1311" s="21"/>
      <c r="O1311" s="21"/>
      <c r="P1311" s="21"/>
      <c r="Q1311" s="21"/>
      <c r="R1311" s="21"/>
      <c r="S1311" s="21"/>
    </row>
    <row r="1312" spans="2:19" s="8" customFormat="1" x14ac:dyDescent="0.3">
      <c r="B1312" s="123"/>
      <c r="C1312" s="123"/>
      <c r="D1312" s="123"/>
      <c r="E1312" s="123"/>
      <c r="F1312" s="123"/>
      <c r="G1312" s="123"/>
      <c r="H1312" s="123"/>
      <c r="I1312" s="123"/>
      <c r="J1312" s="123"/>
      <c r="K1312" s="21"/>
      <c r="L1312" s="21"/>
      <c r="M1312" s="21"/>
      <c r="N1312" s="21"/>
      <c r="O1312" s="21"/>
      <c r="P1312" s="21"/>
      <c r="Q1312" s="21"/>
      <c r="R1312" s="21"/>
      <c r="S1312" s="21"/>
    </row>
    <row r="1313" spans="2:19" s="8" customFormat="1" x14ac:dyDescent="0.3">
      <c r="B1313" s="123"/>
      <c r="C1313" s="123"/>
      <c r="D1313" s="123"/>
      <c r="E1313" s="123"/>
      <c r="F1313" s="123"/>
      <c r="G1313" s="123"/>
      <c r="H1313" s="123"/>
      <c r="I1313" s="123"/>
      <c r="J1313" s="123"/>
      <c r="K1313" s="21"/>
      <c r="L1313" s="21"/>
      <c r="M1313" s="21"/>
      <c r="N1313" s="21"/>
      <c r="O1313" s="21"/>
      <c r="P1313" s="21"/>
      <c r="Q1313" s="21"/>
      <c r="R1313" s="21"/>
      <c r="S1313" s="21"/>
    </row>
    <row r="1314" spans="2:19" s="8" customFormat="1" x14ac:dyDescent="0.3">
      <c r="B1314" s="123"/>
      <c r="C1314" s="123"/>
      <c r="D1314" s="123"/>
      <c r="E1314" s="123"/>
      <c r="F1314" s="123"/>
      <c r="G1314" s="123"/>
      <c r="H1314" s="123"/>
      <c r="I1314" s="123"/>
      <c r="J1314" s="123"/>
      <c r="K1314" s="21"/>
      <c r="L1314" s="21"/>
      <c r="M1314" s="21"/>
      <c r="N1314" s="21"/>
      <c r="O1314" s="21"/>
      <c r="P1314" s="21"/>
      <c r="Q1314" s="21"/>
      <c r="R1314" s="21"/>
      <c r="S1314" s="21"/>
    </row>
    <row r="1315" spans="2:19" s="8" customFormat="1" x14ac:dyDescent="0.3">
      <c r="B1315" s="123"/>
      <c r="C1315" s="123"/>
      <c r="D1315" s="123"/>
      <c r="E1315" s="123"/>
      <c r="F1315" s="123"/>
      <c r="G1315" s="123"/>
      <c r="H1315" s="123"/>
      <c r="I1315" s="123"/>
      <c r="J1315" s="123"/>
      <c r="K1315" s="21"/>
      <c r="L1315" s="21"/>
      <c r="M1315" s="21"/>
      <c r="N1315" s="21"/>
      <c r="O1315" s="21"/>
      <c r="P1315" s="21"/>
      <c r="Q1315" s="21"/>
      <c r="R1315" s="21"/>
      <c r="S1315" s="21"/>
    </row>
    <row r="1316" spans="2:19" s="8" customFormat="1" x14ac:dyDescent="0.3">
      <c r="B1316" s="123"/>
      <c r="C1316" s="123"/>
      <c r="D1316" s="123"/>
      <c r="E1316" s="123"/>
      <c r="F1316" s="123"/>
      <c r="G1316" s="123"/>
      <c r="H1316" s="123"/>
      <c r="I1316" s="123"/>
      <c r="J1316" s="123"/>
      <c r="K1316" s="21"/>
      <c r="L1316" s="21"/>
      <c r="M1316" s="21"/>
      <c r="N1316" s="21"/>
      <c r="O1316" s="21"/>
      <c r="P1316" s="21"/>
      <c r="Q1316" s="21"/>
      <c r="R1316" s="21"/>
      <c r="S1316" s="21"/>
    </row>
    <row r="1317" spans="2:19" s="8" customFormat="1" x14ac:dyDescent="0.3">
      <c r="B1317" s="123"/>
      <c r="C1317" s="123"/>
      <c r="D1317" s="123"/>
      <c r="E1317" s="123"/>
      <c r="F1317" s="123"/>
      <c r="G1317" s="123"/>
      <c r="H1317" s="123"/>
      <c r="I1317" s="123"/>
      <c r="J1317" s="123"/>
      <c r="K1317" s="21"/>
      <c r="L1317" s="21"/>
      <c r="M1317" s="21"/>
      <c r="N1317" s="21"/>
      <c r="O1317" s="21"/>
      <c r="P1317" s="21"/>
      <c r="Q1317" s="21"/>
      <c r="R1317" s="21"/>
      <c r="S1317" s="21"/>
    </row>
    <row r="1318" spans="2:19" s="8" customFormat="1" x14ac:dyDescent="0.3">
      <c r="B1318" s="123"/>
      <c r="C1318" s="123"/>
      <c r="D1318" s="123"/>
      <c r="E1318" s="123"/>
      <c r="F1318" s="123"/>
      <c r="G1318" s="123"/>
      <c r="H1318" s="123"/>
      <c r="I1318" s="123"/>
      <c r="J1318" s="123"/>
      <c r="K1318" s="21"/>
      <c r="L1318" s="21"/>
      <c r="M1318" s="21"/>
      <c r="N1318" s="21"/>
      <c r="O1318" s="21"/>
      <c r="P1318" s="21"/>
      <c r="Q1318" s="21"/>
      <c r="R1318" s="21"/>
      <c r="S1318" s="21"/>
    </row>
    <row r="1319" spans="2:19" s="8" customFormat="1" x14ac:dyDescent="0.3">
      <c r="B1319" s="123"/>
      <c r="C1319" s="123"/>
      <c r="D1319" s="123"/>
      <c r="E1319" s="123"/>
      <c r="F1319" s="123"/>
      <c r="G1319" s="123"/>
      <c r="H1319" s="123"/>
      <c r="I1319" s="123"/>
      <c r="J1319" s="123"/>
      <c r="K1319" s="21"/>
      <c r="L1319" s="21"/>
      <c r="M1319" s="21"/>
      <c r="N1319" s="21"/>
      <c r="O1319" s="21"/>
      <c r="P1319" s="21"/>
      <c r="Q1319" s="21"/>
      <c r="R1319" s="21"/>
      <c r="S1319" s="21"/>
    </row>
    <row r="1320" spans="2:19" s="8" customFormat="1" x14ac:dyDescent="0.3">
      <c r="B1320" s="123"/>
      <c r="C1320" s="123"/>
      <c r="D1320" s="123"/>
      <c r="E1320" s="123"/>
      <c r="F1320" s="123"/>
      <c r="G1320" s="123"/>
      <c r="H1320" s="123"/>
      <c r="I1320" s="123"/>
      <c r="J1320" s="123"/>
      <c r="K1320" s="21"/>
      <c r="L1320" s="21"/>
      <c r="M1320" s="21"/>
      <c r="N1320" s="21"/>
      <c r="O1320" s="21"/>
      <c r="P1320" s="21"/>
      <c r="Q1320" s="21"/>
      <c r="R1320" s="21"/>
      <c r="S1320" s="21"/>
    </row>
    <row r="1321" spans="2:19" s="8" customFormat="1" x14ac:dyDescent="0.3">
      <c r="B1321" s="123"/>
      <c r="C1321" s="123"/>
      <c r="D1321" s="123"/>
      <c r="E1321" s="123"/>
      <c r="F1321" s="123"/>
      <c r="G1321" s="123"/>
      <c r="H1321" s="123"/>
      <c r="I1321" s="123"/>
      <c r="J1321" s="123"/>
      <c r="K1321" s="21"/>
      <c r="L1321" s="21"/>
      <c r="M1321" s="21"/>
      <c r="N1321" s="21"/>
      <c r="O1321" s="21"/>
      <c r="P1321" s="21"/>
      <c r="Q1321" s="21"/>
      <c r="R1321" s="21"/>
      <c r="S1321" s="21"/>
    </row>
    <row r="1322" spans="2:19" s="8" customFormat="1" x14ac:dyDescent="0.3">
      <c r="B1322" s="123"/>
      <c r="C1322" s="123"/>
      <c r="D1322" s="123"/>
      <c r="E1322" s="123"/>
      <c r="F1322" s="123"/>
      <c r="G1322" s="123"/>
      <c r="H1322" s="123"/>
      <c r="I1322" s="123"/>
      <c r="J1322" s="123"/>
      <c r="K1322" s="21"/>
      <c r="L1322" s="21"/>
      <c r="M1322" s="21"/>
      <c r="N1322" s="21"/>
      <c r="O1322" s="21"/>
      <c r="P1322" s="21"/>
      <c r="Q1322" s="21"/>
      <c r="R1322" s="21"/>
      <c r="S1322" s="21"/>
    </row>
    <row r="1323" spans="2:19" s="8" customFormat="1" x14ac:dyDescent="0.3">
      <c r="B1323" s="123"/>
      <c r="C1323" s="123"/>
      <c r="D1323" s="123"/>
      <c r="E1323" s="123"/>
      <c r="F1323" s="123"/>
      <c r="G1323" s="123"/>
      <c r="H1323" s="123"/>
      <c r="I1323" s="123"/>
      <c r="J1323" s="123"/>
      <c r="K1323" s="21"/>
      <c r="L1323" s="21"/>
      <c r="M1323" s="21"/>
      <c r="N1323" s="21"/>
      <c r="O1323" s="21"/>
      <c r="P1323" s="21"/>
      <c r="Q1323" s="21"/>
      <c r="R1323" s="21"/>
      <c r="S1323" s="21"/>
    </row>
    <row r="1324" spans="2:19" s="8" customFormat="1" x14ac:dyDescent="0.3">
      <c r="B1324" s="123"/>
      <c r="C1324" s="123"/>
      <c r="D1324" s="123"/>
      <c r="E1324" s="123"/>
      <c r="F1324" s="123"/>
      <c r="G1324" s="123"/>
      <c r="H1324" s="123"/>
      <c r="I1324" s="123"/>
      <c r="J1324" s="123"/>
      <c r="K1324" s="21"/>
      <c r="L1324" s="21"/>
      <c r="M1324" s="21"/>
      <c r="N1324" s="21"/>
      <c r="O1324" s="21"/>
      <c r="P1324" s="21"/>
      <c r="Q1324" s="21"/>
      <c r="R1324" s="21"/>
      <c r="S1324" s="21"/>
    </row>
    <row r="1325" spans="2:19" s="8" customFormat="1" x14ac:dyDescent="0.3">
      <c r="B1325" s="123"/>
      <c r="C1325" s="123"/>
      <c r="D1325" s="123"/>
      <c r="E1325" s="123"/>
      <c r="F1325" s="123"/>
      <c r="G1325" s="123"/>
      <c r="H1325" s="123"/>
      <c r="I1325" s="123"/>
      <c r="J1325" s="123"/>
      <c r="K1325" s="21"/>
      <c r="L1325" s="21"/>
      <c r="M1325" s="21"/>
      <c r="N1325" s="21"/>
      <c r="O1325" s="21"/>
      <c r="P1325" s="21"/>
      <c r="Q1325" s="21"/>
      <c r="R1325" s="21"/>
      <c r="S1325" s="21"/>
    </row>
    <row r="1326" spans="2:19" s="8" customFormat="1" x14ac:dyDescent="0.3">
      <c r="B1326" s="123"/>
      <c r="C1326" s="123"/>
      <c r="D1326" s="123"/>
      <c r="E1326" s="123"/>
      <c r="F1326" s="123"/>
      <c r="G1326" s="123"/>
      <c r="H1326" s="123"/>
      <c r="I1326" s="123"/>
      <c r="J1326" s="123"/>
      <c r="K1326" s="21"/>
      <c r="L1326" s="21"/>
      <c r="M1326" s="21"/>
      <c r="N1326" s="21"/>
      <c r="O1326" s="21"/>
      <c r="P1326" s="21"/>
      <c r="Q1326" s="21"/>
      <c r="R1326" s="21"/>
      <c r="S1326" s="21"/>
    </row>
    <row r="1327" spans="2:19" s="8" customFormat="1" x14ac:dyDescent="0.3">
      <c r="B1327" s="123"/>
      <c r="C1327" s="123"/>
      <c r="D1327" s="123"/>
      <c r="E1327" s="123"/>
      <c r="F1327" s="123"/>
      <c r="G1327" s="123"/>
      <c r="H1327" s="123"/>
      <c r="I1327" s="123"/>
      <c r="J1327" s="123"/>
      <c r="K1327" s="21"/>
      <c r="L1327" s="21"/>
      <c r="M1327" s="21"/>
      <c r="N1327" s="21"/>
      <c r="O1327" s="21"/>
      <c r="P1327" s="21"/>
      <c r="Q1327" s="21"/>
      <c r="R1327" s="21"/>
      <c r="S1327" s="21"/>
    </row>
    <row r="1328" spans="2:19" s="8" customFormat="1" x14ac:dyDescent="0.3">
      <c r="B1328" s="123"/>
      <c r="C1328" s="123"/>
      <c r="D1328" s="123"/>
      <c r="E1328" s="123"/>
      <c r="F1328" s="123"/>
      <c r="G1328" s="123"/>
      <c r="H1328" s="123"/>
      <c r="I1328" s="123"/>
      <c r="J1328" s="123"/>
      <c r="K1328" s="21"/>
      <c r="L1328" s="21"/>
      <c r="M1328" s="21"/>
      <c r="N1328" s="21"/>
      <c r="O1328" s="21"/>
      <c r="P1328" s="21"/>
      <c r="Q1328" s="21"/>
      <c r="R1328" s="21"/>
      <c r="S1328" s="21"/>
    </row>
    <row r="1329" spans="2:19" s="8" customFormat="1" x14ac:dyDescent="0.3">
      <c r="B1329" s="123"/>
      <c r="C1329" s="123"/>
      <c r="D1329" s="123"/>
      <c r="E1329" s="123"/>
      <c r="F1329" s="123"/>
      <c r="G1329" s="123"/>
      <c r="H1329" s="123"/>
      <c r="I1329" s="123"/>
      <c r="J1329" s="123"/>
      <c r="K1329" s="21"/>
      <c r="L1329" s="21"/>
      <c r="M1329" s="21"/>
      <c r="N1329" s="21"/>
      <c r="O1329" s="21"/>
      <c r="P1329" s="21"/>
      <c r="Q1329" s="21"/>
      <c r="R1329" s="21"/>
      <c r="S1329" s="21"/>
    </row>
    <row r="1330" spans="2:19" s="8" customFormat="1" x14ac:dyDescent="0.3">
      <c r="B1330" s="123"/>
      <c r="C1330" s="123"/>
      <c r="D1330" s="123"/>
      <c r="E1330" s="123"/>
      <c r="F1330" s="123"/>
      <c r="G1330" s="123"/>
      <c r="H1330" s="123"/>
      <c r="I1330" s="123"/>
      <c r="J1330" s="123"/>
      <c r="K1330" s="21"/>
      <c r="L1330" s="21"/>
      <c r="M1330" s="21"/>
      <c r="N1330" s="21"/>
      <c r="O1330" s="21"/>
      <c r="P1330" s="21"/>
      <c r="Q1330" s="21"/>
      <c r="R1330" s="21"/>
      <c r="S1330" s="21"/>
    </row>
    <row r="1331" spans="2:19" s="8" customFormat="1" x14ac:dyDescent="0.3">
      <c r="B1331" s="123"/>
      <c r="C1331" s="123"/>
      <c r="D1331" s="123"/>
      <c r="E1331" s="123"/>
      <c r="F1331" s="123"/>
      <c r="G1331" s="123"/>
      <c r="H1331" s="123"/>
      <c r="I1331" s="123"/>
      <c r="J1331" s="123"/>
      <c r="K1331" s="21"/>
      <c r="L1331" s="21"/>
      <c r="M1331" s="21"/>
      <c r="N1331" s="21"/>
      <c r="O1331" s="21"/>
      <c r="P1331" s="21"/>
      <c r="Q1331" s="21"/>
      <c r="R1331" s="21"/>
      <c r="S1331" s="21"/>
    </row>
    <row r="1332" spans="2:19" s="8" customFormat="1" x14ac:dyDescent="0.3">
      <c r="B1332" s="123"/>
      <c r="C1332" s="123"/>
      <c r="D1332" s="123"/>
      <c r="E1332" s="123"/>
      <c r="F1332" s="123"/>
      <c r="G1332" s="123"/>
      <c r="H1332" s="123"/>
      <c r="I1332" s="123"/>
      <c r="J1332" s="123"/>
      <c r="K1332" s="21"/>
      <c r="L1332" s="21"/>
      <c r="M1332" s="21"/>
      <c r="N1332" s="21"/>
      <c r="O1332" s="21"/>
      <c r="P1332" s="21"/>
      <c r="Q1332" s="21"/>
      <c r="R1332" s="21"/>
      <c r="S1332" s="21"/>
    </row>
    <row r="1333" spans="2:19" s="8" customFormat="1" x14ac:dyDescent="0.3">
      <c r="B1333" s="123"/>
      <c r="C1333" s="123"/>
      <c r="D1333" s="123"/>
      <c r="E1333" s="123"/>
      <c r="F1333" s="123"/>
      <c r="G1333" s="123"/>
      <c r="H1333" s="123"/>
      <c r="I1333" s="123"/>
      <c r="J1333" s="123"/>
      <c r="K1333" s="21"/>
      <c r="L1333" s="21"/>
      <c r="M1333" s="21"/>
      <c r="N1333" s="21"/>
      <c r="O1333" s="21"/>
      <c r="P1333" s="21"/>
      <c r="Q1333" s="21"/>
      <c r="R1333" s="21"/>
      <c r="S1333" s="21"/>
    </row>
    <row r="1334" spans="2:19" s="8" customFormat="1" x14ac:dyDescent="0.3">
      <c r="B1334" s="123"/>
      <c r="C1334" s="123"/>
      <c r="D1334" s="123"/>
      <c r="E1334" s="123"/>
      <c r="F1334" s="123"/>
      <c r="G1334" s="123"/>
      <c r="H1334" s="123"/>
      <c r="I1334" s="123"/>
      <c r="J1334" s="123"/>
      <c r="K1334" s="21"/>
      <c r="L1334" s="21"/>
      <c r="M1334" s="21"/>
      <c r="N1334" s="21"/>
      <c r="O1334" s="21"/>
      <c r="P1334" s="21"/>
      <c r="Q1334" s="21"/>
      <c r="R1334" s="21"/>
      <c r="S1334" s="21"/>
    </row>
    <row r="1335" spans="2:19" s="8" customFormat="1" x14ac:dyDescent="0.3">
      <c r="B1335" s="123"/>
      <c r="C1335" s="123"/>
      <c r="D1335" s="123"/>
      <c r="E1335" s="123"/>
      <c r="F1335" s="123"/>
      <c r="G1335" s="123"/>
      <c r="H1335" s="123"/>
      <c r="I1335" s="123"/>
      <c r="J1335" s="123"/>
      <c r="K1335" s="21"/>
      <c r="L1335" s="21"/>
      <c r="M1335" s="21"/>
      <c r="N1335" s="21"/>
      <c r="O1335" s="21"/>
      <c r="P1335" s="21"/>
      <c r="Q1335" s="21"/>
      <c r="R1335" s="21"/>
      <c r="S1335" s="21"/>
    </row>
    <row r="1336" spans="2:19" s="8" customFormat="1" x14ac:dyDescent="0.3">
      <c r="B1336" s="123"/>
      <c r="C1336" s="123"/>
      <c r="D1336" s="123"/>
      <c r="E1336" s="123"/>
      <c r="F1336" s="123"/>
      <c r="G1336" s="123"/>
      <c r="H1336" s="123"/>
      <c r="I1336" s="123"/>
      <c r="J1336" s="123"/>
      <c r="K1336" s="21"/>
      <c r="L1336" s="21"/>
      <c r="M1336" s="21"/>
      <c r="N1336" s="21"/>
      <c r="O1336" s="21"/>
      <c r="P1336" s="21"/>
      <c r="Q1336" s="21"/>
      <c r="R1336" s="21"/>
      <c r="S1336" s="21"/>
    </row>
    <row r="1337" spans="2:19" s="8" customFormat="1" x14ac:dyDescent="0.3">
      <c r="B1337" s="123"/>
      <c r="C1337" s="123"/>
      <c r="D1337" s="123"/>
      <c r="E1337" s="123"/>
      <c r="F1337" s="123"/>
      <c r="G1337" s="123"/>
      <c r="H1337" s="123"/>
      <c r="I1337" s="123"/>
      <c r="J1337" s="123"/>
      <c r="K1337" s="21"/>
      <c r="L1337" s="21"/>
      <c r="M1337" s="21"/>
      <c r="N1337" s="21"/>
      <c r="O1337" s="21"/>
      <c r="P1337" s="21"/>
      <c r="Q1337" s="21"/>
      <c r="R1337" s="21"/>
      <c r="S1337" s="21"/>
    </row>
    <row r="1338" spans="2:19" s="8" customFormat="1" x14ac:dyDescent="0.3">
      <c r="B1338" s="123"/>
      <c r="C1338" s="123"/>
      <c r="D1338" s="123"/>
      <c r="E1338" s="123"/>
      <c r="F1338" s="123"/>
      <c r="G1338" s="123"/>
      <c r="H1338" s="123"/>
      <c r="I1338" s="123"/>
      <c r="J1338" s="123"/>
      <c r="K1338" s="21"/>
      <c r="L1338" s="21"/>
      <c r="M1338" s="21"/>
      <c r="N1338" s="21"/>
      <c r="O1338" s="21"/>
      <c r="P1338" s="21"/>
      <c r="Q1338" s="21"/>
      <c r="R1338" s="21"/>
      <c r="S1338" s="21"/>
    </row>
    <row r="1339" spans="2:19" s="8" customFormat="1" x14ac:dyDescent="0.3">
      <c r="B1339" s="123"/>
      <c r="C1339" s="123"/>
      <c r="D1339" s="123"/>
      <c r="E1339" s="123"/>
      <c r="F1339" s="123"/>
      <c r="G1339" s="123"/>
      <c r="H1339" s="123"/>
      <c r="I1339" s="123"/>
      <c r="J1339" s="123"/>
      <c r="K1339" s="21"/>
      <c r="L1339" s="21"/>
      <c r="M1339" s="21"/>
      <c r="N1339" s="21"/>
      <c r="O1339" s="21"/>
      <c r="P1339" s="21"/>
      <c r="Q1339" s="21"/>
      <c r="R1339" s="21"/>
      <c r="S1339" s="21"/>
    </row>
    <row r="1340" spans="2:19" s="8" customFormat="1" x14ac:dyDescent="0.3">
      <c r="B1340" s="123"/>
      <c r="C1340" s="123"/>
      <c r="D1340" s="123"/>
      <c r="E1340" s="123"/>
      <c r="F1340" s="123"/>
      <c r="G1340" s="123"/>
      <c r="H1340" s="123"/>
      <c r="I1340" s="123"/>
      <c r="J1340" s="123"/>
      <c r="K1340" s="21"/>
      <c r="L1340" s="21"/>
      <c r="M1340" s="21"/>
      <c r="N1340" s="21"/>
      <c r="O1340" s="21"/>
      <c r="P1340" s="21"/>
      <c r="Q1340" s="21"/>
      <c r="R1340" s="21"/>
      <c r="S1340" s="21"/>
    </row>
    <row r="1341" spans="2:19" s="8" customFormat="1" x14ac:dyDescent="0.3">
      <c r="B1341" s="123"/>
      <c r="C1341" s="123"/>
      <c r="D1341" s="123"/>
      <c r="E1341" s="123"/>
      <c r="F1341" s="123"/>
      <c r="G1341" s="123"/>
      <c r="H1341" s="123"/>
      <c r="I1341" s="123"/>
      <c r="J1341" s="123"/>
      <c r="K1341" s="21"/>
      <c r="L1341" s="21"/>
      <c r="M1341" s="21"/>
      <c r="N1341" s="21"/>
      <c r="O1341" s="21"/>
      <c r="P1341" s="21"/>
      <c r="Q1341" s="21"/>
      <c r="R1341" s="21"/>
      <c r="S1341" s="21"/>
    </row>
    <row r="1342" spans="2:19" s="8" customFormat="1" x14ac:dyDescent="0.3">
      <c r="B1342" s="123"/>
      <c r="C1342" s="123"/>
      <c r="D1342" s="123"/>
      <c r="E1342" s="123"/>
      <c r="F1342" s="123"/>
      <c r="G1342" s="123"/>
      <c r="H1342" s="123"/>
      <c r="I1342" s="123"/>
      <c r="J1342" s="123"/>
      <c r="K1342" s="21"/>
      <c r="L1342" s="21"/>
      <c r="M1342" s="21"/>
      <c r="N1342" s="21"/>
      <c r="O1342" s="21"/>
      <c r="P1342" s="21"/>
      <c r="Q1342" s="21"/>
      <c r="R1342" s="21"/>
      <c r="S1342" s="21"/>
    </row>
    <row r="1343" spans="2:19" s="8" customFormat="1" x14ac:dyDescent="0.3">
      <c r="B1343" s="123"/>
      <c r="C1343" s="123"/>
      <c r="D1343" s="123"/>
      <c r="E1343" s="123"/>
      <c r="F1343" s="123"/>
      <c r="G1343" s="123"/>
      <c r="H1343" s="123"/>
      <c r="I1343" s="123"/>
      <c r="J1343" s="123"/>
      <c r="K1343" s="21"/>
      <c r="L1343" s="21"/>
      <c r="M1343" s="21"/>
      <c r="N1343" s="21"/>
      <c r="O1343" s="21"/>
      <c r="P1343" s="21"/>
      <c r="Q1343" s="21"/>
      <c r="R1343" s="21"/>
      <c r="S1343" s="21"/>
    </row>
    <row r="1344" spans="2:19" s="8" customFormat="1" x14ac:dyDescent="0.3">
      <c r="B1344" s="123"/>
      <c r="C1344" s="123"/>
      <c r="D1344" s="123"/>
      <c r="E1344" s="123"/>
      <c r="F1344" s="123"/>
      <c r="G1344" s="123"/>
      <c r="H1344" s="123"/>
      <c r="I1344" s="123"/>
      <c r="J1344" s="123"/>
      <c r="K1344" s="21"/>
      <c r="L1344" s="21"/>
      <c r="M1344" s="21"/>
      <c r="N1344" s="21"/>
      <c r="O1344" s="21"/>
      <c r="P1344" s="21"/>
      <c r="Q1344" s="21"/>
      <c r="R1344" s="21"/>
      <c r="S1344" s="21"/>
    </row>
    <row r="1345" spans="2:19" s="8" customFormat="1" x14ac:dyDescent="0.3">
      <c r="B1345" s="123"/>
      <c r="C1345" s="123"/>
      <c r="D1345" s="123"/>
      <c r="E1345" s="123"/>
      <c r="F1345" s="123"/>
      <c r="G1345" s="123"/>
      <c r="H1345" s="123"/>
      <c r="I1345" s="123"/>
      <c r="J1345" s="123"/>
      <c r="K1345" s="21"/>
      <c r="L1345" s="21"/>
      <c r="M1345" s="21"/>
      <c r="N1345" s="21"/>
      <c r="O1345" s="21"/>
      <c r="P1345" s="21"/>
      <c r="Q1345" s="21"/>
      <c r="R1345" s="21"/>
      <c r="S1345" s="21"/>
    </row>
    <row r="1346" spans="2:19" s="8" customFormat="1" x14ac:dyDescent="0.3">
      <c r="B1346" s="123"/>
      <c r="C1346" s="123"/>
      <c r="D1346" s="123"/>
      <c r="E1346" s="123"/>
      <c r="F1346" s="123"/>
      <c r="G1346" s="123"/>
      <c r="H1346" s="123"/>
      <c r="I1346" s="123"/>
      <c r="J1346" s="123"/>
      <c r="K1346" s="21"/>
      <c r="L1346" s="21"/>
      <c r="M1346" s="21"/>
      <c r="N1346" s="21"/>
      <c r="O1346" s="21"/>
      <c r="P1346" s="21"/>
      <c r="Q1346" s="21"/>
      <c r="R1346" s="21"/>
      <c r="S1346" s="21"/>
    </row>
    <row r="1347" spans="2:19" s="8" customFormat="1" x14ac:dyDescent="0.3">
      <c r="B1347" s="123"/>
      <c r="C1347" s="123"/>
      <c r="D1347" s="123"/>
      <c r="E1347" s="123"/>
      <c r="F1347" s="123"/>
      <c r="G1347" s="123"/>
      <c r="H1347" s="123"/>
      <c r="I1347" s="123"/>
      <c r="J1347" s="123"/>
      <c r="K1347" s="21"/>
      <c r="L1347" s="21"/>
      <c r="M1347" s="21"/>
      <c r="N1347" s="21"/>
      <c r="O1347" s="21"/>
      <c r="P1347" s="21"/>
      <c r="Q1347" s="21"/>
      <c r="R1347" s="21"/>
      <c r="S1347" s="21"/>
    </row>
    <row r="1348" spans="2:19" s="8" customFormat="1" x14ac:dyDescent="0.3">
      <c r="B1348" s="123"/>
      <c r="C1348" s="123"/>
      <c r="D1348" s="123"/>
      <c r="E1348" s="123"/>
      <c r="F1348" s="123"/>
      <c r="G1348" s="123"/>
      <c r="H1348" s="123"/>
      <c r="I1348" s="123"/>
      <c r="J1348" s="123"/>
      <c r="K1348" s="21"/>
      <c r="L1348" s="21"/>
      <c r="M1348" s="21"/>
      <c r="N1348" s="21"/>
      <c r="O1348" s="21"/>
      <c r="P1348" s="21"/>
      <c r="Q1348" s="21"/>
      <c r="R1348" s="21"/>
      <c r="S1348" s="21"/>
    </row>
    <row r="1349" spans="2:19" s="8" customFormat="1" x14ac:dyDescent="0.3">
      <c r="B1349" s="123"/>
      <c r="C1349" s="123"/>
      <c r="D1349" s="123"/>
      <c r="E1349" s="123"/>
      <c r="F1349" s="123"/>
      <c r="G1349" s="123"/>
      <c r="H1349" s="123"/>
      <c r="I1349" s="123"/>
      <c r="J1349" s="123"/>
      <c r="K1349" s="21"/>
      <c r="L1349" s="21"/>
      <c r="M1349" s="21"/>
      <c r="N1349" s="21"/>
      <c r="O1349" s="21"/>
      <c r="P1349" s="21"/>
      <c r="Q1349" s="21"/>
      <c r="R1349" s="21"/>
      <c r="S1349" s="21"/>
    </row>
    <row r="1350" spans="2:19" s="8" customFormat="1" x14ac:dyDescent="0.3">
      <c r="B1350" s="123"/>
      <c r="C1350" s="123"/>
      <c r="D1350" s="123"/>
      <c r="E1350" s="123"/>
      <c r="F1350" s="123"/>
      <c r="G1350" s="123"/>
      <c r="H1350" s="123"/>
      <c r="I1350" s="123"/>
      <c r="J1350" s="123"/>
      <c r="K1350" s="21"/>
      <c r="L1350" s="21"/>
      <c r="M1350" s="21"/>
      <c r="N1350" s="21"/>
      <c r="O1350" s="21"/>
      <c r="P1350" s="21"/>
      <c r="Q1350" s="21"/>
      <c r="R1350" s="21"/>
      <c r="S1350" s="21"/>
    </row>
    <row r="1351" spans="2:19" s="8" customFormat="1" x14ac:dyDescent="0.3">
      <c r="B1351" s="123"/>
      <c r="C1351" s="123"/>
      <c r="D1351" s="123"/>
      <c r="E1351" s="123"/>
      <c r="F1351" s="123"/>
      <c r="G1351" s="123"/>
      <c r="H1351" s="123"/>
      <c r="I1351" s="123"/>
      <c r="J1351" s="123"/>
      <c r="K1351" s="21"/>
      <c r="L1351" s="21"/>
      <c r="M1351" s="21"/>
      <c r="N1351" s="21"/>
      <c r="O1351" s="21"/>
      <c r="P1351" s="21"/>
      <c r="Q1351" s="21"/>
      <c r="R1351" s="21"/>
      <c r="S1351" s="21"/>
    </row>
    <row r="1352" spans="2:19" s="8" customFormat="1" x14ac:dyDescent="0.3">
      <c r="B1352" s="123"/>
      <c r="C1352" s="123"/>
      <c r="D1352" s="123"/>
      <c r="E1352" s="123"/>
      <c r="F1352" s="123"/>
      <c r="G1352" s="123"/>
      <c r="H1352" s="123"/>
      <c r="I1352" s="123"/>
      <c r="J1352" s="123"/>
      <c r="K1352" s="21"/>
      <c r="L1352" s="21"/>
      <c r="M1352" s="21"/>
      <c r="N1352" s="21"/>
      <c r="O1352" s="21"/>
      <c r="P1352" s="21"/>
      <c r="Q1352" s="21"/>
      <c r="R1352" s="21"/>
      <c r="S1352" s="21"/>
    </row>
    <row r="1353" spans="2:19" s="8" customFormat="1" x14ac:dyDescent="0.3">
      <c r="B1353" s="123"/>
      <c r="C1353" s="123"/>
      <c r="D1353" s="123"/>
      <c r="E1353" s="123"/>
      <c r="F1353" s="123"/>
      <c r="G1353" s="123"/>
      <c r="H1353" s="123"/>
      <c r="I1353" s="123"/>
      <c r="J1353" s="123"/>
      <c r="K1353" s="21"/>
      <c r="L1353" s="21"/>
      <c r="M1353" s="21"/>
      <c r="N1353" s="21"/>
      <c r="O1353" s="21"/>
      <c r="P1353" s="21"/>
      <c r="Q1353" s="21"/>
      <c r="R1353" s="21"/>
      <c r="S1353" s="21"/>
    </row>
    <row r="1354" spans="2:19" s="8" customFormat="1" x14ac:dyDescent="0.3">
      <c r="B1354" s="123"/>
      <c r="C1354" s="123"/>
      <c r="D1354" s="123"/>
      <c r="E1354" s="123"/>
      <c r="F1354" s="123"/>
      <c r="G1354" s="123"/>
      <c r="H1354" s="123"/>
      <c r="I1354" s="123"/>
      <c r="J1354" s="123"/>
      <c r="K1354" s="21"/>
      <c r="L1354" s="21"/>
      <c r="M1354" s="21"/>
      <c r="N1354" s="21"/>
      <c r="O1354" s="21"/>
      <c r="P1354" s="21"/>
      <c r="Q1354" s="21"/>
      <c r="R1354" s="21"/>
      <c r="S1354" s="21"/>
    </row>
    <row r="1355" spans="2:19" s="8" customFormat="1" x14ac:dyDescent="0.3">
      <c r="B1355" s="123"/>
      <c r="C1355" s="123"/>
      <c r="D1355" s="123"/>
      <c r="E1355" s="123"/>
      <c r="F1355" s="123"/>
      <c r="G1355" s="123"/>
      <c r="H1355" s="123"/>
      <c r="I1355" s="123"/>
      <c r="J1355" s="123"/>
      <c r="K1355" s="21"/>
      <c r="L1355" s="21"/>
      <c r="M1355" s="21"/>
      <c r="N1355" s="21"/>
      <c r="O1355" s="21"/>
      <c r="P1355" s="21"/>
      <c r="Q1355" s="21"/>
      <c r="R1355" s="21"/>
      <c r="S1355" s="21"/>
    </row>
    <row r="1356" spans="2:19" s="8" customFormat="1" x14ac:dyDescent="0.3">
      <c r="B1356" s="123"/>
      <c r="C1356" s="123"/>
      <c r="D1356" s="123"/>
      <c r="E1356" s="123"/>
      <c r="F1356" s="123"/>
      <c r="G1356" s="123"/>
      <c r="H1356" s="123"/>
      <c r="I1356" s="123"/>
      <c r="J1356" s="123"/>
      <c r="K1356" s="21"/>
      <c r="L1356" s="21"/>
      <c r="M1356" s="21"/>
      <c r="N1356" s="21"/>
      <c r="O1356" s="21"/>
      <c r="P1356" s="21"/>
      <c r="Q1356" s="21"/>
      <c r="R1356" s="21"/>
      <c r="S1356" s="21"/>
    </row>
    <row r="1357" spans="2:19" s="8" customFormat="1" x14ac:dyDescent="0.3">
      <c r="B1357" s="123"/>
      <c r="C1357" s="123"/>
      <c r="D1357" s="123"/>
      <c r="E1357" s="123"/>
      <c r="F1357" s="123"/>
      <c r="G1357" s="123"/>
      <c r="H1357" s="123"/>
      <c r="I1357" s="123"/>
      <c r="J1357" s="123"/>
      <c r="K1357" s="21"/>
      <c r="L1357" s="21"/>
      <c r="M1357" s="21"/>
      <c r="N1357" s="21"/>
      <c r="O1357" s="21"/>
      <c r="P1357" s="21"/>
      <c r="Q1357" s="21"/>
      <c r="R1357" s="21"/>
      <c r="S1357" s="21"/>
    </row>
    <row r="1358" spans="2:19" s="8" customFormat="1" x14ac:dyDescent="0.3">
      <c r="B1358" s="123"/>
      <c r="C1358" s="123"/>
      <c r="D1358" s="123"/>
      <c r="E1358" s="123"/>
      <c r="F1358" s="123"/>
      <c r="G1358" s="123"/>
      <c r="H1358" s="123"/>
      <c r="I1358" s="123"/>
      <c r="J1358" s="123"/>
      <c r="K1358" s="21"/>
      <c r="L1358" s="21"/>
      <c r="M1358" s="21"/>
      <c r="N1358" s="21"/>
      <c r="O1358" s="21"/>
      <c r="P1358" s="21"/>
      <c r="Q1358" s="21"/>
      <c r="R1358" s="21"/>
      <c r="S1358" s="21"/>
    </row>
    <row r="1359" spans="2:19" s="8" customFormat="1" x14ac:dyDescent="0.3">
      <c r="B1359" s="123"/>
      <c r="C1359" s="123"/>
      <c r="D1359" s="123"/>
      <c r="E1359" s="123"/>
      <c r="F1359" s="123"/>
      <c r="G1359" s="123"/>
      <c r="H1359" s="123"/>
      <c r="I1359" s="123"/>
      <c r="J1359" s="123"/>
      <c r="K1359" s="21"/>
      <c r="L1359" s="21"/>
      <c r="M1359" s="21"/>
      <c r="N1359" s="21"/>
      <c r="O1359" s="21"/>
      <c r="P1359" s="21"/>
      <c r="Q1359" s="21"/>
      <c r="R1359" s="21"/>
      <c r="S1359" s="21"/>
    </row>
    <row r="1360" spans="2:19" s="8" customFormat="1" x14ac:dyDescent="0.3">
      <c r="B1360" s="123"/>
      <c r="C1360" s="123"/>
      <c r="D1360" s="123"/>
      <c r="E1360" s="123"/>
      <c r="F1360" s="123"/>
      <c r="G1360" s="123"/>
      <c r="H1360" s="123"/>
      <c r="I1360" s="123"/>
      <c r="J1360" s="123"/>
      <c r="K1360" s="21"/>
      <c r="L1360" s="21"/>
      <c r="M1360" s="21"/>
      <c r="N1360" s="21"/>
      <c r="O1360" s="21"/>
      <c r="P1360" s="21"/>
      <c r="Q1360" s="21"/>
      <c r="R1360" s="21"/>
      <c r="S1360" s="21"/>
    </row>
    <row r="1361" spans="2:19" s="8" customFormat="1" x14ac:dyDescent="0.3">
      <c r="B1361" s="123"/>
      <c r="C1361" s="123"/>
      <c r="D1361" s="123"/>
      <c r="E1361" s="123"/>
      <c r="F1361" s="123"/>
      <c r="G1361" s="123"/>
      <c r="H1361" s="123"/>
      <c r="I1361" s="123"/>
      <c r="J1361" s="123"/>
      <c r="K1361" s="21"/>
      <c r="L1361" s="21"/>
      <c r="M1361" s="21"/>
      <c r="N1361" s="21"/>
      <c r="O1361" s="21"/>
      <c r="P1361" s="21"/>
      <c r="Q1361" s="21"/>
      <c r="R1361" s="21"/>
      <c r="S1361" s="21"/>
    </row>
    <row r="1362" spans="2:19" s="8" customFormat="1" x14ac:dyDescent="0.3">
      <c r="B1362" s="123"/>
      <c r="C1362" s="123"/>
      <c r="D1362" s="123"/>
      <c r="E1362" s="123"/>
      <c r="F1362" s="123"/>
      <c r="G1362" s="123"/>
      <c r="H1362" s="123"/>
      <c r="I1362" s="123"/>
      <c r="J1362" s="123"/>
      <c r="K1362" s="21"/>
      <c r="L1362" s="21"/>
      <c r="M1362" s="21"/>
      <c r="N1362" s="21"/>
      <c r="O1362" s="21"/>
      <c r="P1362" s="21"/>
      <c r="Q1362" s="21"/>
      <c r="R1362" s="21"/>
      <c r="S1362" s="21"/>
    </row>
    <row r="1363" spans="2:19" s="8" customFormat="1" x14ac:dyDescent="0.3">
      <c r="B1363" s="123"/>
      <c r="C1363" s="123"/>
      <c r="D1363" s="123"/>
      <c r="E1363" s="123"/>
      <c r="F1363" s="123"/>
      <c r="G1363" s="123"/>
      <c r="H1363" s="123"/>
      <c r="I1363" s="123"/>
      <c r="J1363" s="123"/>
      <c r="K1363" s="21"/>
      <c r="L1363" s="21"/>
      <c r="M1363" s="21"/>
      <c r="N1363" s="21"/>
      <c r="O1363" s="21"/>
      <c r="P1363" s="21"/>
      <c r="Q1363" s="21"/>
      <c r="R1363" s="21"/>
      <c r="S1363" s="21"/>
    </row>
    <row r="1364" spans="2:19" s="8" customFormat="1" x14ac:dyDescent="0.3">
      <c r="B1364" s="123"/>
      <c r="C1364" s="123"/>
      <c r="D1364" s="123"/>
      <c r="E1364" s="123"/>
      <c r="F1364" s="123"/>
      <c r="G1364" s="123"/>
      <c r="H1364" s="123"/>
      <c r="I1364" s="123"/>
      <c r="J1364" s="123"/>
      <c r="K1364" s="21"/>
      <c r="L1364" s="21"/>
      <c r="M1364" s="21"/>
      <c r="N1364" s="21"/>
      <c r="O1364" s="21"/>
      <c r="P1364" s="21"/>
      <c r="Q1364" s="21"/>
      <c r="R1364" s="21"/>
      <c r="S1364" s="21"/>
    </row>
    <row r="1365" spans="2:19" s="8" customFormat="1" x14ac:dyDescent="0.3">
      <c r="B1365" s="123"/>
      <c r="C1365" s="123"/>
      <c r="D1365" s="123"/>
      <c r="E1365" s="123"/>
      <c r="F1365" s="123"/>
      <c r="G1365" s="123"/>
      <c r="H1365" s="123"/>
      <c r="I1365" s="123"/>
      <c r="J1365" s="123"/>
      <c r="K1365" s="21"/>
      <c r="L1365" s="21"/>
      <c r="M1365" s="21"/>
      <c r="N1365" s="21"/>
      <c r="O1365" s="21"/>
      <c r="P1365" s="21"/>
      <c r="Q1365" s="21"/>
      <c r="R1365" s="21"/>
      <c r="S1365" s="21"/>
    </row>
    <row r="1366" spans="2:19" s="8" customFormat="1" x14ac:dyDescent="0.3">
      <c r="B1366" s="123"/>
      <c r="C1366" s="123"/>
      <c r="D1366" s="123"/>
      <c r="E1366" s="123"/>
      <c r="F1366" s="123"/>
      <c r="G1366" s="123"/>
      <c r="H1366" s="123"/>
      <c r="I1366" s="123"/>
      <c r="J1366" s="123"/>
      <c r="K1366" s="21"/>
      <c r="L1366" s="21"/>
      <c r="M1366" s="21"/>
      <c r="N1366" s="21"/>
      <c r="O1366" s="21"/>
      <c r="P1366" s="21"/>
      <c r="Q1366" s="21"/>
      <c r="R1366" s="21"/>
      <c r="S1366" s="21"/>
    </row>
    <row r="1367" spans="2:19" s="8" customFormat="1" x14ac:dyDescent="0.3">
      <c r="B1367" s="123"/>
      <c r="C1367" s="123"/>
      <c r="D1367" s="123"/>
      <c r="E1367" s="123"/>
      <c r="F1367" s="123"/>
      <c r="G1367" s="123"/>
      <c r="H1367" s="123"/>
      <c r="I1367" s="123"/>
      <c r="J1367" s="123"/>
      <c r="K1367" s="21"/>
      <c r="L1367" s="21"/>
      <c r="M1367" s="21"/>
      <c r="N1367" s="21"/>
      <c r="O1367" s="21"/>
      <c r="P1367" s="21"/>
      <c r="Q1367" s="21"/>
      <c r="R1367" s="21"/>
      <c r="S1367" s="21"/>
    </row>
    <row r="1368" spans="2:19" s="8" customFormat="1" x14ac:dyDescent="0.3">
      <c r="B1368" s="123"/>
      <c r="C1368" s="123"/>
      <c r="D1368" s="123"/>
      <c r="E1368" s="123"/>
      <c r="F1368" s="123"/>
      <c r="G1368" s="123"/>
      <c r="H1368" s="123"/>
      <c r="I1368" s="123"/>
      <c r="J1368" s="123"/>
      <c r="K1368" s="21"/>
      <c r="L1368" s="21"/>
      <c r="M1368" s="21"/>
      <c r="N1368" s="21"/>
      <c r="O1368" s="21"/>
      <c r="P1368" s="21"/>
      <c r="Q1368" s="21"/>
      <c r="R1368" s="21"/>
      <c r="S1368" s="21"/>
    </row>
    <row r="1369" spans="2:19" s="8" customFormat="1" x14ac:dyDescent="0.3">
      <c r="B1369" s="123"/>
      <c r="C1369" s="123"/>
      <c r="D1369" s="123"/>
      <c r="E1369" s="123"/>
      <c r="F1369" s="123"/>
      <c r="G1369" s="123"/>
      <c r="H1369" s="123"/>
      <c r="I1369" s="123"/>
      <c r="J1369" s="123"/>
      <c r="K1369" s="21"/>
      <c r="L1369" s="21"/>
      <c r="M1369" s="21"/>
      <c r="N1369" s="21"/>
      <c r="O1369" s="21"/>
      <c r="P1369" s="21"/>
      <c r="Q1369" s="21"/>
      <c r="R1369" s="21"/>
      <c r="S1369" s="21"/>
    </row>
    <row r="1370" spans="2:19" s="8" customFormat="1" x14ac:dyDescent="0.3">
      <c r="B1370" s="123"/>
      <c r="C1370" s="123"/>
      <c r="D1370" s="123"/>
      <c r="E1370" s="123"/>
      <c r="F1370" s="123"/>
      <c r="G1370" s="123"/>
      <c r="H1370" s="123"/>
      <c r="I1370" s="123"/>
      <c r="J1370" s="123"/>
      <c r="K1370" s="21"/>
      <c r="L1370" s="21"/>
      <c r="M1370" s="21"/>
      <c r="N1370" s="21"/>
      <c r="O1370" s="21"/>
      <c r="P1370" s="21"/>
      <c r="Q1370" s="21"/>
      <c r="R1370" s="21"/>
      <c r="S1370" s="21"/>
    </row>
    <row r="1371" spans="2:19" s="8" customFormat="1" x14ac:dyDescent="0.3">
      <c r="B1371" s="123"/>
      <c r="C1371" s="123"/>
      <c r="D1371" s="123"/>
      <c r="E1371" s="123"/>
      <c r="F1371" s="123"/>
      <c r="G1371" s="123"/>
      <c r="H1371" s="123"/>
      <c r="I1371" s="123"/>
      <c r="J1371" s="123"/>
      <c r="K1371" s="21"/>
      <c r="L1371" s="21"/>
      <c r="M1371" s="21"/>
      <c r="N1371" s="21"/>
      <c r="O1371" s="21"/>
      <c r="P1371" s="21"/>
      <c r="Q1371" s="21"/>
      <c r="R1371" s="21"/>
      <c r="S1371" s="21"/>
    </row>
    <row r="1372" spans="2:19" s="8" customFormat="1" x14ac:dyDescent="0.3">
      <c r="B1372" s="123"/>
      <c r="C1372" s="123"/>
      <c r="D1372" s="123"/>
      <c r="E1372" s="123"/>
      <c r="F1372" s="123"/>
      <c r="G1372" s="123"/>
      <c r="H1372" s="123"/>
      <c r="I1372" s="123"/>
      <c r="J1372" s="123"/>
      <c r="K1372" s="21"/>
      <c r="L1372" s="21"/>
      <c r="M1372" s="21"/>
      <c r="N1372" s="21"/>
      <c r="O1372" s="21"/>
      <c r="P1372" s="21"/>
      <c r="Q1372" s="21"/>
      <c r="R1372" s="21"/>
      <c r="S1372" s="21"/>
    </row>
    <row r="1373" spans="2:19" s="8" customFormat="1" x14ac:dyDescent="0.3">
      <c r="B1373" s="123"/>
      <c r="C1373" s="123"/>
      <c r="D1373" s="123"/>
      <c r="E1373" s="123"/>
      <c r="F1373" s="123"/>
      <c r="G1373" s="123"/>
      <c r="H1373" s="123"/>
      <c r="I1373" s="123"/>
      <c r="J1373" s="123"/>
      <c r="K1373" s="21"/>
      <c r="L1373" s="21"/>
      <c r="M1373" s="21"/>
      <c r="N1373" s="21"/>
      <c r="O1373" s="21"/>
      <c r="P1373" s="21"/>
      <c r="Q1373" s="21"/>
      <c r="R1373" s="21"/>
      <c r="S1373" s="21"/>
    </row>
    <row r="1374" spans="2:19" s="8" customFormat="1" x14ac:dyDescent="0.3">
      <c r="B1374" s="123"/>
      <c r="C1374" s="123"/>
      <c r="D1374" s="123"/>
      <c r="E1374" s="123"/>
      <c r="F1374" s="123"/>
      <c r="G1374" s="123"/>
      <c r="H1374" s="123"/>
      <c r="I1374" s="123"/>
      <c r="J1374" s="123"/>
      <c r="K1374" s="21"/>
      <c r="L1374" s="21"/>
      <c r="M1374" s="21"/>
      <c r="N1374" s="21"/>
      <c r="O1374" s="21"/>
      <c r="P1374" s="21"/>
      <c r="Q1374" s="21"/>
      <c r="R1374" s="21"/>
      <c r="S1374" s="21"/>
    </row>
    <row r="1375" spans="2:19" s="8" customFormat="1" x14ac:dyDescent="0.3">
      <c r="B1375" s="123"/>
      <c r="C1375" s="123"/>
      <c r="D1375" s="123"/>
      <c r="E1375" s="123"/>
      <c r="F1375" s="123"/>
      <c r="G1375" s="123"/>
      <c r="H1375" s="123"/>
      <c r="I1375" s="123"/>
      <c r="J1375" s="123"/>
      <c r="K1375" s="21"/>
      <c r="L1375" s="21"/>
      <c r="M1375" s="21"/>
      <c r="N1375" s="21"/>
      <c r="O1375" s="21"/>
      <c r="P1375" s="21"/>
      <c r="Q1375" s="21"/>
      <c r="R1375" s="21"/>
      <c r="S1375" s="21"/>
    </row>
    <row r="1376" spans="2:19" s="8" customFormat="1" x14ac:dyDescent="0.3">
      <c r="B1376" s="123"/>
      <c r="C1376" s="123"/>
      <c r="D1376" s="123"/>
      <c r="E1376" s="123"/>
      <c r="F1376" s="123"/>
      <c r="G1376" s="123"/>
      <c r="H1376" s="123"/>
      <c r="I1376" s="123"/>
      <c r="J1376" s="123"/>
      <c r="K1376" s="21"/>
      <c r="L1376" s="21"/>
      <c r="M1376" s="21"/>
      <c r="N1376" s="21"/>
      <c r="O1376" s="21"/>
      <c r="P1376" s="21"/>
      <c r="Q1376" s="21"/>
      <c r="R1376" s="21"/>
      <c r="S1376" s="21"/>
    </row>
    <row r="1377" spans="2:19" s="8" customFormat="1" x14ac:dyDescent="0.3">
      <c r="B1377" s="123"/>
      <c r="C1377" s="123"/>
      <c r="D1377" s="123"/>
      <c r="E1377" s="123"/>
      <c r="F1377" s="123"/>
      <c r="G1377" s="123"/>
      <c r="H1377" s="123"/>
      <c r="I1377" s="123"/>
      <c r="J1377" s="123"/>
      <c r="K1377" s="21"/>
      <c r="L1377" s="21"/>
      <c r="M1377" s="21"/>
      <c r="N1377" s="21"/>
      <c r="O1377" s="21"/>
      <c r="P1377" s="21"/>
      <c r="Q1377" s="21"/>
      <c r="R1377" s="21"/>
      <c r="S1377" s="21"/>
    </row>
    <row r="1378" spans="2:19" s="8" customFormat="1" x14ac:dyDescent="0.3">
      <c r="B1378" s="123"/>
      <c r="C1378" s="123"/>
      <c r="D1378" s="123"/>
      <c r="E1378" s="123"/>
      <c r="F1378" s="123"/>
      <c r="G1378" s="123"/>
      <c r="H1378" s="123"/>
      <c r="I1378" s="123"/>
      <c r="J1378" s="123"/>
      <c r="K1378" s="21"/>
      <c r="L1378" s="21"/>
      <c r="M1378" s="21"/>
      <c r="N1378" s="21"/>
      <c r="O1378" s="21"/>
      <c r="P1378" s="21"/>
      <c r="Q1378" s="21"/>
      <c r="R1378" s="21"/>
      <c r="S1378" s="21"/>
    </row>
    <row r="1379" spans="2:19" s="8" customFormat="1" x14ac:dyDescent="0.3">
      <c r="B1379" s="123"/>
      <c r="C1379" s="123"/>
      <c r="D1379" s="123"/>
      <c r="E1379" s="123"/>
      <c r="F1379" s="123"/>
      <c r="G1379" s="123"/>
      <c r="H1379" s="123"/>
      <c r="I1379" s="123"/>
      <c r="J1379" s="123"/>
      <c r="K1379" s="21"/>
      <c r="L1379" s="21"/>
      <c r="M1379" s="21"/>
      <c r="N1379" s="21"/>
      <c r="O1379" s="21"/>
      <c r="P1379" s="21"/>
      <c r="Q1379" s="21"/>
      <c r="R1379" s="21"/>
      <c r="S1379" s="21"/>
    </row>
    <row r="1380" spans="2:19" s="8" customFormat="1" x14ac:dyDescent="0.3">
      <c r="B1380" s="123"/>
      <c r="C1380" s="123"/>
      <c r="D1380" s="123"/>
      <c r="E1380" s="123"/>
      <c r="F1380" s="123"/>
      <c r="G1380" s="123"/>
      <c r="H1380" s="123"/>
      <c r="I1380" s="123"/>
      <c r="J1380" s="123"/>
      <c r="K1380" s="21"/>
      <c r="L1380" s="21"/>
      <c r="M1380" s="21"/>
      <c r="N1380" s="21"/>
      <c r="O1380" s="21"/>
      <c r="P1380" s="21"/>
      <c r="Q1380" s="21"/>
      <c r="R1380" s="21"/>
      <c r="S1380" s="21"/>
    </row>
    <row r="1381" spans="2:19" s="8" customFormat="1" x14ac:dyDescent="0.3">
      <c r="B1381" s="123"/>
      <c r="C1381" s="123"/>
      <c r="D1381" s="123"/>
      <c r="E1381" s="123"/>
      <c r="F1381" s="123"/>
      <c r="G1381" s="123"/>
      <c r="H1381" s="123"/>
      <c r="I1381" s="123"/>
      <c r="J1381" s="123"/>
      <c r="K1381" s="21"/>
      <c r="L1381" s="21"/>
      <c r="M1381" s="21"/>
      <c r="N1381" s="21"/>
      <c r="O1381" s="21"/>
      <c r="P1381" s="21"/>
      <c r="Q1381" s="21"/>
      <c r="R1381" s="21"/>
      <c r="S1381" s="21"/>
    </row>
    <row r="1382" spans="2:19" s="8" customFormat="1" x14ac:dyDescent="0.3">
      <c r="B1382" s="123"/>
      <c r="C1382" s="123"/>
      <c r="D1382" s="123"/>
      <c r="E1382" s="123"/>
      <c r="F1382" s="123"/>
      <c r="G1382" s="123"/>
      <c r="H1382" s="123"/>
      <c r="I1382" s="123"/>
      <c r="J1382" s="123"/>
      <c r="K1382" s="21"/>
      <c r="L1382" s="21"/>
      <c r="M1382" s="21"/>
      <c r="N1382" s="21"/>
      <c r="O1382" s="21"/>
      <c r="P1382" s="21"/>
      <c r="Q1382" s="21"/>
      <c r="R1382" s="21"/>
      <c r="S1382" s="21"/>
    </row>
    <row r="1383" spans="2:19" s="8" customFormat="1" x14ac:dyDescent="0.3">
      <c r="B1383" s="123"/>
      <c r="C1383" s="123"/>
      <c r="D1383" s="123"/>
      <c r="E1383" s="123"/>
      <c r="F1383" s="123"/>
      <c r="G1383" s="123"/>
      <c r="H1383" s="123"/>
      <c r="I1383" s="123"/>
      <c r="J1383" s="123"/>
      <c r="K1383" s="21"/>
      <c r="L1383" s="21"/>
      <c r="M1383" s="21"/>
      <c r="N1383" s="21"/>
      <c r="O1383" s="21"/>
      <c r="P1383" s="21"/>
      <c r="Q1383" s="21"/>
      <c r="R1383" s="21"/>
      <c r="S1383" s="21"/>
    </row>
    <row r="1384" spans="2:19" s="8" customFormat="1" x14ac:dyDescent="0.3">
      <c r="B1384" s="123"/>
      <c r="C1384" s="123"/>
      <c r="D1384" s="123"/>
      <c r="E1384" s="123"/>
      <c r="F1384" s="123"/>
      <c r="G1384" s="123"/>
      <c r="H1384" s="123"/>
      <c r="I1384" s="123"/>
      <c r="J1384" s="123"/>
      <c r="K1384" s="21"/>
      <c r="L1384" s="21"/>
      <c r="M1384" s="21"/>
      <c r="N1384" s="21"/>
      <c r="O1384" s="21"/>
      <c r="P1384" s="21"/>
      <c r="Q1384" s="21"/>
      <c r="R1384" s="21"/>
      <c r="S1384" s="21"/>
    </row>
    <row r="1385" spans="2:19" s="8" customFormat="1" x14ac:dyDescent="0.3">
      <c r="B1385" s="123"/>
      <c r="C1385" s="123"/>
      <c r="D1385" s="123"/>
      <c r="E1385" s="123"/>
      <c r="F1385" s="123"/>
      <c r="G1385" s="123"/>
      <c r="H1385" s="123"/>
      <c r="I1385" s="123"/>
      <c r="J1385" s="123"/>
      <c r="K1385" s="21"/>
      <c r="L1385" s="21"/>
      <c r="M1385" s="21"/>
      <c r="N1385" s="21"/>
      <c r="O1385" s="21"/>
      <c r="P1385" s="21"/>
      <c r="Q1385" s="21"/>
      <c r="R1385" s="21"/>
      <c r="S1385" s="21"/>
    </row>
    <row r="1386" spans="2:19" s="8" customFormat="1" x14ac:dyDescent="0.3">
      <c r="B1386" s="123"/>
      <c r="C1386" s="123"/>
      <c r="D1386" s="123"/>
      <c r="E1386" s="123"/>
      <c r="F1386" s="123"/>
      <c r="G1386" s="123"/>
      <c r="H1386" s="123"/>
      <c r="I1386" s="123"/>
      <c r="J1386" s="123"/>
      <c r="K1386" s="21"/>
      <c r="L1386" s="21"/>
      <c r="M1386" s="21"/>
      <c r="N1386" s="21"/>
      <c r="O1386" s="21"/>
      <c r="P1386" s="21"/>
      <c r="Q1386" s="21"/>
      <c r="R1386" s="21"/>
      <c r="S1386" s="21"/>
    </row>
    <row r="1387" spans="2:19" s="8" customFormat="1" x14ac:dyDescent="0.3">
      <c r="B1387" s="123"/>
      <c r="C1387" s="123"/>
      <c r="D1387" s="123"/>
      <c r="E1387" s="123"/>
      <c r="F1387" s="123"/>
      <c r="G1387" s="123"/>
      <c r="H1387" s="123"/>
      <c r="I1387" s="123"/>
      <c r="J1387" s="123"/>
      <c r="K1387" s="21"/>
      <c r="L1387" s="21"/>
      <c r="M1387" s="21"/>
      <c r="N1387" s="21"/>
      <c r="O1387" s="21"/>
      <c r="P1387" s="21"/>
      <c r="Q1387" s="21"/>
      <c r="R1387" s="21"/>
      <c r="S1387" s="21"/>
    </row>
    <row r="1388" spans="2:19" s="8" customFormat="1" x14ac:dyDescent="0.3">
      <c r="B1388" s="123"/>
      <c r="C1388" s="123"/>
      <c r="D1388" s="123"/>
      <c r="E1388" s="123"/>
      <c r="F1388" s="123"/>
      <c r="G1388" s="123"/>
      <c r="H1388" s="123"/>
      <c r="I1388" s="123"/>
      <c r="J1388" s="123"/>
      <c r="K1388" s="21"/>
      <c r="L1388" s="21"/>
      <c r="M1388" s="21"/>
      <c r="N1388" s="21"/>
      <c r="O1388" s="21"/>
      <c r="P1388" s="21"/>
      <c r="Q1388" s="21"/>
      <c r="R1388" s="21"/>
      <c r="S1388" s="21"/>
    </row>
    <row r="1389" spans="2:19" s="8" customFormat="1" x14ac:dyDescent="0.3">
      <c r="B1389" s="123"/>
      <c r="C1389" s="123"/>
      <c r="D1389" s="123"/>
      <c r="E1389" s="123"/>
      <c r="F1389" s="123"/>
      <c r="G1389" s="123"/>
      <c r="H1389" s="123"/>
      <c r="I1389" s="123"/>
      <c r="J1389" s="123"/>
      <c r="K1389" s="21"/>
      <c r="L1389" s="21"/>
      <c r="M1389" s="21"/>
      <c r="N1389" s="21"/>
      <c r="O1389" s="21"/>
      <c r="P1389" s="21"/>
      <c r="Q1389" s="21"/>
      <c r="R1389" s="21"/>
      <c r="S1389" s="21"/>
    </row>
    <row r="1390" spans="2:19" s="8" customFormat="1" x14ac:dyDescent="0.3">
      <c r="B1390" s="123"/>
      <c r="C1390" s="123"/>
      <c r="D1390" s="123"/>
      <c r="E1390" s="123"/>
      <c r="F1390" s="123"/>
      <c r="G1390" s="123"/>
      <c r="H1390" s="123"/>
      <c r="I1390" s="123"/>
      <c r="J1390" s="123"/>
      <c r="K1390" s="21"/>
      <c r="L1390" s="21"/>
      <c r="M1390" s="21"/>
      <c r="N1390" s="21"/>
      <c r="O1390" s="21"/>
      <c r="P1390" s="21"/>
      <c r="Q1390" s="21"/>
      <c r="R1390" s="21"/>
      <c r="S1390" s="21"/>
    </row>
    <row r="1391" spans="2:19" s="8" customFormat="1" x14ac:dyDescent="0.3">
      <c r="B1391" s="123"/>
      <c r="C1391" s="123"/>
      <c r="D1391" s="123"/>
      <c r="E1391" s="123"/>
      <c r="F1391" s="123"/>
      <c r="G1391" s="123"/>
      <c r="H1391" s="123"/>
      <c r="I1391" s="123"/>
      <c r="J1391" s="123"/>
      <c r="K1391" s="21"/>
      <c r="L1391" s="21"/>
      <c r="M1391" s="21"/>
      <c r="N1391" s="21"/>
      <c r="O1391" s="21"/>
      <c r="P1391" s="21"/>
      <c r="Q1391" s="21"/>
      <c r="R1391" s="21"/>
      <c r="S1391" s="21"/>
    </row>
    <row r="1392" spans="2:19" s="8" customFormat="1" x14ac:dyDescent="0.3">
      <c r="B1392" s="123"/>
      <c r="C1392" s="123"/>
      <c r="D1392" s="123"/>
      <c r="E1392" s="123"/>
      <c r="F1392" s="123"/>
      <c r="G1392" s="123"/>
      <c r="H1392" s="123"/>
      <c r="I1392" s="123"/>
      <c r="J1392" s="123"/>
      <c r="K1392" s="21"/>
      <c r="L1392" s="21"/>
      <c r="M1392" s="21"/>
      <c r="N1392" s="21"/>
      <c r="O1392" s="21"/>
      <c r="P1392" s="21"/>
      <c r="Q1392" s="21"/>
      <c r="R1392" s="21"/>
      <c r="S1392" s="21"/>
    </row>
    <row r="1393" spans="2:19" s="8" customFormat="1" x14ac:dyDescent="0.3">
      <c r="B1393" s="123"/>
      <c r="C1393" s="123"/>
      <c r="D1393" s="123"/>
      <c r="E1393" s="123"/>
      <c r="F1393" s="123"/>
      <c r="G1393" s="123"/>
      <c r="H1393" s="123"/>
      <c r="I1393" s="123"/>
      <c r="J1393" s="123"/>
      <c r="K1393" s="21"/>
      <c r="L1393" s="21"/>
      <c r="M1393" s="21"/>
      <c r="N1393" s="21"/>
      <c r="O1393" s="21"/>
      <c r="P1393" s="21"/>
      <c r="Q1393" s="21"/>
      <c r="R1393" s="21"/>
      <c r="S1393" s="21"/>
    </row>
    <row r="1394" spans="2:19" s="8" customFormat="1" x14ac:dyDescent="0.3">
      <c r="B1394" s="123"/>
      <c r="C1394" s="123"/>
      <c r="D1394" s="123"/>
      <c r="E1394" s="123"/>
      <c r="F1394" s="123"/>
      <c r="G1394" s="123"/>
      <c r="H1394" s="123"/>
      <c r="I1394" s="123"/>
      <c r="J1394" s="123"/>
      <c r="K1394" s="21"/>
      <c r="L1394" s="21"/>
      <c r="M1394" s="21"/>
      <c r="N1394" s="21"/>
      <c r="O1394" s="21"/>
      <c r="P1394" s="21"/>
      <c r="Q1394" s="21"/>
      <c r="R1394" s="21"/>
      <c r="S1394" s="21"/>
    </row>
    <row r="1395" spans="2:19" s="8" customFormat="1" x14ac:dyDescent="0.3">
      <c r="B1395" s="123"/>
      <c r="C1395" s="123"/>
      <c r="D1395" s="123"/>
      <c r="E1395" s="123"/>
      <c r="F1395" s="123"/>
      <c r="G1395" s="123"/>
      <c r="H1395" s="123"/>
      <c r="I1395" s="123"/>
      <c r="J1395" s="123"/>
      <c r="K1395" s="21"/>
      <c r="L1395" s="21"/>
      <c r="M1395" s="21"/>
      <c r="N1395" s="21"/>
      <c r="O1395" s="21"/>
      <c r="P1395" s="21"/>
      <c r="Q1395" s="21"/>
      <c r="R1395" s="21"/>
      <c r="S1395" s="21"/>
    </row>
    <row r="1396" spans="2:19" s="8" customFormat="1" x14ac:dyDescent="0.3">
      <c r="B1396" s="123"/>
      <c r="C1396" s="123"/>
      <c r="D1396" s="123"/>
      <c r="E1396" s="123"/>
      <c r="F1396" s="123"/>
      <c r="G1396" s="123"/>
      <c r="H1396" s="123"/>
      <c r="I1396" s="123"/>
      <c r="J1396" s="123"/>
      <c r="K1396" s="21"/>
      <c r="L1396" s="21"/>
      <c r="M1396" s="21"/>
      <c r="N1396" s="21"/>
      <c r="O1396" s="21"/>
      <c r="P1396" s="21"/>
      <c r="Q1396" s="21"/>
      <c r="R1396" s="21"/>
      <c r="S1396" s="21"/>
    </row>
    <row r="1397" spans="2:19" s="8" customFormat="1" x14ac:dyDescent="0.3">
      <c r="B1397" s="123"/>
      <c r="C1397" s="123"/>
      <c r="D1397" s="123"/>
      <c r="E1397" s="123"/>
      <c r="F1397" s="123"/>
      <c r="G1397" s="123"/>
      <c r="H1397" s="123"/>
      <c r="I1397" s="123"/>
      <c r="J1397" s="123"/>
      <c r="K1397" s="21"/>
      <c r="L1397" s="21"/>
      <c r="M1397" s="21"/>
      <c r="N1397" s="21"/>
      <c r="O1397" s="21"/>
      <c r="P1397" s="21"/>
      <c r="Q1397" s="21"/>
      <c r="R1397" s="21"/>
      <c r="S1397" s="21"/>
    </row>
    <row r="1398" spans="2:19" s="8" customFormat="1" x14ac:dyDescent="0.3">
      <c r="B1398" s="123"/>
      <c r="C1398" s="123"/>
      <c r="D1398" s="123"/>
      <c r="E1398" s="123"/>
      <c r="F1398" s="123"/>
      <c r="G1398" s="123"/>
      <c r="H1398" s="123"/>
      <c r="I1398" s="123"/>
      <c r="J1398" s="123"/>
      <c r="K1398" s="21"/>
      <c r="L1398" s="21"/>
      <c r="M1398" s="21"/>
      <c r="N1398" s="21"/>
      <c r="O1398" s="21"/>
      <c r="P1398" s="21"/>
      <c r="Q1398" s="21"/>
      <c r="R1398" s="21"/>
      <c r="S1398" s="21"/>
    </row>
    <row r="1399" spans="2:19" s="8" customFormat="1" x14ac:dyDescent="0.3">
      <c r="B1399" s="123"/>
      <c r="C1399" s="123"/>
      <c r="D1399" s="123"/>
      <c r="E1399" s="123"/>
      <c r="F1399" s="123"/>
      <c r="G1399" s="123"/>
      <c r="H1399" s="123"/>
      <c r="I1399" s="123"/>
      <c r="J1399" s="123"/>
      <c r="K1399" s="21"/>
      <c r="L1399" s="21"/>
      <c r="M1399" s="21"/>
      <c r="N1399" s="21"/>
      <c r="O1399" s="21"/>
      <c r="P1399" s="21"/>
      <c r="Q1399" s="21"/>
      <c r="R1399" s="21"/>
      <c r="S1399" s="21"/>
    </row>
    <row r="1400" spans="2:19" s="8" customFormat="1" x14ac:dyDescent="0.3">
      <c r="B1400" s="123"/>
      <c r="C1400" s="123"/>
      <c r="D1400" s="123"/>
      <c r="E1400" s="123"/>
      <c r="F1400" s="123"/>
      <c r="G1400" s="123"/>
      <c r="H1400" s="123"/>
      <c r="I1400" s="123"/>
      <c r="J1400" s="123"/>
      <c r="K1400" s="21"/>
      <c r="L1400" s="21"/>
      <c r="M1400" s="21"/>
      <c r="N1400" s="21"/>
      <c r="O1400" s="21"/>
      <c r="P1400" s="21"/>
      <c r="Q1400" s="21"/>
      <c r="R1400" s="21"/>
      <c r="S1400" s="21"/>
    </row>
    <row r="1401" spans="2:19" s="8" customFormat="1" x14ac:dyDescent="0.3">
      <c r="B1401" s="123"/>
      <c r="C1401" s="123"/>
      <c r="D1401" s="123"/>
      <c r="E1401" s="123"/>
      <c r="F1401" s="123"/>
      <c r="G1401" s="123"/>
      <c r="H1401" s="123"/>
      <c r="I1401" s="123"/>
      <c r="J1401" s="123"/>
      <c r="K1401" s="21"/>
      <c r="L1401" s="21"/>
      <c r="M1401" s="21"/>
      <c r="N1401" s="21"/>
      <c r="O1401" s="21"/>
      <c r="P1401" s="21"/>
      <c r="Q1401" s="21"/>
      <c r="R1401" s="21"/>
      <c r="S1401" s="21"/>
    </row>
    <row r="1402" spans="2:19" s="8" customFormat="1" x14ac:dyDescent="0.3">
      <c r="B1402" s="123"/>
      <c r="C1402" s="123"/>
      <c r="D1402" s="123"/>
      <c r="E1402" s="123"/>
      <c r="F1402" s="123"/>
      <c r="G1402" s="123"/>
      <c r="H1402" s="123"/>
      <c r="I1402" s="123"/>
      <c r="J1402" s="123"/>
      <c r="K1402" s="21"/>
      <c r="L1402" s="21"/>
      <c r="M1402" s="21"/>
      <c r="N1402" s="21"/>
      <c r="O1402" s="21"/>
      <c r="P1402" s="21"/>
      <c r="Q1402" s="21"/>
      <c r="R1402" s="21"/>
      <c r="S1402" s="21"/>
    </row>
    <row r="1403" spans="2:19" s="8" customFormat="1" x14ac:dyDescent="0.3">
      <c r="B1403" s="123"/>
      <c r="C1403" s="123"/>
      <c r="D1403" s="123"/>
      <c r="E1403" s="123"/>
      <c r="F1403" s="123"/>
      <c r="G1403" s="123"/>
      <c r="H1403" s="123"/>
      <c r="I1403" s="123"/>
      <c r="J1403" s="123"/>
      <c r="K1403" s="21"/>
      <c r="L1403" s="21"/>
      <c r="M1403" s="21"/>
      <c r="N1403" s="21"/>
      <c r="O1403" s="21"/>
      <c r="P1403" s="21"/>
      <c r="Q1403" s="21"/>
      <c r="R1403" s="21"/>
      <c r="S1403" s="21"/>
    </row>
    <row r="1404" spans="2:19" s="8" customFormat="1" x14ac:dyDescent="0.3">
      <c r="B1404" s="123"/>
      <c r="C1404" s="123"/>
      <c r="D1404" s="123"/>
      <c r="E1404" s="123"/>
      <c r="F1404" s="123"/>
      <c r="G1404" s="123"/>
      <c r="H1404" s="123"/>
      <c r="I1404" s="123"/>
      <c r="J1404" s="123"/>
      <c r="K1404" s="21"/>
      <c r="L1404" s="21"/>
      <c r="M1404" s="21"/>
      <c r="N1404" s="21"/>
      <c r="O1404" s="21"/>
      <c r="P1404" s="21"/>
      <c r="Q1404" s="21"/>
      <c r="R1404" s="21"/>
      <c r="S1404" s="21"/>
    </row>
    <row r="1405" spans="2:19" s="8" customFormat="1" x14ac:dyDescent="0.3">
      <c r="B1405" s="123"/>
      <c r="C1405" s="123"/>
      <c r="D1405" s="123"/>
      <c r="E1405" s="123"/>
      <c r="F1405" s="123"/>
      <c r="G1405" s="123"/>
      <c r="H1405" s="123"/>
      <c r="I1405" s="123"/>
      <c r="J1405" s="123"/>
      <c r="K1405" s="21"/>
      <c r="L1405" s="21"/>
      <c r="M1405" s="21"/>
      <c r="N1405" s="21"/>
      <c r="O1405" s="21"/>
      <c r="P1405" s="21"/>
      <c r="Q1405" s="21"/>
      <c r="R1405" s="21"/>
      <c r="S1405" s="21"/>
    </row>
    <row r="1406" spans="2:19" s="8" customFormat="1" x14ac:dyDescent="0.3">
      <c r="B1406" s="123"/>
      <c r="C1406" s="123"/>
      <c r="D1406" s="123"/>
      <c r="E1406" s="123"/>
      <c r="F1406" s="123"/>
      <c r="G1406" s="123"/>
      <c r="H1406" s="123"/>
      <c r="I1406" s="123"/>
      <c r="J1406" s="123"/>
      <c r="K1406" s="21"/>
      <c r="L1406" s="21"/>
      <c r="M1406" s="21"/>
      <c r="N1406" s="21"/>
      <c r="O1406" s="21"/>
      <c r="P1406" s="21"/>
      <c r="Q1406" s="21"/>
      <c r="R1406" s="21"/>
      <c r="S1406" s="21"/>
    </row>
    <row r="1407" spans="2:19" s="8" customFormat="1" x14ac:dyDescent="0.3">
      <c r="B1407" s="123"/>
      <c r="C1407" s="123"/>
      <c r="D1407" s="123"/>
      <c r="E1407" s="123"/>
      <c r="F1407" s="123"/>
      <c r="G1407" s="123"/>
      <c r="H1407" s="123"/>
      <c r="I1407" s="123"/>
      <c r="J1407" s="123"/>
      <c r="K1407" s="21"/>
      <c r="L1407" s="21"/>
      <c r="M1407" s="21"/>
      <c r="N1407" s="21"/>
      <c r="O1407" s="21"/>
      <c r="P1407" s="21"/>
      <c r="Q1407" s="21"/>
      <c r="R1407" s="21"/>
      <c r="S1407" s="21"/>
    </row>
    <row r="1408" spans="2:19" s="8" customFormat="1" x14ac:dyDescent="0.3">
      <c r="B1408" s="123"/>
      <c r="C1408" s="123"/>
      <c r="D1408" s="123"/>
      <c r="E1408" s="123"/>
      <c r="F1408" s="123"/>
      <c r="G1408" s="123"/>
      <c r="H1408" s="123"/>
      <c r="I1408" s="123"/>
      <c r="J1408" s="123"/>
      <c r="K1408" s="21"/>
      <c r="L1408" s="21"/>
      <c r="M1408" s="21"/>
      <c r="N1408" s="21"/>
      <c r="O1408" s="21"/>
      <c r="P1408" s="21"/>
      <c r="Q1408" s="21"/>
      <c r="R1408" s="21"/>
      <c r="S1408" s="21"/>
    </row>
    <row r="1409" spans="2:19" s="8" customFormat="1" x14ac:dyDescent="0.3">
      <c r="B1409" s="123"/>
      <c r="C1409" s="123"/>
      <c r="D1409" s="123"/>
      <c r="E1409" s="123"/>
      <c r="F1409" s="123"/>
      <c r="G1409" s="123"/>
      <c r="H1409" s="123"/>
      <c r="I1409" s="123"/>
      <c r="J1409" s="123"/>
      <c r="K1409" s="21"/>
      <c r="L1409" s="21"/>
      <c r="M1409" s="21"/>
      <c r="N1409" s="21"/>
      <c r="O1409" s="21"/>
      <c r="P1409" s="21"/>
      <c r="Q1409" s="21"/>
      <c r="R1409" s="21"/>
      <c r="S1409" s="21"/>
    </row>
    <row r="1410" spans="2:19" s="8" customFormat="1" x14ac:dyDescent="0.3">
      <c r="B1410" s="123"/>
      <c r="C1410" s="123"/>
      <c r="D1410" s="123"/>
      <c r="E1410" s="123"/>
      <c r="F1410" s="123"/>
      <c r="G1410" s="123"/>
      <c r="H1410" s="123"/>
      <c r="I1410" s="123"/>
      <c r="J1410" s="123"/>
      <c r="K1410" s="21"/>
      <c r="L1410" s="21"/>
      <c r="M1410" s="21"/>
      <c r="N1410" s="21"/>
      <c r="O1410" s="21"/>
      <c r="P1410" s="21"/>
      <c r="Q1410" s="21"/>
      <c r="R1410" s="21"/>
      <c r="S1410" s="21"/>
    </row>
    <row r="1411" spans="2:19" s="8" customFormat="1" x14ac:dyDescent="0.3">
      <c r="B1411" s="123"/>
      <c r="C1411" s="123"/>
      <c r="D1411" s="123"/>
      <c r="E1411" s="123"/>
      <c r="F1411" s="123"/>
      <c r="G1411" s="123"/>
      <c r="H1411" s="123"/>
      <c r="I1411" s="123"/>
      <c r="J1411" s="123"/>
      <c r="K1411" s="21"/>
      <c r="L1411" s="21"/>
      <c r="M1411" s="21"/>
      <c r="N1411" s="21"/>
      <c r="O1411" s="21"/>
      <c r="P1411" s="21"/>
      <c r="Q1411" s="21"/>
      <c r="R1411" s="21"/>
      <c r="S1411" s="21"/>
    </row>
    <row r="1412" spans="2:19" s="8" customFormat="1" x14ac:dyDescent="0.3">
      <c r="B1412" s="123"/>
      <c r="C1412" s="123"/>
      <c r="D1412" s="123"/>
      <c r="E1412" s="123"/>
      <c r="F1412" s="123"/>
      <c r="G1412" s="123"/>
      <c r="H1412" s="123"/>
      <c r="I1412" s="123"/>
      <c r="J1412" s="123"/>
      <c r="K1412" s="21"/>
      <c r="L1412" s="21"/>
      <c r="M1412" s="21"/>
      <c r="N1412" s="21"/>
      <c r="O1412" s="21"/>
      <c r="P1412" s="21"/>
      <c r="Q1412" s="21"/>
      <c r="R1412" s="21"/>
      <c r="S1412" s="21"/>
    </row>
    <row r="1413" spans="2:19" s="8" customFormat="1" x14ac:dyDescent="0.3">
      <c r="B1413" s="123"/>
      <c r="C1413" s="123"/>
      <c r="D1413" s="123"/>
      <c r="E1413" s="123"/>
      <c r="F1413" s="123"/>
      <c r="G1413" s="123"/>
      <c r="H1413" s="123"/>
      <c r="I1413" s="123"/>
      <c r="J1413" s="123"/>
      <c r="K1413" s="21"/>
      <c r="L1413" s="21"/>
      <c r="M1413" s="21"/>
      <c r="N1413" s="21"/>
      <c r="O1413" s="21"/>
      <c r="P1413" s="21"/>
      <c r="Q1413" s="21"/>
      <c r="R1413" s="21"/>
      <c r="S1413" s="21"/>
    </row>
    <row r="1414" spans="2:19" s="8" customFormat="1" x14ac:dyDescent="0.3">
      <c r="B1414" s="123"/>
      <c r="C1414" s="123"/>
      <c r="D1414" s="123"/>
      <c r="E1414" s="123"/>
      <c r="F1414" s="123"/>
      <c r="G1414" s="123"/>
      <c r="H1414" s="123"/>
      <c r="I1414" s="123"/>
      <c r="J1414" s="123"/>
      <c r="K1414" s="21"/>
      <c r="L1414" s="21"/>
      <c r="M1414" s="21"/>
      <c r="N1414" s="21"/>
      <c r="O1414" s="21"/>
      <c r="P1414" s="21"/>
      <c r="Q1414" s="21"/>
      <c r="R1414" s="21"/>
      <c r="S1414" s="21"/>
    </row>
    <row r="1415" spans="2:19" s="8" customFormat="1" x14ac:dyDescent="0.3">
      <c r="B1415" s="123"/>
      <c r="C1415" s="123"/>
      <c r="D1415" s="123"/>
      <c r="E1415" s="123"/>
      <c r="F1415" s="123"/>
      <c r="G1415" s="123"/>
      <c r="H1415" s="123"/>
      <c r="I1415" s="123"/>
      <c r="J1415" s="123"/>
      <c r="K1415" s="21"/>
      <c r="L1415" s="21"/>
      <c r="M1415" s="21"/>
      <c r="N1415" s="21"/>
      <c r="O1415" s="21"/>
      <c r="P1415" s="21"/>
      <c r="Q1415" s="21"/>
      <c r="R1415" s="21"/>
      <c r="S1415" s="21"/>
    </row>
    <row r="1416" spans="2:19" s="8" customFormat="1" x14ac:dyDescent="0.3">
      <c r="B1416" s="123"/>
      <c r="C1416" s="123"/>
      <c r="D1416" s="123"/>
      <c r="E1416" s="123"/>
      <c r="F1416" s="123"/>
      <c r="G1416" s="123"/>
      <c r="H1416" s="123"/>
      <c r="I1416" s="123"/>
      <c r="J1416" s="123"/>
      <c r="K1416" s="21"/>
      <c r="L1416" s="21"/>
      <c r="M1416" s="21"/>
      <c r="N1416" s="21"/>
      <c r="O1416" s="21"/>
      <c r="P1416" s="21"/>
      <c r="Q1416" s="21"/>
      <c r="R1416" s="21"/>
      <c r="S1416" s="21"/>
    </row>
    <row r="1417" spans="2:19" s="8" customFormat="1" x14ac:dyDescent="0.3">
      <c r="B1417" s="123"/>
      <c r="C1417" s="123"/>
      <c r="D1417" s="123"/>
      <c r="E1417" s="123"/>
      <c r="F1417" s="123"/>
      <c r="G1417" s="123"/>
      <c r="H1417" s="123"/>
      <c r="I1417" s="123"/>
      <c r="J1417" s="123"/>
      <c r="K1417" s="21"/>
      <c r="L1417" s="21"/>
      <c r="M1417" s="21"/>
      <c r="N1417" s="21"/>
      <c r="O1417" s="21"/>
      <c r="P1417" s="21"/>
      <c r="Q1417" s="21"/>
      <c r="R1417" s="21"/>
      <c r="S1417" s="21"/>
    </row>
    <row r="1418" spans="2:19" s="8" customFormat="1" x14ac:dyDescent="0.3">
      <c r="B1418" s="123"/>
      <c r="C1418" s="123"/>
      <c r="D1418" s="123"/>
      <c r="E1418" s="123"/>
      <c r="F1418" s="123"/>
      <c r="G1418" s="123"/>
      <c r="H1418" s="123"/>
      <c r="I1418" s="123"/>
      <c r="J1418" s="123"/>
      <c r="K1418" s="21"/>
      <c r="L1418" s="21"/>
      <c r="M1418" s="21"/>
      <c r="N1418" s="21"/>
      <c r="O1418" s="21"/>
      <c r="P1418" s="21"/>
      <c r="Q1418" s="21"/>
      <c r="R1418" s="21"/>
      <c r="S1418" s="21"/>
    </row>
    <row r="1419" spans="2:19" s="8" customFormat="1" x14ac:dyDescent="0.3">
      <c r="B1419" s="123"/>
      <c r="C1419" s="123"/>
      <c r="D1419" s="123"/>
      <c r="E1419" s="123"/>
      <c r="F1419" s="123"/>
      <c r="G1419" s="123"/>
      <c r="H1419" s="123"/>
      <c r="I1419" s="123"/>
      <c r="J1419" s="123"/>
      <c r="K1419" s="21"/>
      <c r="L1419" s="21"/>
      <c r="M1419" s="21"/>
      <c r="N1419" s="21"/>
      <c r="O1419" s="21"/>
      <c r="P1419" s="21"/>
      <c r="Q1419" s="21"/>
      <c r="R1419" s="21"/>
      <c r="S1419" s="21"/>
    </row>
    <row r="1420" spans="2:19" s="8" customFormat="1" x14ac:dyDescent="0.3">
      <c r="B1420" s="123"/>
      <c r="C1420" s="123"/>
      <c r="D1420" s="123"/>
      <c r="E1420" s="123"/>
      <c r="F1420" s="123"/>
      <c r="G1420" s="123"/>
      <c r="H1420" s="123"/>
      <c r="I1420" s="123"/>
      <c r="J1420" s="123"/>
      <c r="K1420" s="21"/>
      <c r="L1420" s="21"/>
      <c r="M1420" s="21"/>
      <c r="N1420" s="21"/>
      <c r="O1420" s="21"/>
      <c r="P1420" s="21"/>
      <c r="Q1420" s="21"/>
      <c r="R1420" s="21"/>
      <c r="S1420" s="21"/>
    </row>
    <row r="1421" spans="2:19" s="8" customFormat="1" x14ac:dyDescent="0.3">
      <c r="B1421" s="123"/>
      <c r="C1421" s="123"/>
      <c r="D1421" s="123"/>
      <c r="E1421" s="123"/>
      <c r="F1421" s="123"/>
      <c r="G1421" s="123"/>
      <c r="H1421" s="123"/>
      <c r="I1421" s="123"/>
      <c r="J1421" s="123"/>
      <c r="K1421" s="21"/>
      <c r="L1421" s="21"/>
      <c r="M1421" s="21"/>
      <c r="N1421" s="21"/>
      <c r="O1421" s="21"/>
      <c r="P1421" s="21"/>
      <c r="Q1421" s="21"/>
      <c r="R1421" s="21"/>
      <c r="S1421" s="21"/>
    </row>
    <row r="1422" spans="2:19" s="8" customFormat="1" x14ac:dyDescent="0.3">
      <c r="B1422" s="123"/>
      <c r="C1422" s="123"/>
      <c r="D1422" s="123"/>
      <c r="E1422" s="123"/>
      <c r="F1422" s="123"/>
      <c r="G1422" s="123"/>
      <c r="H1422" s="123"/>
      <c r="I1422" s="123"/>
      <c r="J1422" s="123"/>
      <c r="K1422" s="21"/>
      <c r="L1422" s="21"/>
      <c r="M1422" s="21"/>
      <c r="N1422" s="21"/>
      <c r="O1422" s="21"/>
      <c r="P1422" s="21"/>
      <c r="Q1422" s="21"/>
      <c r="R1422" s="21"/>
      <c r="S1422" s="21"/>
    </row>
    <row r="1423" spans="2:19" s="8" customFormat="1" x14ac:dyDescent="0.3">
      <c r="B1423" s="123"/>
      <c r="C1423" s="123"/>
      <c r="D1423" s="123"/>
      <c r="E1423" s="123"/>
      <c r="F1423" s="123"/>
      <c r="G1423" s="123"/>
      <c r="H1423" s="123"/>
      <c r="I1423" s="123"/>
      <c r="J1423" s="123"/>
      <c r="K1423" s="21"/>
      <c r="L1423" s="21"/>
      <c r="M1423" s="21"/>
      <c r="N1423" s="21"/>
      <c r="O1423" s="21"/>
      <c r="P1423" s="21"/>
      <c r="Q1423" s="21"/>
      <c r="R1423" s="21"/>
      <c r="S1423" s="21"/>
    </row>
    <row r="1424" spans="2:19" s="8" customFormat="1" x14ac:dyDescent="0.3">
      <c r="B1424" s="123"/>
      <c r="C1424" s="123"/>
      <c r="D1424" s="123"/>
      <c r="E1424" s="123"/>
      <c r="F1424" s="123"/>
      <c r="G1424" s="123"/>
      <c r="H1424" s="123"/>
      <c r="I1424" s="123"/>
      <c r="J1424" s="123"/>
      <c r="K1424" s="21"/>
      <c r="L1424" s="21"/>
      <c r="M1424" s="21"/>
      <c r="N1424" s="21"/>
      <c r="O1424" s="21"/>
      <c r="P1424" s="21"/>
      <c r="Q1424" s="21"/>
      <c r="R1424" s="21"/>
      <c r="S1424" s="21"/>
    </row>
    <row r="1425" spans="2:19" s="8" customFormat="1" x14ac:dyDescent="0.3">
      <c r="B1425" s="123"/>
      <c r="C1425" s="123"/>
      <c r="D1425" s="123"/>
      <c r="E1425" s="123"/>
      <c r="F1425" s="123"/>
      <c r="G1425" s="123"/>
      <c r="H1425" s="123"/>
      <c r="I1425" s="123"/>
      <c r="J1425" s="123"/>
      <c r="K1425" s="21"/>
      <c r="L1425" s="21"/>
      <c r="M1425" s="21"/>
      <c r="N1425" s="21"/>
      <c r="O1425" s="21"/>
      <c r="P1425" s="21"/>
      <c r="Q1425" s="21"/>
      <c r="R1425" s="21"/>
      <c r="S1425" s="21"/>
    </row>
    <row r="1426" spans="2:19" s="8" customFormat="1" x14ac:dyDescent="0.3">
      <c r="B1426" s="123"/>
      <c r="C1426" s="123"/>
      <c r="D1426" s="123"/>
      <c r="E1426" s="123"/>
      <c r="F1426" s="123"/>
      <c r="G1426" s="123"/>
      <c r="H1426" s="123"/>
      <c r="I1426" s="123"/>
      <c r="J1426" s="123"/>
      <c r="K1426" s="21"/>
      <c r="L1426" s="21"/>
      <c r="M1426" s="21"/>
      <c r="N1426" s="21"/>
      <c r="O1426" s="21"/>
      <c r="P1426" s="21"/>
      <c r="Q1426" s="21"/>
      <c r="R1426" s="21"/>
      <c r="S1426" s="21"/>
    </row>
    <row r="1427" spans="2:19" s="8" customFormat="1" x14ac:dyDescent="0.3">
      <c r="B1427" s="123"/>
      <c r="C1427" s="123"/>
      <c r="D1427" s="123"/>
      <c r="E1427" s="123"/>
      <c r="F1427" s="123"/>
      <c r="G1427" s="123"/>
      <c r="H1427" s="123"/>
      <c r="I1427" s="123"/>
      <c r="J1427" s="123"/>
      <c r="K1427" s="21"/>
      <c r="L1427" s="21"/>
      <c r="M1427" s="21"/>
      <c r="N1427" s="21"/>
      <c r="O1427" s="21"/>
      <c r="P1427" s="21"/>
      <c r="Q1427" s="21"/>
      <c r="R1427" s="21"/>
      <c r="S1427" s="21"/>
    </row>
    <row r="1428" spans="2:19" s="8" customFormat="1" x14ac:dyDescent="0.3">
      <c r="B1428" s="123"/>
      <c r="C1428" s="123"/>
      <c r="D1428" s="123"/>
      <c r="E1428" s="123"/>
      <c r="F1428" s="123"/>
      <c r="G1428" s="123"/>
      <c r="H1428" s="123"/>
      <c r="I1428" s="123"/>
      <c r="J1428" s="123"/>
      <c r="K1428" s="21"/>
      <c r="L1428" s="21"/>
      <c r="M1428" s="21"/>
      <c r="N1428" s="21"/>
      <c r="O1428" s="21"/>
      <c r="P1428" s="21"/>
      <c r="Q1428" s="21"/>
      <c r="R1428" s="21"/>
      <c r="S1428" s="21"/>
    </row>
    <row r="1429" spans="2:19" s="8" customFormat="1" x14ac:dyDescent="0.3">
      <c r="B1429" s="123"/>
      <c r="C1429" s="123"/>
      <c r="D1429" s="123"/>
      <c r="E1429" s="123"/>
      <c r="F1429" s="123"/>
      <c r="G1429" s="123"/>
      <c r="H1429" s="123"/>
      <c r="I1429" s="123"/>
      <c r="J1429" s="123"/>
      <c r="K1429" s="21"/>
      <c r="L1429" s="21"/>
      <c r="M1429" s="21"/>
      <c r="N1429" s="21"/>
      <c r="O1429" s="21"/>
      <c r="P1429" s="21"/>
      <c r="Q1429" s="21"/>
      <c r="R1429" s="21"/>
      <c r="S1429" s="21"/>
    </row>
    <row r="1430" spans="2:19" s="8" customFormat="1" x14ac:dyDescent="0.3">
      <c r="B1430" s="123"/>
      <c r="C1430" s="123"/>
      <c r="D1430" s="123"/>
      <c r="E1430" s="123"/>
      <c r="F1430" s="123"/>
      <c r="G1430" s="123"/>
      <c r="H1430" s="123"/>
      <c r="I1430" s="123"/>
      <c r="J1430" s="123"/>
      <c r="K1430" s="21"/>
      <c r="L1430" s="21"/>
      <c r="M1430" s="21"/>
      <c r="N1430" s="21"/>
      <c r="O1430" s="21"/>
      <c r="P1430" s="21"/>
      <c r="Q1430" s="21"/>
      <c r="R1430" s="21"/>
      <c r="S1430" s="21"/>
    </row>
    <row r="1431" spans="2:19" s="8" customFormat="1" x14ac:dyDescent="0.3">
      <c r="B1431" s="123"/>
      <c r="C1431" s="123"/>
      <c r="D1431" s="123"/>
      <c r="E1431" s="123"/>
      <c r="F1431" s="123"/>
      <c r="G1431" s="123"/>
      <c r="H1431" s="123"/>
      <c r="I1431" s="123"/>
      <c r="J1431" s="123"/>
      <c r="K1431" s="21"/>
      <c r="L1431" s="21"/>
      <c r="M1431" s="21"/>
      <c r="N1431" s="21"/>
      <c r="O1431" s="21"/>
      <c r="P1431" s="21"/>
      <c r="Q1431" s="21"/>
      <c r="R1431" s="21"/>
      <c r="S1431" s="21"/>
    </row>
    <row r="1432" spans="2:19" s="8" customFormat="1" x14ac:dyDescent="0.3">
      <c r="B1432" s="123"/>
      <c r="C1432" s="123"/>
      <c r="D1432" s="123"/>
      <c r="E1432" s="123"/>
      <c r="F1432" s="123"/>
      <c r="G1432" s="123"/>
      <c r="H1432" s="123"/>
      <c r="I1432" s="123"/>
      <c r="J1432" s="123"/>
      <c r="K1432" s="21"/>
      <c r="L1432" s="21"/>
      <c r="M1432" s="21"/>
      <c r="N1432" s="21"/>
      <c r="O1432" s="21"/>
      <c r="P1432" s="21"/>
      <c r="Q1432" s="21"/>
      <c r="R1432" s="21"/>
      <c r="S1432" s="21"/>
    </row>
    <row r="1433" spans="2:19" s="8" customFormat="1" x14ac:dyDescent="0.3">
      <c r="B1433" s="123"/>
      <c r="C1433" s="123"/>
      <c r="D1433" s="123"/>
      <c r="E1433" s="123"/>
      <c r="F1433" s="123"/>
      <c r="G1433" s="123"/>
      <c r="H1433" s="123"/>
      <c r="I1433" s="123"/>
      <c r="J1433" s="123"/>
      <c r="K1433" s="21"/>
      <c r="L1433" s="21"/>
      <c r="M1433" s="21"/>
      <c r="N1433" s="21"/>
      <c r="O1433" s="21"/>
      <c r="P1433" s="21"/>
      <c r="Q1433" s="21"/>
      <c r="R1433" s="21"/>
      <c r="S1433" s="21"/>
    </row>
    <row r="1434" spans="2:19" s="8" customFormat="1" x14ac:dyDescent="0.3">
      <c r="B1434" s="123"/>
      <c r="C1434" s="123"/>
      <c r="D1434" s="123"/>
      <c r="E1434" s="123"/>
      <c r="F1434" s="123"/>
      <c r="G1434" s="123"/>
      <c r="H1434" s="123"/>
      <c r="I1434" s="123"/>
      <c r="J1434" s="123"/>
      <c r="K1434" s="21"/>
      <c r="L1434" s="21"/>
      <c r="M1434" s="21"/>
      <c r="N1434" s="21"/>
      <c r="O1434" s="21"/>
      <c r="P1434" s="21"/>
      <c r="Q1434" s="21"/>
      <c r="R1434" s="21"/>
      <c r="S1434" s="21"/>
    </row>
    <row r="1435" spans="2:19" s="8" customFormat="1" x14ac:dyDescent="0.3">
      <c r="B1435" s="123"/>
      <c r="C1435" s="123"/>
      <c r="D1435" s="123"/>
      <c r="E1435" s="123"/>
      <c r="F1435" s="123"/>
      <c r="G1435" s="123"/>
      <c r="H1435" s="123"/>
      <c r="I1435" s="123"/>
      <c r="J1435" s="123"/>
      <c r="K1435" s="21"/>
      <c r="L1435" s="21"/>
      <c r="M1435" s="21"/>
      <c r="N1435" s="21"/>
      <c r="O1435" s="21"/>
      <c r="P1435" s="21"/>
      <c r="Q1435" s="21"/>
      <c r="R1435" s="21"/>
      <c r="S1435" s="21"/>
    </row>
    <row r="1436" spans="2:19" s="8" customFormat="1" x14ac:dyDescent="0.3">
      <c r="B1436" s="123"/>
      <c r="C1436" s="123"/>
      <c r="D1436" s="123"/>
      <c r="E1436" s="123"/>
      <c r="F1436" s="123"/>
      <c r="G1436" s="123"/>
      <c r="H1436" s="123"/>
      <c r="I1436" s="123"/>
      <c r="J1436" s="123"/>
      <c r="K1436" s="21"/>
      <c r="L1436" s="21"/>
      <c r="M1436" s="21"/>
      <c r="N1436" s="21"/>
      <c r="O1436" s="21"/>
      <c r="P1436" s="21"/>
      <c r="Q1436" s="21"/>
      <c r="R1436" s="21"/>
      <c r="S1436" s="21"/>
    </row>
    <row r="1437" spans="2:19" s="8" customFormat="1" x14ac:dyDescent="0.3">
      <c r="B1437" s="123"/>
      <c r="C1437" s="123"/>
      <c r="D1437" s="123"/>
      <c r="E1437" s="123"/>
      <c r="F1437" s="123"/>
      <c r="G1437" s="123"/>
      <c r="H1437" s="123"/>
      <c r="I1437" s="123"/>
      <c r="J1437" s="123"/>
      <c r="K1437" s="21"/>
      <c r="L1437" s="21"/>
      <c r="M1437" s="21"/>
      <c r="N1437" s="21"/>
      <c r="O1437" s="21"/>
      <c r="P1437" s="21"/>
      <c r="Q1437" s="21"/>
      <c r="R1437" s="21"/>
      <c r="S1437" s="21"/>
    </row>
    <row r="1438" spans="2:19" s="8" customFormat="1" x14ac:dyDescent="0.3">
      <c r="B1438" s="123"/>
      <c r="C1438" s="123"/>
      <c r="D1438" s="123"/>
      <c r="E1438" s="123"/>
      <c r="F1438" s="123"/>
      <c r="G1438" s="123"/>
      <c r="H1438" s="123"/>
      <c r="I1438" s="123"/>
      <c r="J1438" s="123"/>
      <c r="K1438" s="21"/>
      <c r="L1438" s="21"/>
      <c r="M1438" s="21"/>
      <c r="N1438" s="21"/>
      <c r="O1438" s="21"/>
      <c r="P1438" s="21"/>
      <c r="Q1438" s="21"/>
      <c r="R1438" s="21"/>
      <c r="S1438" s="21"/>
    </row>
    <row r="1439" spans="2:19" s="8" customFormat="1" x14ac:dyDescent="0.3">
      <c r="B1439" s="123"/>
      <c r="C1439" s="123"/>
      <c r="D1439" s="123"/>
      <c r="E1439" s="123"/>
      <c r="F1439" s="123"/>
      <c r="G1439" s="123"/>
      <c r="H1439" s="123"/>
      <c r="I1439" s="123"/>
      <c r="J1439" s="123"/>
      <c r="K1439" s="21"/>
      <c r="L1439" s="21"/>
      <c r="M1439" s="21"/>
      <c r="N1439" s="21"/>
      <c r="O1439" s="21"/>
      <c r="P1439" s="21"/>
      <c r="Q1439" s="21"/>
      <c r="R1439" s="21"/>
      <c r="S1439" s="21"/>
    </row>
    <row r="1440" spans="2:19" s="8" customFormat="1" x14ac:dyDescent="0.3">
      <c r="B1440" s="123"/>
      <c r="C1440" s="123"/>
      <c r="D1440" s="123"/>
      <c r="E1440" s="123"/>
      <c r="F1440" s="123"/>
      <c r="G1440" s="123"/>
      <c r="H1440" s="123"/>
      <c r="I1440" s="123"/>
      <c r="J1440" s="123"/>
      <c r="K1440" s="21"/>
      <c r="L1440" s="21"/>
      <c r="M1440" s="21"/>
      <c r="N1440" s="21"/>
      <c r="O1440" s="21"/>
      <c r="P1440" s="21"/>
      <c r="Q1440" s="21"/>
      <c r="R1440" s="21"/>
      <c r="S1440" s="21"/>
    </row>
    <row r="1441" spans="2:19" s="8" customFormat="1" x14ac:dyDescent="0.3">
      <c r="B1441" s="123"/>
      <c r="C1441" s="123"/>
      <c r="D1441" s="123"/>
      <c r="E1441" s="123"/>
      <c r="F1441" s="123"/>
      <c r="G1441" s="123"/>
      <c r="H1441" s="123"/>
      <c r="I1441" s="123"/>
      <c r="J1441" s="123"/>
      <c r="K1441" s="21"/>
      <c r="L1441" s="21"/>
      <c r="M1441" s="21"/>
      <c r="N1441" s="21"/>
      <c r="O1441" s="21"/>
      <c r="P1441" s="21"/>
      <c r="Q1441" s="21"/>
      <c r="R1441" s="21"/>
      <c r="S1441" s="21"/>
    </row>
    <row r="1442" spans="2:19" s="8" customFormat="1" x14ac:dyDescent="0.3">
      <c r="B1442" s="123"/>
      <c r="C1442" s="123"/>
      <c r="D1442" s="123"/>
      <c r="E1442" s="123"/>
      <c r="F1442" s="123"/>
      <c r="G1442" s="123"/>
      <c r="H1442" s="123"/>
      <c r="I1442" s="123"/>
      <c r="J1442" s="123"/>
      <c r="K1442" s="21"/>
      <c r="L1442" s="21"/>
      <c r="M1442" s="21"/>
      <c r="N1442" s="21"/>
      <c r="O1442" s="21"/>
      <c r="P1442" s="21"/>
      <c r="Q1442" s="21"/>
      <c r="R1442" s="21"/>
      <c r="S1442" s="21"/>
    </row>
    <row r="1443" spans="2:19" s="8" customFormat="1" x14ac:dyDescent="0.3">
      <c r="B1443" s="123"/>
      <c r="C1443" s="123"/>
      <c r="D1443" s="123"/>
      <c r="E1443" s="123"/>
      <c r="F1443" s="123"/>
      <c r="G1443" s="123"/>
      <c r="H1443" s="123"/>
      <c r="I1443" s="123"/>
      <c r="J1443" s="123"/>
      <c r="K1443" s="21"/>
      <c r="L1443" s="21"/>
      <c r="M1443" s="21"/>
      <c r="N1443" s="21"/>
      <c r="O1443" s="21"/>
      <c r="P1443" s="21"/>
      <c r="Q1443" s="21"/>
      <c r="R1443" s="21"/>
      <c r="S1443" s="21"/>
    </row>
    <row r="1444" spans="2:19" s="8" customFormat="1" x14ac:dyDescent="0.3">
      <c r="B1444" s="123"/>
      <c r="C1444" s="123"/>
      <c r="D1444" s="123"/>
      <c r="E1444" s="123"/>
      <c r="F1444" s="123"/>
      <c r="G1444" s="123"/>
      <c r="H1444" s="123"/>
      <c r="I1444" s="123"/>
      <c r="J1444" s="123"/>
      <c r="K1444" s="21"/>
      <c r="L1444" s="21"/>
      <c r="M1444" s="21"/>
      <c r="N1444" s="21"/>
      <c r="O1444" s="21"/>
      <c r="P1444" s="21"/>
      <c r="Q1444" s="21"/>
      <c r="R1444" s="21"/>
      <c r="S1444" s="21"/>
    </row>
    <row r="1445" spans="2:19" s="8" customFormat="1" x14ac:dyDescent="0.3">
      <c r="B1445" s="123"/>
      <c r="C1445" s="123"/>
      <c r="D1445" s="123"/>
      <c r="E1445" s="123"/>
      <c r="F1445" s="123"/>
      <c r="G1445" s="123"/>
      <c r="H1445" s="123"/>
      <c r="I1445" s="123"/>
      <c r="J1445" s="123"/>
      <c r="K1445" s="21"/>
      <c r="L1445" s="21"/>
      <c r="M1445" s="21"/>
      <c r="N1445" s="21"/>
      <c r="O1445" s="21"/>
      <c r="P1445" s="21"/>
      <c r="Q1445" s="21"/>
      <c r="R1445" s="21"/>
      <c r="S1445" s="21"/>
    </row>
    <row r="1446" spans="2:19" s="8" customFormat="1" x14ac:dyDescent="0.3">
      <c r="B1446" s="123"/>
      <c r="C1446" s="123"/>
      <c r="D1446" s="123"/>
      <c r="E1446" s="123"/>
      <c r="F1446" s="123"/>
      <c r="G1446" s="123"/>
      <c r="H1446" s="123"/>
      <c r="I1446" s="123"/>
      <c r="J1446" s="123"/>
      <c r="K1446" s="21"/>
      <c r="L1446" s="21"/>
      <c r="M1446" s="21"/>
      <c r="N1446" s="21"/>
      <c r="O1446" s="21"/>
      <c r="P1446" s="21"/>
      <c r="Q1446" s="21"/>
      <c r="R1446" s="21"/>
      <c r="S1446" s="21"/>
    </row>
    <row r="1447" spans="2:19" s="8" customFormat="1" x14ac:dyDescent="0.3">
      <c r="B1447" s="123"/>
      <c r="C1447" s="123"/>
      <c r="D1447" s="123"/>
      <c r="E1447" s="123"/>
      <c r="F1447" s="123"/>
      <c r="G1447" s="123"/>
      <c r="H1447" s="123"/>
      <c r="I1447" s="123"/>
      <c r="J1447" s="123"/>
      <c r="K1447" s="21"/>
      <c r="L1447" s="21"/>
      <c r="M1447" s="21"/>
      <c r="N1447" s="21"/>
      <c r="O1447" s="21"/>
      <c r="P1447" s="21"/>
      <c r="Q1447" s="21"/>
      <c r="R1447" s="21"/>
      <c r="S1447" s="21"/>
    </row>
    <row r="1448" spans="2:19" s="8" customFormat="1" x14ac:dyDescent="0.3">
      <c r="B1448" s="123"/>
      <c r="C1448" s="123"/>
      <c r="D1448" s="123"/>
      <c r="E1448" s="123"/>
      <c r="F1448" s="123"/>
      <c r="G1448" s="123"/>
      <c r="H1448" s="123"/>
      <c r="I1448" s="123"/>
      <c r="J1448" s="123"/>
      <c r="K1448" s="21"/>
      <c r="L1448" s="21"/>
      <c r="M1448" s="21"/>
      <c r="N1448" s="21"/>
      <c r="O1448" s="21"/>
      <c r="P1448" s="21"/>
      <c r="Q1448" s="21"/>
      <c r="R1448" s="21"/>
      <c r="S1448" s="21"/>
    </row>
    <row r="1449" spans="2:19" s="8" customFormat="1" x14ac:dyDescent="0.3">
      <c r="B1449" s="123"/>
      <c r="C1449" s="123"/>
      <c r="D1449" s="123"/>
      <c r="E1449" s="123"/>
      <c r="F1449" s="123"/>
      <c r="G1449" s="123"/>
      <c r="H1449" s="123"/>
      <c r="I1449" s="123"/>
      <c r="J1449" s="123"/>
      <c r="K1449" s="21"/>
      <c r="L1449" s="21"/>
      <c r="M1449" s="21"/>
      <c r="N1449" s="21"/>
      <c r="O1449" s="21"/>
      <c r="P1449" s="21"/>
      <c r="Q1449" s="21"/>
      <c r="R1449" s="21"/>
      <c r="S1449" s="21"/>
    </row>
    <row r="1450" spans="2:19" s="8" customFormat="1" x14ac:dyDescent="0.3">
      <c r="B1450" s="123"/>
      <c r="C1450" s="123"/>
      <c r="D1450" s="123"/>
      <c r="E1450" s="123"/>
      <c r="F1450" s="123"/>
      <c r="G1450" s="123"/>
      <c r="H1450" s="123"/>
      <c r="I1450" s="123"/>
      <c r="J1450" s="123"/>
      <c r="K1450" s="21"/>
      <c r="L1450" s="21"/>
      <c r="M1450" s="21"/>
      <c r="N1450" s="21"/>
      <c r="O1450" s="21"/>
      <c r="P1450" s="21"/>
      <c r="Q1450" s="21"/>
      <c r="R1450" s="21"/>
      <c r="S1450" s="21"/>
    </row>
    <row r="1451" spans="2:19" s="8" customFormat="1" x14ac:dyDescent="0.3">
      <c r="B1451" s="123"/>
      <c r="C1451" s="123"/>
      <c r="D1451" s="123"/>
      <c r="E1451" s="123"/>
      <c r="F1451" s="123"/>
      <c r="G1451" s="123"/>
      <c r="H1451" s="123"/>
      <c r="I1451" s="123"/>
      <c r="J1451" s="123"/>
      <c r="K1451" s="21"/>
      <c r="L1451" s="21"/>
      <c r="M1451" s="21"/>
      <c r="N1451" s="21"/>
      <c r="O1451" s="21"/>
      <c r="P1451" s="21"/>
      <c r="Q1451" s="21"/>
      <c r="R1451" s="21"/>
      <c r="S1451" s="21"/>
    </row>
    <row r="1452" spans="2:19" s="8" customFormat="1" x14ac:dyDescent="0.3">
      <c r="B1452" s="123"/>
      <c r="C1452" s="123"/>
      <c r="D1452" s="123"/>
      <c r="E1452" s="123"/>
      <c r="F1452" s="123"/>
      <c r="G1452" s="123"/>
      <c r="H1452" s="123"/>
      <c r="I1452" s="123"/>
      <c r="J1452" s="123"/>
      <c r="K1452" s="21"/>
      <c r="L1452" s="21"/>
      <c r="M1452" s="21"/>
      <c r="N1452" s="21"/>
      <c r="O1452" s="21"/>
      <c r="P1452" s="21"/>
      <c r="Q1452" s="21"/>
      <c r="R1452" s="21"/>
      <c r="S1452" s="21"/>
    </row>
    <row r="1453" spans="2:19" s="8" customFormat="1" x14ac:dyDescent="0.3">
      <c r="B1453" s="123"/>
      <c r="C1453" s="123"/>
      <c r="D1453" s="123"/>
      <c r="E1453" s="123"/>
      <c r="F1453" s="123"/>
      <c r="G1453" s="123"/>
      <c r="H1453" s="123"/>
      <c r="I1453" s="123"/>
      <c r="J1453" s="123"/>
      <c r="K1453" s="21"/>
      <c r="L1453" s="21"/>
      <c r="M1453" s="21"/>
      <c r="N1453" s="21"/>
      <c r="O1453" s="21"/>
      <c r="P1453" s="21"/>
      <c r="Q1453" s="21"/>
      <c r="R1453" s="21"/>
      <c r="S1453" s="21"/>
    </row>
    <row r="1454" spans="2:19" s="8" customFormat="1" x14ac:dyDescent="0.3">
      <c r="B1454" s="123"/>
      <c r="C1454" s="123"/>
      <c r="D1454" s="123"/>
      <c r="E1454" s="123"/>
      <c r="F1454" s="123"/>
      <c r="G1454" s="123"/>
      <c r="H1454" s="123"/>
      <c r="I1454" s="123"/>
      <c r="J1454" s="123"/>
      <c r="K1454" s="21"/>
      <c r="L1454" s="21"/>
      <c r="M1454" s="21"/>
      <c r="N1454" s="21"/>
      <c r="O1454" s="21"/>
      <c r="P1454" s="21"/>
      <c r="Q1454" s="21"/>
      <c r="R1454" s="21"/>
      <c r="S1454" s="21"/>
    </row>
    <row r="1455" spans="2:19" s="8" customFormat="1" x14ac:dyDescent="0.3">
      <c r="B1455" s="123"/>
      <c r="C1455" s="123"/>
      <c r="D1455" s="123"/>
      <c r="E1455" s="123"/>
      <c r="F1455" s="123"/>
      <c r="G1455" s="123"/>
      <c r="H1455" s="123"/>
      <c r="I1455" s="123"/>
      <c r="J1455" s="123"/>
      <c r="K1455" s="21"/>
      <c r="L1455" s="21"/>
      <c r="M1455" s="21"/>
      <c r="N1455" s="21"/>
      <c r="O1455" s="21"/>
      <c r="P1455" s="21"/>
      <c r="Q1455" s="21"/>
      <c r="R1455" s="21"/>
      <c r="S1455" s="21"/>
    </row>
    <row r="1456" spans="2:19" s="8" customFormat="1" x14ac:dyDescent="0.3">
      <c r="B1456" s="123"/>
      <c r="C1456" s="123"/>
      <c r="D1456" s="123"/>
      <c r="E1456" s="123"/>
      <c r="F1456" s="123"/>
      <c r="G1456" s="123"/>
      <c r="H1456" s="123"/>
      <c r="I1456" s="123"/>
      <c r="J1456" s="123"/>
      <c r="K1456" s="21"/>
      <c r="L1456" s="21"/>
      <c r="M1456" s="21"/>
      <c r="N1456" s="21"/>
      <c r="O1456" s="21"/>
      <c r="P1456" s="21"/>
      <c r="Q1456" s="21"/>
      <c r="R1456" s="21"/>
      <c r="S1456" s="21"/>
    </row>
    <row r="1457" spans="2:19" s="8" customFormat="1" x14ac:dyDescent="0.3">
      <c r="B1457" s="123"/>
      <c r="C1457" s="123"/>
      <c r="D1457" s="123"/>
      <c r="E1457" s="123"/>
      <c r="F1457" s="123"/>
      <c r="G1457" s="123"/>
      <c r="H1457" s="123"/>
      <c r="I1457" s="123"/>
      <c r="J1457" s="123"/>
      <c r="K1457" s="21"/>
      <c r="L1457" s="21"/>
      <c r="M1457" s="21"/>
      <c r="N1457" s="21"/>
      <c r="O1457" s="21"/>
      <c r="P1457" s="21"/>
      <c r="Q1457" s="21"/>
      <c r="R1457" s="21"/>
      <c r="S1457" s="21"/>
    </row>
    <row r="1458" spans="2:19" s="8" customFormat="1" x14ac:dyDescent="0.3">
      <c r="B1458" s="123"/>
      <c r="C1458" s="123"/>
      <c r="D1458" s="123"/>
      <c r="E1458" s="123"/>
      <c r="F1458" s="123"/>
      <c r="G1458" s="123"/>
      <c r="H1458" s="123"/>
      <c r="I1458" s="123"/>
      <c r="J1458" s="123"/>
      <c r="K1458" s="21"/>
      <c r="L1458" s="21"/>
      <c r="M1458" s="21"/>
      <c r="N1458" s="21"/>
      <c r="O1458" s="21"/>
      <c r="P1458" s="21"/>
      <c r="Q1458" s="21"/>
      <c r="R1458" s="21"/>
      <c r="S1458" s="21"/>
    </row>
    <row r="1459" spans="2:19" s="8" customFormat="1" x14ac:dyDescent="0.3">
      <c r="B1459" s="123"/>
      <c r="C1459" s="123"/>
      <c r="D1459" s="123"/>
      <c r="E1459" s="123"/>
      <c r="F1459" s="123"/>
      <c r="G1459" s="123"/>
      <c r="H1459" s="123"/>
      <c r="I1459" s="123"/>
      <c r="J1459" s="123"/>
      <c r="K1459" s="21"/>
      <c r="L1459" s="21"/>
      <c r="M1459" s="21"/>
      <c r="N1459" s="21"/>
      <c r="O1459" s="21"/>
      <c r="P1459" s="21"/>
      <c r="Q1459" s="21"/>
      <c r="R1459" s="21"/>
      <c r="S1459" s="21"/>
    </row>
    <row r="1460" spans="2:19" s="8" customFormat="1" x14ac:dyDescent="0.3">
      <c r="B1460" s="123"/>
      <c r="C1460" s="123"/>
      <c r="D1460" s="123"/>
      <c r="E1460" s="123"/>
      <c r="F1460" s="123"/>
      <c r="G1460" s="123"/>
      <c r="H1460" s="123"/>
      <c r="I1460" s="123"/>
      <c r="J1460" s="123"/>
      <c r="K1460" s="21"/>
      <c r="L1460" s="21"/>
      <c r="M1460" s="21"/>
      <c r="N1460" s="21"/>
      <c r="O1460" s="21"/>
      <c r="P1460" s="21"/>
      <c r="Q1460" s="21"/>
      <c r="R1460" s="21"/>
      <c r="S1460" s="21"/>
    </row>
    <row r="1461" spans="2:19" s="8" customFormat="1" x14ac:dyDescent="0.3">
      <c r="B1461" s="123"/>
      <c r="C1461" s="123"/>
      <c r="D1461" s="123"/>
      <c r="E1461" s="123"/>
      <c r="F1461" s="123"/>
      <c r="G1461" s="123"/>
      <c r="H1461" s="123"/>
      <c r="I1461" s="123"/>
      <c r="J1461" s="123"/>
      <c r="K1461" s="21"/>
      <c r="L1461" s="21"/>
      <c r="M1461" s="21"/>
      <c r="N1461" s="21"/>
      <c r="O1461" s="21"/>
      <c r="P1461" s="21"/>
      <c r="Q1461" s="21"/>
      <c r="R1461" s="21"/>
      <c r="S1461" s="21"/>
    </row>
    <row r="1462" spans="2:19" s="8" customFormat="1" x14ac:dyDescent="0.3">
      <c r="B1462" s="123"/>
      <c r="C1462" s="123"/>
      <c r="D1462" s="123"/>
      <c r="E1462" s="123"/>
      <c r="F1462" s="123"/>
      <c r="G1462" s="123"/>
      <c r="H1462" s="123"/>
      <c r="I1462" s="123"/>
      <c r="J1462" s="123"/>
      <c r="K1462" s="21"/>
      <c r="L1462" s="21"/>
      <c r="M1462" s="21"/>
      <c r="N1462" s="21"/>
      <c r="O1462" s="21"/>
      <c r="P1462" s="21"/>
      <c r="Q1462" s="21"/>
      <c r="R1462" s="21"/>
      <c r="S1462" s="21"/>
    </row>
    <row r="1463" spans="2:19" s="8" customFormat="1" x14ac:dyDescent="0.3">
      <c r="B1463" s="123"/>
      <c r="C1463" s="123"/>
      <c r="D1463" s="123"/>
      <c r="E1463" s="123"/>
      <c r="F1463" s="123"/>
      <c r="G1463" s="123"/>
      <c r="H1463" s="123"/>
      <c r="I1463" s="123"/>
      <c r="J1463" s="123"/>
      <c r="K1463" s="21"/>
      <c r="L1463" s="21"/>
      <c r="M1463" s="21"/>
      <c r="N1463" s="21"/>
      <c r="O1463" s="21"/>
      <c r="P1463" s="21"/>
      <c r="Q1463" s="21"/>
      <c r="R1463" s="21"/>
      <c r="S1463" s="21"/>
    </row>
    <row r="1464" spans="2:19" s="8" customFormat="1" x14ac:dyDescent="0.3">
      <c r="B1464" s="123"/>
      <c r="C1464" s="123"/>
      <c r="D1464" s="123"/>
      <c r="E1464" s="123"/>
      <c r="F1464" s="123"/>
      <c r="G1464" s="123"/>
      <c r="H1464" s="123"/>
      <c r="I1464" s="123"/>
      <c r="J1464" s="123"/>
      <c r="K1464" s="21"/>
      <c r="L1464" s="21"/>
      <c r="M1464" s="21"/>
      <c r="N1464" s="21"/>
      <c r="O1464" s="21"/>
      <c r="P1464" s="21"/>
      <c r="Q1464" s="21"/>
      <c r="R1464" s="21"/>
      <c r="S1464" s="21"/>
    </row>
    <row r="1465" spans="2:19" s="8" customFormat="1" x14ac:dyDescent="0.3">
      <c r="B1465" s="123"/>
      <c r="C1465" s="123"/>
      <c r="D1465" s="123"/>
      <c r="E1465" s="123"/>
      <c r="F1465" s="123"/>
      <c r="G1465" s="123"/>
      <c r="H1465" s="123"/>
      <c r="I1465" s="123"/>
      <c r="J1465" s="123"/>
      <c r="K1465" s="21"/>
      <c r="L1465" s="21"/>
      <c r="M1465" s="21"/>
      <c r="N1465" s="21"/>
      <c r="O1465" s="21"/>
      <c r="P1465" s="21"/>
      <c r="Q1465" s="21"/>
      <c r="R1465" s="21"/>
      <c r="S1465" s="21"/>
    </row>
    <row r="1466" spans="2:19" s="8" customFormat="1" x14ac:dyDescent="0.3">
      <c r="B1466" s="123"/>
      <c r="C1466" s="123"/>
      <c r="D1466" s="123"/>
      <c r="E1466" s="123"/>
      <c r="F1466" s="123"/>
      <c r="G1466" s="123"/>
      <c r="H1466" s="123"/>
      <c r="I1466" s="123"/>
      <c r="J1466" s="123"/>
      <c r="K1466" s="21"/>
      <c r="L1466" s="21"/>
      <c r="M1466" s="21"/>
      <c r="N1466" s="21"/>
      <c r="O1466" s="21"/>
      <c r="P1466" s="21"/>
      <c r="Q1466" s="21"/>
      <c r="R1466" s="21"/>
      <c r="S1466" s="21"/>
    </row>
    <row r="1467" spans="2:19" s="8" customFormat="1" x14ac:dyDescent="0.3">
      <c r="B1467" s="123"/>
      <c r="C1467" s="123"/>
      <c r="D1467" s="123"/>
      <c r="E1467" s="123"/>
      <c r="F1467" s="123"/>
      <c r="G1467" s="123"/>
      <c r="H1467" s="123"/>
      <c r="I1467" s="123"/>
      <c r="J1467" s="123"/>
      <c r="K1467" s="21"/>
      <c r="L1467" s="21"/>
      <c r="M1467" s="21"/>
      <c r="N1467" s="21"/>
      <c r="O1467" s="21"/>
      <c r="P1467" s="21"/>
      <c r="Q1467" s="21"/>
      <c r="R1467" s="21"/>
      <c r="S1467" s="21"/>
    </row>
    <row r="1468" spans="2:19" s="8" customFormat="1" x14ac:dyDescent="0.3">
      <c r="B1468" s="123"/>
      <c r="C1468" s="123"/>
      <c r="D1468" s="123"/>
      <c r="E1468" s="123"/>
      <c r="F1468" s="123"/>
      <c r="G1468" s="123"/>
      <c r="H1468" s="123"/>
      <c r="I1468" s="123"/>
      <c r="J1468" s="123"/>
      <c r="K1468" s="21"/>
      <c r="L1468" s="21"/>
      <c r="M1468" s="21"/>
      <c r="N1468" s="21"/>
      <c r="O1468" s="21"/>
      <c r="P1468" s="21"/>
      <c r="Q1468" s="21"/>
      <c r="R1468" s="21"/>
      <c r="S1468" s="21"/>
    </row>
    <row r="1469" spans="2:19" s="8" customFormat="1" x14ac:dyDescent="0.3">
      <c r="B1469" s="123"/>
      <c r="C1469" s="123"/>
      <c r="D1469" s="123"/>
      <c r="E1469" s="123"/>
      <c r="F1469" s="123"/>
      <c r="G1469" s="123"/>
      <c r="H1469" s="123"/>
      <c r="I1469" s="123"/>
      <c r="J1469" s="123"/>
      <c r="K1469" s="21"/>
      <c r="L1469" s="21"/>
      <c r="M1469" s="21"/>
      <c r="N1469" s="21"/>
      <c r="O1469" s="21"/>
      <c r="P1469" s="21"/>
      <c r="Q1469" s="21"/>
      <c r="R1469" s="21"/>
      <c r="S1469" s="21"/>
    </row>
    <row r="1470" spans="2:19" s="8" customFormat="1" x14ac:dyDescent="0.3">
      <c r="B1470" s="123"/>
      <c r="C1470" s="123"/>
      <c r="D1470" s="123"/>
      <c r="E1470" s="123"/>
      <c r="F1470" s="123"/>
      <c r="G1470" s="123"/>
      <c r="H1470" s="123"/>
      <c r="I1470" s="123"/>
      <c r="J1470" s="123"/>
      <c r="K1470" s="21"/>
      <c r="L1470" s="21"/>
      <c r="M1470" s="21"/>
      <c r="N1470" s="21"/>
      <c r="O1470" s="21"/>
      <c r="P1470" s="21"/>
      <c r="Q1470" s="21"/>
      <c r="R1470" s="21"/>
      <c r="S1470" s="21"/>
    </row>
    <row r="1471" spans="2:19" s="8" customFormat="1" x14ac:dyDescent="0.3">
      <c r="B1471" s="123"/>
      <c r="C1471" s="123"/>
      <c r="D1471" s="123"/>
      <c r="E1471" s="123"/>
      <c r="F1471" s="123"/>
      <c r="G1471" s="123"/>
      <c r="H1471" s="123"/>
      <c r="I1471" s="123"/>
      <c r="J1471" s="123"/>
      <c r="K1471" s="21"/>
      <c r="L1471" s="21"/>
      <c r="M1471" s="21"/>
      <c r="N1471" s="21"/>
      <c r="O1471" s="21"/>
      <c r="P1471" s="21"/>
      <c r="Q1471" s="21"/>
      <c r="R1471" s="21"/>
      <c r="S1471" s="21"/>
    </row>
    <row r="1472" spans="2:19" s="8" customFormat="1" x14ac:dyDescent="0.3">
      <c r="B1472" s="123"/>
      <c r="C1472" s="123"/>
      <c r="D1472" s="123"/>
      <c r="E1472" s="123"/>
      <c r="F1472" s="123"/>
      <c r="G1472" s="123"/>
      <c r="H1472" s="123"/>
      <c r="I1472" s="123"/>
      <c r="J1472" s="123"/>
      <c r="K1472" s="21"/>
      <c r="L1472" s="21"/>
      <c r="M1472" s="21"/>
      <c r="N1472" s="21"/>
      <c r="O1472" s="21"/>
      <c r="P1472" s="21"/>
      <c r="Q1472" s="21"/>
      <c r="R1472" s="21"/>
      <c r="S1472" s="21"/>
    </row>
    <row r="1473" spans="2:19" s="8" customFormat="1" x14ac:dyDescent="0.3">
      <c r="B1473" s="123"/>
      <c r="C1473" s="123"/>
      <c r="D1473" s="123"/>
      <c r="E1473" s="123"/>
      <c r="F1473" s="123"/>
      <c r="G1473" s="123"/>
      <c r="H1473" s="123"/>
      <c r="I1473" s="123"/>
      <c r="J1473" s="123"/>
      <c r="K1473" s="21"/>
      <c r="L1473" s="21"/>
      <c r="M1473" s="21"/>
      <c r="N1473" s="21"/>
      <c r="O1473" s="21"/>
      <c r="P1473" s="21"/>
      <c r="Q1473" s="21"/>
      <c r="R1473" s="21"/>
      <c r="S1473" s="21"/>
    </row>
    <row r="1474" spans="2:19" s="8" customFormat="1" x14ac:dyDescent="0.3">
      <c r="B1474" s="123"/>
      <c r="C1474" s="123"/>
      <c r="D1474" s="123"/>
      <c r="E1474" s="123"/>
      <c r="F1474" s="123"/>
      <c r="G1474" s="123"/>
      <c r="H1474" s="123"/>
      <c r="I1474" s="123"/>
      <c r="J1474" s="123"/>
      <c r="K1474" s="21"/>
      <c r="L1474" s="21"/>
      <c r="M1474" s="21"/>
      <c r="N1474" s="21"/>
      <c r="O1474" s="21"/>
      <c r="P1474" s="21"/>
      <c r="Q1474" s="21"/>
      <c r="R1474" s="21"/>
      <c r="S1474" s="21"/>
    </row>
    <row r="1475" spans="2:19" s="8" customFormat="1" x14ac:dyDescent="0.3">
      <c r="B1475" s="123"/>
      <c r="C1475" s="123"/>
      <c r="D1475" s="123"/>
      <c r="E1475" s="123"/>
      <c r="F1475" s="123"/>
      <c r="G1475" s="123"/>
      <c r="H1475" s="123"/>
      <c r="I1475" s="123"/>
      <c r="J1475" s="123"/>
      <c r="K1475" s="21"/>
      <c r="L1475" s="21"/>
      <c r="M1475" s="21"/>
      <c r="N1475" s="21"/>
      <c r="O1475" s="21"/>
      <c r="P1475" s="21"/>
      <c r="Q1475" s="21"/>
      <c r="R1475" s="21"/>
      <c r="S1475" s="21"/>
    </row>
    <row r="1476" spans="2:19" s="8" customFormat="1" x14ac:dyDescent="0.3">
      <c r="B1476" s="123"/>
      <c r="C1476" s="123"/>
      <c r="D1476" s="123"/>
      <c r="E1476" s="123"/>
      <c r="F1476" s="123"/>
      <c r="G1476" s="123"/>
      <c r="H1476" s="123"/>
      <c r="I1476" s="123"/>
      <c r="J1476" s="123"/>
      <c r="K1476" s="21"/>
      <c r="L1476" s="21"/>
      <c r="M1476" s="21"/>
      <c r="N1476" s="21"/>
      <c r="O1476" s="21"/>
      <c r="P1476" s="21"/>
      <c r="Q1476" s="21"/>
      <c r="R1476" s="21"/>
      <c r="S1476" s="21"/>
    </row>
    <row r="1477" spans="2:19" s="8" customFormat="1" x14ac:dyDescent="0.3">
      <c r="B1477" s="123"/>
      <c r="C1477" s="123"/>
      <c r="D1477" s="123"/>
      <c r="E1477" s="123"/>
      <c r="F1477" s="123"/>
      <c r="G1477" s="123"/>
      <c r="H1477" s="123"/>
      <c r="I1477" s="123"/>
      <c r="J1477" s="123"/>
      <c r="K1477" s="21"/>
      <c r="L1477" s="21"/>
      <c r="M1477" s="21"/>
      <c r="N1477" s="21"/>
      <c r="O1477" s="21"/>
      <c r="P1477" s="21"/>
      <c r="Q1477" s="21"/>
      <c r="R1477" s="21"/>
      <c r="S1477" s="21"/>
    </row>
    <row r="1478" spans="2:19" s="8" customFormat="1" x14ac:dyDescent="0.3">
      <c r="B1478" s="123"/>
      <c r="C1478" s="123"/>
      <c r="D1478" s="123"/>
      <c r="E1478" s="123"/>
      <c r="F1478" s="123"/>
      <c r="G1478" s="123"/>
      <c r="H1478" s="123"/>
      <c r="I1478" s="123"/>
      <c r="J1478" s="123"/>
      <c r="K1478" s="21"/>
      <c r="L1478" s="21"/>
      <c r="M1478" s="21"/>
      <c r="N1478" s="21"/>
      <c r="O1478" s="21"/>
      <c r="P1478" s="21"/>
      <c r="Q1478" s="21"/>
      <c r="R1478" s="21"/>
      <c r="S1478" s="21"/>
    </row>
    <row r="1479" spans="2:19" s="8" customFormat="1" x14ac:dyDescent="0.3">
      <c r="B1479" s="123"/>
      <c r="C1479" s="123"/>
      <c r="D1479" s="123"/>
      <c r="E1479" s="123"/>
      <c r="F1479" s="123"/>
      <c r="G1479" s="123"/>
      <c r="H1479" s="123"/>
      <c r="I1479" s="123"/>
      <c r="J1479" s="123"/>
      <c r="K1479" s="21"/>
      <c r="L1479" s="21"/>
      <c r="M1479" s="21"/>
      <c r="N1479" s="21"/>
      <c r="O1479" s="21"/>
      <c r="P1479" s="21"/>
      <c r="Q1479" s="21"/>
      <c r="R1479" s="21"/>
      <c r="S1479" s="21"/>
    </row>
    <row r="1480" spans="2:19" s="8" customFormat="1" x14ac:dyDescent="0.3">
      <c r="B1480" s="123"/>
      <c r="C1480" s="123"/>
      <c r="D1480" s="123"/>
      <c r="E1480" s="123"/>
      <c r="F1480" s="123"/>
      <c r="G1480" s="123"/>
      <c r="H1480" s="123"/>
      <c r="I1480" s="123"/>
      <c r="J1480" s="123"/>
      <c r="K1480" s="21"/>
      <c r="L1480" s="21"/>
      <c r="M1480" s="21"/>
      <c r="N1480" s="21"/>
      <c r="O1480" s="21"/>
      <c r="P1480" s="21"/>
      <c r="Q1480" s="21"/>
      <c r="R1480" s="21"/>
      <c r="S1480" s="21"/>
    </row>
    <row r="1481" spans="2:19" s="8" customFormat="1" x14ac:dyDescent="0.3">
      <c r="B1481" s="123"/>
      <c r="C1481" s="123"/>
      <c r="D1481" s="123"/>
      <c r="E1481" s="123"/>
      <c r="F1481" s="123"/>
      <c r="G1481" s="123"/>
      <c r="H1481" s="123"/>
      <c r="I1481" s="123"/>
      <c r="J1481" s="123"/>
      <c r="K1481" s="21"/>
      <c r="L1481" s="21"/>
      <c r="M1481" s="21"/>
      <c r="N1481" s="21"/>
      <c r="O1481" s="21"/>
      <c r="P1481" s="21"/>
      <c r="Q1481" s="21"/>
      <c r="R1481" s="21"/>
      <c r="S1481" s="21"/>
    </row>
    <row r="1482" spans="2:19" s="8" customFormat="1" x14ac:dyDescent="0.3">
      <c r="B1482" s="123"/>
      <c r="C1482" s="123"/>
      <c r="D1482" s="123"/>
      <c r="E1482" s="123"/>
      <c r="F1482" s="123"/>
      <c r="G1482" s="123"/>
      <c r="H1482" s="123"/>
      <c r="I1482" s="123"/>
      <c r="J1482" s="123"/>
      <c r="K1482" s="21"/>
      <c r="L1482" s="21"/>
      <c r="M1482" s="21"/>
      <c r="N1482" s="21"/>
      <c r="O1482" s="21"/>
      <c r="P1482" s="21"/>
      <c r="Q1482" s="21"/>
      <c r="R1482" s="21"/>
      <c r="S1482" s="21"/>
    </row>
    <row r="1483" spans="2:19" s="8" customFormat="1" x14ac:dyDescent="0.3">
      <c r="B1483" s="123"/>
      <c r="C1483" s="123"/>
      <c r="D1483" s="123"/>
      <c r="E1483" s="123"/>
      <c r="F1483" s="123"/>
      <c r="G1483" s="123"/>
      <c r="H1483" s="123"/>
      <c r="I1483" s="123"/>
      <c r="J1483" s="123"/>
      <c r="K1483" s="21"/>
      <c r="L1483" s="21"/>
      <c r="M1483" s="21"/>
      <c r="N1483" s="21"/>
      <c r="O1483" s="21"/>
      <c r="P1483" s="21"/>
      <c r="Q1483" s="21"/>
      <c r="R1483" s="21"/>
      <c r="S1483" s="21"/>
    </row>
    <row r="1484" spans="2:19" s="8" customFormat="1" x14ac:dyDescent="0.3">
      <c r="B1484" s="123"/>
      <c r="C1484" s="123"/>
      <c r="D1484" s="123"/>
      <c r="E1484" s="123"/>
      <c r="F1484" s="123"/>
      <c r="G1484" s="123"/>
      <c r="H1484" s="123"/>
      <c r="I1484" s="123"/>
      <c r="J1484" s="123"/>
      <c r="K1484" s="21"/>
      <c r="L1484" s="21"/>
      <c r="M1484" s="21"/>
      <c r="N1484" s="21"/>
      <c r="O1484" s="21"/>
      <c r="P1484" s="21"/>
      <c r="Q1484" s="21"/>
      <c r="R1484" s="21"/>
      <c r="S1484" s="21"/>
    </row>
    <row r="1485" spans="2:19" s="8" customFormat="1" x14ac:dyDescent="0.3">
      <c r="B1485" s="123"/>
      <c r="C1485" s="123"/>
      <c r="D1485" s="123"/>
      <c r="E1485" s="123"/>
      <c r="F1485" s="123"/>
      <c r="G1485" s="123"/>
      <c r="H1485" s="123"/>
      <c r="I1485" s="123"/>
      <c r="J1485" s="123"/>
      <c r="K1485" s="21"/>
      <c r="L1485" s="21"/>
      <c r="M1485" s="21"/>
      <c r="N1485" s="21"/>
      <c r="O1485" s="21"/>
      <c r="P1485" s="21"/>
      <c r="Q1485" s="21"/>
      <c r="R1485" s="21"/>
      <c r="S1485" s="21"/>
    </row>
    <row r="1486" spans="2:19" s="8" customFormat="1" x14ac:dyDescent="0.3">
      <c r="B1486" s="123"/>
      <c r="C1486" s="123"/>
      <c r="D1486" s="123"/>
      <c r="E1486" s="123"/>
      <c r="F1486" s="123"/>
      <c r="G1486" s="123"/>
      <c r="H1486" s="123"/>
      <c r="I1486" s="123"/>
      <c r="J1486" s="123"/>
      <c r="K1486" s="21"/>
      <c r="L1486" s="21"/>
      <c r="M1486" s="21"/>
      <c r="N1486" s="21"/>
      <c r="O1486" s="21"/>
      <c r="P1486" s="21"/>
      <c r="Q1486" s="21"/>
      <c r="R1486" s="21"/>
      <c r="S1486" s="21"/>
    </row>
    <row r="1487" spans="2:19" s="8" customFormat="1" x14ac:dyDescent="0.3">
      <c r="B1487" s="123"/>
      <c r="C1487" s="123"/>
      <c r="D1487" s="123"/>
      <c r="E1487" s="123"/>
      <c r="F1487" s="123"/>
      <c r="G1487" s="123"/>
      <c r="H1487" s="123"/>
      <c r="I1487" s="123"/>
      <c r="J1487" s="123"/>
      <c r="K1487" s="21"/>
      <c r="L1487" s="21"/>
      <c r="M1487" s="21"/>
      <c r="N1487" s="21"/>
      <c r="O1487" s="21"/>
      <c r="P1487" s="21"/>
      <c r="Q1487" s="21"/>
      <c r="R1487" s="21"/>
      <c r="S1487" s="21"/>
    </row>
    <row r="1488" spans="2:19" s="8" customFormat="1" x14ac:dyDescent="0.3">
      <c r="B1488" s="123"/>
      <c r="C1488" s="123"/>
      <c r="D1488" s="123"/>
      <c r="E1488" s="123"/>
      <c r="F1488" s="123"/>
      <c r="G1488" s="123"/>
      <c r="H1488" s="123"/>
      <c r="I1488" s="123"/>
      <c r="J1488" s="123"/>
      <c r="K1488" s="21"/>
      <c r="L1488" s="21"/>
      <c r="M1488" s="21"/>
      <c r="N1488" s="21"/>
      <c r="O1488" s="21"/>
      <c r="P1488" s="21"/>
      <c r="Q1488" s="21"/>
      <c r="R1488" s="21"/>
      <c r="S1488" s="21"/>
    </row>
    <row r="1489" spans="2:19" s="8" customFormat="1" x14ac:dyDescent="0.3">
      <c r="B1489" s="123"/>
      <c r="C1489" s="123"/>
      <c r="D1489" s="123"/>
      <c r="E1489" s="123"/>
      <c r="F1489" s="123"/>
      <c r="G1489" s="123"/>
      <c r="H1489" s="123"/>
      <c r="I1489" s="123"/>
      <c r="J1489" s="123"/>
      <c r="K1489" s="21"/>
      <c r="L1489" s="21"/>
      <c r="M1489" s="21"/>
      <c r="N1489" s="21"/>
      <c r="O1489" s="21"/>
      <c r="P1489" s="21"/>
      <c r="Q1489" s="21"/>
      <c r="R1489" s="21"/>
      <c r="S1489" s="21"/>
    </row>
    <row r="1490" spans="2:19" s="8" customFormat="1" x14ac:dyDescent="0.3">
      <c r="B1490" s="123"/>
      <c r="C1490" s="123"/>
      <c r="D1490" s="123"/>
      <c r="E1490" s="123"/>
      <c r="F1490" s="123"/>
      <c r="G1490" s="123"/>
      <c r="H1490" s="123"/>
      <c r="I1490" s="123"/>
      <c r="J1490" s="123"/>
      <c r="K1490" s="21"/>
      <c r="L1490" s="21"/>
      <c r="M1490" s="21"/>
      <c r="N1490" s="21"/>
      <c r="O1490" s="21"/>
      <c r="P1490" s="21"/>
      <c r="Q1490" s="21"/>
      <c r="R1490" s="21"/>
      <c r="S1490" s="21"/>
    </row>
    <row r="1491" spans="2:19" s="8" customFormat="1" x14ac:dyDescent="0.3">
      <c r="B1491" s="123"/>
      <c r="C1491" s="123"/>
      <c r="D1491" s="123"/>
      <c r="E1491" s="123"/>
      <c r="F1491" s="123"/>
      <c r="G1491" s="123"/>
      <c r="H1491" s="123"/>
      <c r="I1491" s="123"/>
      <c r="J1491" s="123"/>
      <c r="K1491" s="21"/>
      <c r="L1491" s="21"/>
      <c r="M1491" s="21"/>
      <c r="N1491" s="21"/>
      <c r="O1491" s="21"/>
      <c r="P1491" s="21"/>
      <c r="Q1491" s="21"/>
      <c r="R1491" s="21"/>
      <c r="S1491" s="21"/>
    </row>
    <row r="1492" spans="2:19" s="8" customFormat="1" x14ac:dyDescent="0.3">
      <c r="B1492" s="123"/>
      <c r="C1492" s="123"/>
      <c r="D1492" s="123"/>
      <c r="E1492" s="123"/>
      <c r="F1492" s="123"/>
      <c r="G1492" s="123"/>
      <c r="H1492" s="123"/>
      <c r="I1492" s="123"/>
      <c r="J1492" s="123"/>
      <c r="K1492" s="21"/>
      <c r="L1492" s="21"/>
      <c r="M1492" s="21"/>
      <c r="N1492" s="21"/>
      <c r="O1492" s="21"/>
      <c r="P1492" s="21"/>
      <c r="Q1492" s="21"/>
      <c r="R1492" s="21"/>
      <c r="S1492" s="21"/>
    </row>
    <row r="1493" spans="2:19" s="8" customFormat="1" x14ac:dyDescent="0.3">
      <c r="B1493" s="123"/>
      <c r="C1493" s="123"/>
      <c r="D1493" s="123"/>
      <c r="E1493" s="123"/>
      <c r="F1493" s="123"/>
      <c r="G1493" s="123"/>
      <c r="H1493" s="123"/>
      <c r="I1493" s="123"/>
      <c r="J1493" s="123"/>
      <c r="K1493" s="21"/>
      <c r="L1493" s="21"/>
      <c r="M1493" s="21"/>
      <c r="N1493" s="21"/>
      <c r="O1493" s="21"/>
      <c r="P1493" s="21"/>
      <c r="Q1493" s="21"/>
      <c r="R1493" s="21"/>
      <c r="S1493" s="21"/>
    </row>
    <row r="1494" spans="2:19" s="8" customFormat="1" x14ac:dyDescent="0.3">
      <c r="B1494" s="123"/>
      <c r="C1494" s="123"/>
      <c r="D1494" s="123"/>
      <c r="E1494" s="123"/>
      <c r="F1494" s="123"/>
      <c r="G1494" s="123"/>
      <c r="H1494" s="123"/>
      <c r="I1494" s="123"/>
      <c r="J1494" s="123"/>
      <c r="K1494" s="21"/>
      <c r="L1494" s="21"/>
      <c r="M1494" s="21"/>
      <c r="N1494" s="21"/>
      <c r="O1494" s="21"/>
      <c r="P1494" s="21"/>
      <c r="Q1494" s="21"/>
      <c r="R1494" s="21"/>
      <c r="S1494" s="21"/>
    </row>
    <row r="1495" spans="2:19" s="8" customFormat="1" x14ac:dyDescent="0.3">
      <c r="B1495" s="123"/>
      <c r="C1495" s="123"/>
      <c r="D1495" s="123"/>
      <c r="E1495" s="123"/>
      <c r="F1495" s="123"/>
      <c r="G1495" s="123"/>
      <c r="H1495" s="123"/>
      <c r="I1495" s="123"/>
      <c r="J1495" s="123"/>
      <c r="K1495" s="21"/>
      <c r="L1495" s="21"/>
      <c r="M1495" s="21"/>
      <c r="N1495" s="21"/>
      <c r="O1495" s="21"/>
      <c r="P1495" s="21"/>
      <c r="Q1495" s="21"/>
      <c r="R1495" s="21"/>
      <c r="S1495" s="21"/>
    </row>
    <row r="1496" spans="2:19" s="8" customFormat="1" x14ac:dyDescent="0.3">
      <c r="B1496" s="123"/>
      <c r="C1496" s="123"/>
      <c r="D1496" s="123"/>
      <c r="E1496" s="123"/>
      <c r="F1496" s="123"/>
      <c r="G1496" s="123"/>
      <c r="H1496" s="123"/>
      <c r="I1496" s="123"/>
      <c r="J1496" s="123"/>
      <c r="K1496" s="21"/>
      <c r="L1496" s="21"/>
      <c r="M1496" s="21"/>
      <c r="N1496" s="21"/>
      <c r="O1496" s="21"/>
      <c r="P1496" s="21"/>
      <c r="Q1496" s="21"/>
      <c r="R1496" s="21"/>
      <c r="S1496" s="21"/>
    </row>
    <row r="1497" spans="2:19" s="8" customFormat="1" x14ac:dyDescent="0.3">
      <c r="B1497" s="123"/>
      <c r="C1497" s="123"/>
      <c r="D1497" s="123"/>
      <c r="E1497" s="123"/>
      <c r="F1497" s="123"/>
      <c r="G1497" s="123"/>
      <c r="H1497" s="123"/>
      <c r="I1497" s="123"/>
      <c r="J1497" s="123"/>
      <c r="K1497" s="21"/>
      <c r="L1497" s="21"/>
      <c r="M1497" s="21"/>
      <c r="N1497" s="21"/>
      <c r="O1497" s="21"/>
      <c r="P1497" s="21"/>
      <c r="Q1497" s="21"/>
      <c r="R1497" s="21"/>
      <c r="S1497" s="21"/>
    </row>
    <row r="1498" spans="2:19" s="8" customFormat="1" x14ac:dyDescent="0.3">
      <c r="B1498" s="123"/>
      <c r="C1498" s="123"/>
      <c r="D1498" s="123"/>
      <c r="E1498" s="123"/>
      <c r="F1498" s="123"/>
      <c r="G1498" s="123"/>
      <c r="H1498" s="123"/>
      <c r="I1498" s="123"/>
      <c r="J1498" s="123"/>
      <c r="K1498" s="21"/>
      <c r="L1498" s="21"/>
      <c r="M1498" s="21"/>
      <c r="N1498" s="21"/>
      <c r="O1498" s="21"/>
      <c r="P1498" s="21"/>
      <c r="Q1498" s="21"/>
      <c r="R1498" s="21"/>
      <c r="S1498" s="21"/>
    </row>
    <row r="1499" spans="2:19" s="8" customFormat="1" x14ac:dyDescent="0.3">
      <c r="B1499" s="123"/>
      <c r="C1499" s="123"/>
      <c r="D1499" s="123"/>
      <c r="E1499" s="123"/>
      <c r="F1499" s="123"/>
      <c r="G1499" s="123"/>
      <c r="H1499" s="123"/>
      <c r="I1499" s="123"/>
      <c r="J1499" s="123"/>
      <c r="K1499" s="21"/>
      <c r="L1499" s="21"/>
      <c r="M1499" s="21"/>
      <c r="N1499" s="21"/>
      <c r="O1499" s="21"/>
      <c r="P1499" s="21"/>
      <c r="Q1499" s="21"/>
      <c r="R1499" s="21"/>
      <c r="S1499" s="21"/>
    </row>
    <row r="1500" spans="2:19" s="8" customFormat="1" x14ac:dyDescent="0.3">
      <c r="B1500" s="123"/>
      <c r="C1500" s="123"/>
      <c r="D1500" s="123"/>
      <c r="E1500" s="123"/>
      <c r="F1500" s="123"/>
      <c r="G1500" s="123"/>
      <c r="H1500" s="123"/>
      <c r="I1500" s="123"/>
      <c r="J1500" s="123"/>
      <c r="K1500" s="21"/>
      <c r="L1500" s="21"/>
      <c r="M1500" s="21"/>
      <c r="N1500" s="21"/>
      <c r="O1500" s="21"/>
      <c r="P1500" s="21"/>
      <c r="Q1500" s="21"/>
      <c r="R1500" s="21"/>
      <c r="S1500" s="21"/>
    </row>
    <row r="1501" spans="2:19" s="8" customFormat="1" x14ac:dyDescent="0.3">
      <c r="B1501" s="123"/>
      <c r="C1501" s="123"/>
      <c r="D1501" s="123"/>
      <c r="E1501" s="123"/>
      <c r="F1501" s="123"/>
      <c r="G1501" s="123"/>
      <c r="H1501" s="123"/>
      <c r="I1501" s="123"/>
      <c r="J1501" s="123"/>
      <c r="K1501" s="21"/>
      <c r="L1501" s="21"/>
      <c r="M1501" s="21"/>
      <c r="N1501" s="21"/>
      <c r="O1501" s="21"/>
      <c r="P1501" s="21"/>
      <c r="Q1501" s="21"/>
      <c r="R1501" s="21"/>
      <c r="S1501" s="21"/>
    </row>
    <row r="1502" spans="2:19" s="8" customFormat="1" x14ac:dyDescent="0.3">
      <c r="B1502" s="123"/>
      <c r="C1502" s="123"/>
      <c r="D1502" s="123"/>
      <c r="E1502" s="123"/>
      <c r="F1502" s="123"/>
      <c r="G1502" s="123"/>
      <c r="H1502" s="123"/>
      <c r="I1502" s="123"/>
      <c r="J1502" s="123"/>
      <c r="K1502" s="21"/>
      <c r="L1502" s="21"/>
      <c r="M1502" s="21"/>
      <c r="N1502" s="21"/>
      <c r="O1502" s="21"/>
      <c r="P1502" s="21"/>
      <c r="Q1502" s="21"/>
      <c r="R1502" s="21"/>
      <c r="S1502" s="21"/>
    </row>
    <row r="1503" spans="2:19" s="8" customFormat="1" x14ac:dyDescent="0.3">
      <c r="B1503" s="123"/>
      <c r="C1503" s="123"/>
      <c r="D1503" s="123"/>
      <c r="E1503" s="123"/>
      <c r="F1503" s="123"/>
      <c r="G1503" s="123"/>
      <c r="H1503" s="123"/>
      <c r="I1503" s="123"/>
      <c r="J1503" s="123"/>
      <c r="K1503" s="21"/>
      <c r="L1503" s="21"/>
      <c r="M1503" s="21"/>
      <c r="N1503" s="21"/>
      <c r="O1503" s="21"/>
      <c r="P1503" s="21"/>
      <c r="Q1503" s="21"/>
      <c r="R1503" s="21"/>
      <c r="S1503" s="21"/>
    </row>
    <row r="1504" spans="2:19" s="8" customFormat="1" x14ac:dyDescent="0.3">
      <c r="B1504" s="123"/>
      <c r="C1504" s="123"/>
      <c r="D1504" s="123"/>
      <c r="E1504" s="123"/>
      <c r="F1504" s="123"/>
      <c r="G1504" s="123"/>
      <c r="H1504" s="123"/>
      <c r="I1504" s="123"/>
      <c r="J1504" s="123"/>
      <c r="K1504" s="21"/>
      <c r="L1504" s="21"/>
      <c r="M1504" s="21"/>
      <c r="N1504" s="21"/>
      <c r="O1504" s="21"/>
      <c r="P1504" s="21"/>
      <c r="Q1504" s="21"/>
      <c r="R1504" s="21"/>
      <c r="S1504" s="21"/>
    </row>
    <row r="1505" spans="2:19" s="8" customFormat="1" x14ac:dyDescent="0.3">
      <c r="B1505" s="123"/>
      <c r="C1505" s="123"/>
      <c r="D1505" s="123"/>
      <c r="E1505" s="123"/>
      <c r="F1505" s="123"/>
      <c r="G1505" s="123"/>
      <c r="H1505" s="123"/>
      <c r="I1505" s="123"/>
      <c r="J1505" s="123"/>
      <c r="K1505" s="21"/>
      <c r="L1505" s="21"/>
      <c r="M1505" s="21"/>
      <c r="N1505" s="21"/>
      <c r="O1505" s="21"/>
      <c r="P1505" s="21"/>
      <c r="Q1505" s="21"/>
      <c r="R1505" s="21"/>
      <c r="S1505" s="21"/>
    </row>
    <row r="1506" spans="2:19" s="8" customFormat="1" x14ac:dyDescent="0.3">
      <c r="B1506" s="123"/>
      <c r="C1506" s="123"/>
      <c r="D1506" s="123"/>
      <c r="E1506" s="123"/>
      <c r="F1506" s="123"/>
      <c r="G1506" s="123"/>
      <c r="H1506" s="123"/>
      <c r="I1506" s="123"/>
      <c r="J1506" s="123"/>
      <c r="K1506" s="21"/>
      <c r="L1506" s="21"/>
      <c r="M1506" s="21"/>
      <c r="N1506" s="21"/>
      <c r="O1506" s="21"/>
      <c r="P1506" s="21"/>
      <c r="Q1506" s="21"/>
      <c r="R1506" s="21"/>
      <c r="S1506" s="21"/>
    </row>
    <row r="1507" spans="2:19" s="8" customFormat="1" x14ac:dyDescent="0.3">
      <c r="B1507" s="123"/>
      <c r="C1507" s="123"/>
      <c r="D1507" s="123"/>
      <c r="E1507" s="123"/>
      <c r="F1507" s="123"/>
      <c r="G1507" s="123"/>
      <c r="H1507" s="123"/>
      <c r="I1507" s="123"/>
      <c r="J1507" s="123"/>
      <c r="K1507" s="21"/>
      <c r="L1507" s="21"/>
      <c r="M1507" s="21"/>
      <c r="N1507" s="21"/>
      <c r="O1507" s="21"/>
      <c r="P1507" s="21"/>
      <c r="Q1507" s="21"/>
      <c r="R1507" s="21"/>
      <c r="S1507" s="21"/>
    </row>
    <row r="1508" spans="2:19" s="8" customFormat="1" x14ac:dyDescent="0.3">
      <c r="B1508" s="123"/>
      <c r="C1508" s="123"/>
      <c r="D1508" s="123"/>
      <c r="E1508" s="123"/>
      <c r="F1508" s="123"/>
      <c r="G1508" s="123"/>
      <c r="H1508" s="123"/>
      <c r="I1508" s="123"/>
      <c r="J1508" s="123"/>
      <c r="K1508" s="21"/>
      <c r="L1508" s="21"/>
      <c r="M1508" s="21"/>
      <c r="N1508" s="21"/>
      <c r="O1508" s="21"/>
      <c r="P1508" s="21"/>
      <c r="Q1508" s="21"/>
      <c r="R1508" s="21"/>
      <c r="S1508" s="21"/>
    </row>
    <row r="1509" spans="2:19" s="8" customFormat="1" x14ac:dyDescent="0.3">
      <c r="B1509" s="123"/>
      <c r="C1509" s="123"/>
      <c r="D1509" s="123"/>
      <c r="E1509" s="123"/>
      <c r="F1509" s="123"/>
      <c r="G1509" s="123"/>
      <c r="H1509" s="123"/>
      <c r="I1509" s="123"/>
      <c r="J1509" s="123"/>
      <c r="K1509" s="21"/>
      <c r="L1509" s="21"/>
      <c r="M1509" s="21"/>
      <c r="N1509" s="21"/>
      <c r="O1509" s="21"/>
      <c r="P1509" s="21"/>
      <c r="Q1509" s="21"/>
      <c r="R1509" s="21"/>
      <c r="S1509" s="21"/>
    </row>
    <row r="1510" spans="2:19" s="8" customFormat="1" x14ac:dyDescent="0.3">
      <c r="B1510" s="123"/>
      <c r="C1510" s="123"/>
      <c r="D1510" s="123"/>
      <c r="E1510" s="123"/>
      <c r="F1510" s="123"/>
      <c r="G1510" s="123"/>
      <c r="H1510" s="123"/>
      <c r="I1510" s="123"/>
      <c r="J1510" s="123"/>
      <c r="K1510" s="21"/>
      <c r="L1510" s="21"/>
      <c r="M1510" s="21"/>
      <c r="N1510" s="21"/>
      <c r="O1510" s="21"/>
      <c r="P1510" s="21"/>
      <c r="Q1510" s="21"/>
      <c r="R1510" s="21"/>
      <c r="S1510" s="21"/>
    </row>
    <row r="1511" spans="2:19" s="8" customFormat="1" x14ac:dyDescent="0.3">
      <c r="B1511" s="123"/>
      <c r="C1511" s="123"/>
      <c r="D1511" s="123"/>
      <c r="E1511" s="123"/>
      <c r="F1511" s="123"/>
      <c r="G1511" s="123"/>
      <c r="H1511" s="123"/>
      <c r="I1511" s="123"/>
      <c r="J1511" s="123"/>
      <c r="K1511" s="21"/>
      <c r="L1511" s="21"/>
      <c r="M1511" s="21"/>
      <c r="N1511" s="21"/>
      <c r="O1511" s="21"/>
      <c r="P1511" s="21"/>
      <c r="Q1511" s="21"/>
      <c r="R1511" s="21"/>
      <c r="S1511" s="21"/>
    </row>
    <row r="1512" spans="2:19" s="8" customFormat="1" x14ac:dyDescent="0.3">
      <c r="B1512" s="123"/>
      <c r="C1512" s="123"/>
      <c r="D1512" s="123"/>
      <c r="E1512" s="123"/>
      <c r="F1512" s="123"/>
      <c r="G1512" s="123"/>
      <c r="H1512" s="123"/>
      <c r="I1512" s="123"/>
      <c r="J1512" s="123"/>
      <c r="K1512" s="21"/>
      <c r="L1512" s="21"/>
      <c r="M1512" s="21"/>
      <c r="N1512" s="21"/>
      <c r="O1512" s="21"/>
      <c r="P1512" s="21"/>
      <c r="Q1512" s="21"/>
      <c r="R1512" s="21"/>
      <c r="S1512" s="21"/>
    </row>
    <row r="1513" spans="2:19" s="8" customFormat="1" x14ac:dyDescent="0.3">
      <c r="B1513" s="123"/>
      <c r="C1513" s="123"/>
      <c r="D1513" s="123"/>
      <c r="E1513" s="123"/>
      <c r="F1513" s="123"/>
      <c r="G1513" s="123"/>
      <c r="H1513" s="123"/>
      <c r="I1513" s="123"/>
      <c r="J1513" s="123"/>
      <c r="K1513" s="21"/>
      <c r="L1513" s="21"/>
      <c r="M1513" s="21"/>
      <c r="N1513" s="21"/>
      <c r="O1513" s="21"/>
      <c r="P1513" s="21"/>
      <c r="Q1513" s="21"/>
      <c r="R1513" s="21"/>
      <c r="S1513" s="21"/>
    </row>
    <row r="1514" spans="2:19" s="8" customFormat="1" x14ac:dyDescent="0.3">
      <c r="B1514" s="123"/>
      <c r="C1514" s="123"/>
      <c r="D1514" s="123"/>
      <c r="E1514" s="123"/>
      <c r="F1514" s="123"/>
      <c r="G1514" s="123"/>
      <c r="H1514" s="123"/>
      <c r="I1514" s="123"/>
      <c r="J1514" s="123"/>
      <c r="K1514" s="21"/>
      <c r="L1514" s="21"/>
      <c r="M1514" s="21"/>
      <c r="N1514" s="21"/>
      <c r="O1514" s="21"/>
      <c r="P1514" s="21"/>
      <c r="Q1514" s="21"/>
      <c r="R1514" s="21"/>
      <c r="S1514" s="21"/>
    </row>
    <row r="1515" spans="2:19" s="8" customFormat="1" x14ac:dyDescent="0.3">
      <c r="B1515" s="123"/>
      <c r="C1515" s="123"/>
      <c r="D1515" s="123"/>
      <c r="E1515" s="123"/>
      <c r="F1515" s="123"/>
      <c r="G1515" s="123"/>
      <c r="H1515" s="123"/>
      <c r="I1515" s="123"/>
      <c r="J1515" s="123"/>
      <c r="K1515" s="21"/>
      <c r="L1515" s="21"/>
      <c r="M1515" s="21"/>
      <c r="N1515" s="21"/>
      <c r="O1515" s="21"/>
      <c r="P1515" s="21"/>
      <c r="Q1515" s="21"/>
      <c r="R1515" s="21"/>
      <c r="S1515" s="21"/>
    </row>
    <row r="1516" spans="2:19" s="8" customFormat="1" x14ac:dyDescent="0.3">
      <c r="B1516" s="123"/>
      <c r="C1516" s="123"/>
      <c r="D1516" s="123"/>
      <c r="E1516" s="123"/>
      <c r="F1516" s="123"/>
      <c r="G1516" s="123"/>
      <c r="H1516" s="123"/>
      <c r="I1516" s="123"/>
      <c r="J1516" s="123"/>
      <c r="K1516" s="21"/>
      <c r="L1516" s="21"/>
      <c r="M1516" s="21"/>
      <c r="N1516" s="21"/>
      <c r="O1516" s="21"/>
      <c r="P1516" s="21"/>
      <c r="Q1516" s="21"/>
      <c r="R1516" s="21"/>
      <c r="S1516" s="21"/>
    </row>
    <row r="1517" spans="2:19" s="8" customFormat="1" x14ac:dyDescent="0.3">
      <c r="B1517" s="123"/>
      <c r="C1517" s="123"/>
      <c r="D1517" s="123"/>
      <c r="E1517" s="123"/>
      <c r="F1517" s="123"/>
      <c r="G1517" s="123"/>
      <c r="H1517" s="123"/>
      <c r="I1517" s="123"/>
      <c r="J1517" s="123"/>
      <c r="K1517" s="21"/>
      <c r="L1517" s="21"/>
      <c r="M1517" s="21"/>
      <c r="N1517" s="21"/>
      <c r="O1517" s="21"/>
      <c r="P1517" s="21"/>
      <c r="Q1517" s="21"/>
      <c r="R1517" s="21"/>
      <c r="S1517" s="21"/>
    </row>
    <row r="1518" spans="2:19" s="8" customFormat="1" x14ac:dyDescent="0.3">
      <c r="B1518" s="123"/>
      <c r="C1518" s="123"/>
      <c r="D1518" s="123"/>
      <c r="E1518" s="123"/>
      <c r="F1518" s="123"/>
      <c r="G1518" s="123"/>
      <c r="H1518" s="123"/>
      <c r="I1518" s="123"/>
      <c r="J1518" s="123"/>
      <c r="K1518" s="21"/>
      <c r="L1518" s="21"/>
      <c r="M1518" s="21"/>
      <c r="N1518" s="21"/>
      <c r="O1518" s="21"/>
      <c r="P1518" s="21"/>
      <c r="Q1518" s="21"/>
      <c r="R1518" s="21"/>
      <c r="S1518" s="21"/>
    </row>
    <row r="1519" spans="2:19" s="8" customFormat="1" x14ac:dyDescent="0.3">
      <c r="B1519" s="123"/>
      <c r="C1519" s="123"/>
      <c r="D1519" s="123"/>
      <c r="E1519" s="123"/>
      <c r="F1519" s="123"/>
      <c r="G1519" s="123"/>
      <c r="H1519" s="123"/>
      <c r="I1519" s="123"/>
      <c r="J1519" s="123"/>
      <c r="K1519" s="21"/>
      <c r="L1519" s="21"/>
      <c r="M1519" s="21"/>
      <c r="N1519" s="21"/>
      <c r="O1519" s="21"/>
      <c r="P1519" s="21"/>
      <c r="Q1519" s="21"/>
      <c r="R1519" s="21"/>
      <c r="S1519" s="21"/>
    </row>
    <row r="1520" spans="2:19" s="8" customFormat="1" x14ac:dyDescent="0.3">
      <c r="B1520" s="123"/>
      <c r="C1520" s="123"/>
      <c r="D1520" s="123"/>
      <c r="E1520" s="123"/>
      <c r="F1520" s="123"/>
      <c r="G1520" s="123"/>
      <c r="H1520" s="123"/>
      <c r="I1520" s="123"/>
      <c r="J1520" s="123"/>
      <c r="K1520" s="21"/>
      <c r="L1520" s="21"/>
      <c r="M1520" s="21"/>
      <c r="N1520" s="21"/>
      <c r="O1520" s="21"/>
      <c r="P1520" s="21"/>
      <c r="Q1520" s="21"/>
      <c r="R1520" s="21"/>
      <c r="S1520" s="21"/>
    </row>
    <row r="1521" spans="2:19" s="8" customFormat="1" x14ac:dyDescent="0.3">
      <c r="B1521" s="123"/>
      <c r="C1521" s="123"/>
      <c r="D1521" s="123"/>
      <c r="E1521" s="123"/>
      <c r="F1521" s="123"/>
      <c r="G1521" s="123"/>
      <c r="H1521" s="123"/>
      <c r="I1521" s="123"/>
      <c r="J1521" s="123"/>
      <c r="K1521" s="21"/>
      <c r="L1521" s="21"/>
      <c r="M1521" s="21"/>
      <c r="N1521" s="21"/>
      <c r="O1521" s="21"/>
      <c r="P1521" s="21"/>
      <c r="Q1521" s="21"/>
      <c r="R1521" s="21"/>
      <c r="S1521" s="21"/>
    </row>
    <row r="1522" spans="2:19" s="8" customFormat="1" x14ac:dyDescent="0.3">
      <c r="B1522" s="123"/>
      <c r="C1522" s="123"/>
      <c r="D1522" s="123"/>
      <c r="E1522" s="123"/>
      <c r="F1522" s="123"/>
      <c r="G1522" s="123"/>
      <c r="H1522" s="123"/>
      <c r="I1522" s="123"/>
      <c r="J1522" s="123"/>
      <c r="K1522" s="21"/>
      <c r="L1522" s="21"/>
      <c r="M1522" s="21"/>
      <c r="N1522" s="21"/>
      <c r="O1522" s="21"/>
      <c r="P1522" s="21"/>
      <c r="Q1522" s="21"/>
      <c r="R1522" s="21"/>
      <c r="S1522" s="21"/>
    </row>
    <row r="1523" spans="2:19" s="8" customFormat="1" x14ac:dyDescent="0.3">
      <c r="B1523" s="123"/>
      <c r="C1523" s="123"/>
      <c r="D1523" s="123"/>
      <c r="E1523" s="123"/>
      <c r="F1523" s="123"/>
      <c r="G1523" s="123"/>
      <c r="H1523" s="123"/>
      <c r="I1523" s="123"/>
      <c r="J1523" s="123"/>
      <c r="K1523" s="21"/>
      <c r="L1523" s="21"/>
      <c r="M1523" s="21"/>
      <c r="N1523" s="21"/>
      <c r="O1523" s="21"/>
      <c r="P1523" s="21"/>
      <c r="Q1523" s="21"/>
      <c r="R1523" s="21"/>
      <c r="S1523" s="21"/>
    </row>
    <row r="1524" spans="2:19" s="8" customFormat="1" x14ac:dyDescent="0.3">
      <c r="B1524" s="123"/>
      <c r="C1524" s="123"/>
      <c r="D1524" s="123"/>
      <c r="E1524" s="123"/>
      <c r="F1524" s="123"/>
      <c r="G1524" s="123"/>
      <c r="H1524" s="123"/>
      <c r="I1524" s="123"/>
      <c r="J1524" s="123"/>
      <c r="K1524" s="21"/>
      <c r="L1524" s="21"/>
      <c r="M1524" s="21"/>
      <c r="N1524" s="21"/>
      <c r="O1524" s="21"/>
      <c r="P1524" s="21"/>
      <c r="Q1524" s="21"/>
      <c r="R1524" s="21"/>
      <c r="S1524" s="21"/>
    </row>
    <row r="1525" spans="2:19" s="8" customFormat="1" x14ac:dyDescent="0.3">
      <c r="B1525" s="123"/>
      <c r="C1525" s="123"/>
      <c r="D1525" s="123"/>
      <c r="E1525" s="123"/>
      <c r="F1525" s="123"/>
      <c r="G1525" s="123"/>
      <c r="H1525" s="123"/>
      <c r="I1525" s="123"/>
      <c r="J1525" s="123"/>
      <c r="K1525" s="21"/>
      <c r="L1525" s="21"/>
      <c r="M1525" s="21"/>
      <c r="N1525" s="21"/>
      <c r="O1525" s="21"/>
      <c r="P1525" s="21"/>
      <c r="Q1525" s="21"/>
      <c r="R1525" s="21"/>
      <c r="S1525" s="21"/>
    </row>
    <row r="1526" spans="2:19" s="8" customFormat="1" x14ac:dyDescent="0.3">
      <c r="B1526" s="123"/>
      <c r="C1526" s="123"/>
      <c r="D1526" s="123"/>
      <c r="E1526" s="123"/>
      <c r="F1526" s="123"/>
      <c r="G1526" s="123"/>
      <c r="H1526" s="123"/>
      <c r="I1526" s="123"/>
      <c r="J1526" s="123"/>
      <c r="K1526" s="21"/>
      <c r="L1526" s="21"/>
      <c r="M1526" s="21"/>
      <c r="N1526" s="21"/>
      <c r="O1526" s="21"/>
      <c r="P1526" s="21"/>
      <c r="Q1526" s="21"/>
      <c r="R1526" s="21"/>
      <c r="S1526" s="21"/>
    </row>
    <row r="1527" spans="2:19" s="8" customFormat="1" x14ac:dyDescent="0.3">
      <c r="B1527" s="123"/>
      <c r="C1527" s="123"/>
      <c r="D1527" s="123"/>
      <c r="E1527" s="123"/>
      <c r="F1527" s="123"/>
      <c r="G1527" s="123"/>
      <c r="H1527" s="123"/>
      <c r="I1527" s="123"/>
      <c r="J1527" s="123"/>
      <c r="K1527" s="21"/>
      <c r="L1527" s="21"/>
      <c r="M1527" s="21"/>
      <c r="N1527" s="21"/>
      <c r="O1527" s="21"/>
      <c r="P1527" s="21"/>
      <c r="Q1527" s="21"/>
      <c r="R1527" s="21"/>
      <c r="S1527" s="21"/>
    </row>
    <row r="1528" spans="2:19" s="8" customFormat="1" x14ac:dyDescent="0.3">
      <c r="B1528" s="123"/>
      <c r="C1528" s="123"/>
      <c r="D1528" s="123"/>
      <c r="E1528" s="123"/>
      <c r="F1528" s="123"/>
      <c r="G1528" s="123"/>
      <c r="H1528" s="123"/>
      <c r="I1528" s="123"/>
      <c r="J1528" s="123"/>
      <c r="K1528" s="21"/>
      <c r="L1528" s="21"/>
      <c r="M1528" s="21"/>
      <c r="N1528" s="21"/>
      <c r="O1528" s="21"/>
      <c r="P1528" s="21"/>
      <c r="Q1528" s="21"/>
      <c r="R1528" s="21"/>
      <c r="S1528" s="21"/>
    </row>
    <row r="1529" spans="2:19" s="8" customFormat="1" x14ac:dyDescent="0.3">
      <c r="B1529" s="123"/>
      <c r="C1529" s="123"/>
      <c r="D1529" s="123"/>
      <c r="E1529" s="123"/>
      <c r="F1529" s="123"/>
      <c r="G1529" s="123"/>
      <c r="H1529" s="123"/>
      <c r="I1529" s="123"/>
      <c r="J1529" s="123"/>
      <c r="K1529" s="21"/>
      <c r="L1529" s="21"/>
      <c r="M1529" s="21"/>
      <c r="N1529" s="21"/>
      <c r="O1529" s="21"/>
      <c r="P1529" s="21"/>
      <c r="Q1529" s="21"/>
      <c r="R1529" s="21"/>
      <c r="S1529" s="21"/>
    </row>
    <row r="1530" spans="2:19" s="8" customFormat="1" x14ac:dyDescent="0.3">
      <c r="B1530" s="123"/>
      <c r="C1530" s="123"/>
      <c r="D1530" s="123"/>
      <c r="E1530" s="123"/>
      <c r="F1530" s="123"/>
      <c r="G1530" s="123"/>
      <c r="H1530" s="123"/>
      <c r="I1530" s="123"/>
      <c r="J1530" s="123"/>
      <c r="K1530" s="21"/>
      <c r="L1530" s="21"/>
      <c r="M1530" s="21"/>
      <c r="N1530" s="21"/>
      <c r="O1530" s="21"/>
      <c r="P1530" s="21"/>
      <c r="Q1530" s="21"/>
      <c r="R1530" s="21"/>
      <c r="S1530" s="21"/>
    </row>
    <row r="1531" spans="2:19" s="8" customFormat="1" x14ac:dyDescent="0.3">
      <c r="B1531" s="123"/>
      <c r="C1531" s="123"/>
      <c r="D1531" s="123"/>
      <c r="E1531" s="123"/>
      <c r="F1531" s="123"/>
      <c r="G1531" s="123"/>
      <c r="H1531" s="123"/>
      <c r="I1531" s="123"/>
      <c r="J1531" s="123"/>
      <c r="K1531" s="21"/>
      <c r="L1531" s="21"/>
      <c r="M1531" s="21"/>
      <c r="N1531" s="21"/>
      <c r="O1531" s="21"/>
      <c r="P1531" s="21"/>
      <c r="Q1531" s="21"/>
      <c r="R1531" s="21"/>
      <c r="S1531" s="21"/>
    </row>
    <row r="1532" spans="2:19" s="8" customFormat="1" x14ac:dyDescent="0.3">
      <c r="B1532" s="123"/>
      <c r="C1532" s="123"/>
      <c r="D1532" s="123"/>
      <c r="E1532" s="123"/>
      <c r="F1532" s="123"/>
      <c r="G1532" s="123"/>
      <c r="H1532" s="123"/>
      <c r="I1532" s="123"/>
      <c r="J1532" s="123"/>
      <c r="K1532" s="21"/>
      <c r="L1532" s="21"/>
      <c r="M1532" s="21"/>
      <c r="N1532" s="21"/>
      <c r="O1532" s="21"/>
      <c r="P1532" s="21"/>
      <c r="Q1532" s="21"/>
      <c r="R1532" s="21"/>
      <c r="S1532" s="21"/>
    </row>
    <row r="1533" spans="2:19" s="8" customFormat="1" x14ac:dyDescent="0.3">
      <c r="B1533" s="123"/>
      <c r="C1533" s="123"/>
      <c r="D1533" s="123"/>
      <c r="E1533" s="123"/>
      <c r="F1533" s="123"/>
      <c r="G1533" s="123"/>
      <c r="H1533" s="123"/>
      <c r="I1533" s="123"/>
      <c r="J1533" s="123"/>
      <c r="K1533" s="21"/>
      <c r="L1533" s="21"/>
      <c r="M1533" s="21"/>
      <c r="N1533" s="21"/>
      <c r="O1533" s="21"/>
      <c r="P1533" s="21"/>
      <c r="Q1533" s="21"/>
      <c r="R1533" s="21"/>
      <c r="S1533" s="21"/>
    </row>
    <row r="1534" spans="2:19" s="8" customFormat="1" x14ac:dyDescent="0.3">
      <c r="B1534" s="123"/>
      <c r="C1534" s="123"/>
      <c r="D1534" s="123"/>
      <c r="E1534" s="123"/>
      <c r="F1534" s="123"/>
      <c r="G1534" s="123"/>
      <c r="H1534" s="123"/>
      <c r="I1534" s="123"/>
      <c r="J1534" s="123"/>
      <c r="K1534" s="21"/>
      <c r="L1534" s="21"/>
      <c r="M1534" s="21"/>
      <c r="N1534" s="21"/>
      <c r="O1534" s="21"/>
      <c r="P1534" s="21"/>
      <c r="Q1534" s="21"/>
      <c r="R1534" s="21"/>
      <c r="S1534" s="21"/>
    </row>
    <row r="1535" spans="2:19" s="8" customFormat="1" x14ac:dyDescent="0.3">
      <c r="B1535" s="123"/>
      <c r="C1535" s="123"/>
      <c r="D1535" s="123"/>
      <c r="E1535" s="123"/>
      <c r="F1535" s="123"/>
      <c r="G1535" s="123"/>
      <c r="H1535" s="123"/>
      <c r="I1535" s="123"/>
      <c r="J1535" s="123"/>
      <c r="K1535" s="21"/>
      <c r="L1535" s="21"/>
      <c r="M1535" s="21"/>
      <c r="N1535" s="21"/>
      <c r="O1535" s="21"/>
      <c r="P1535" s="21"/>
      <c r="Q1535" s="21"/>
      <c r="R1535" s="21"/>
      <c r="S1535" s="21"/>
    </row>
    <row r="1536" spans="2:19" s="8" customFormat="1" x14ac:dyDescent="0.3">
      <c r="B1536" s="123"/>
      <c r="C1536" s="123"/>
      <c r="D1536" s="123"/>
      <c r="E1536" s="123"/>
      <c r="F1536" s="123"/>
      <c r="G1536" s="123"/>
      <c r="H1536" s="123"/>
      <c r="I1536" s="123"/>
      <c r="J1536" s="123"/>
      <c r="K1536" s="21"/>
      <c r="L1536" s="21"/>
      <c r="M1536" s="21"/>
      <c r="N1536" s="21"/>
      <c r="O1536" s="21"/>
      <c r="P1536" s="21"/>
      <c r="Q1536" s="21"/>
      <c r="R1536" s="21"/>
      <c r="S1536" s="21"/>
    </row>
    <row r="1537" spans="2:19" s="8" customFormat="1" x14ac:dyDescent="0.3">
      <c r="B1537" s="123"/>
      <c r="C1537" s="123"/>
      <c r="D1537" s="123"/>
      <c r="E1537" s="123"/>
      <c r="F1537" s="123"/>
      <c r="G1537" s="123"/>
      <c r="H1537" s="123"/>
      <c r="I1537" s="123"/>
      <c r="J1537" s="123"/>
      <c r="K1537" s="21"/>
      <c r="L1537" s="21"/>
      <c r="M1537" s="21"/>
      <c r="N1537" s="21"/>
      <c r="O1537" s="21"/>
      <c r="P1537" s="21"/>
      <c r="Q1537" s="21"/>
      <c r="R1537" s="21"/>
      <c r="S1537" s="21"/>
    </row>
    <row r="1538" spans="2:19" s="8" customFormat="1" x14ac:dyDescent="0.3">
      <c r="B1538" s="123"/>
      <c r="C1538" s="123"/>
      <c r="D1538" s="123"/>
      <c r="E1538" s="123"/>
      <c r="F1538" s="123"/>
      <c r="G1538" s="123"/>
      <c r="H1538" s="123"/>
      <c r="I1538" s="123"/>
      <c r="J1538" s="123"/>
      <c r="K1538" s="21"/>
      <c r="L1538" s="21"/>
      <c r="M1538" s="21"/>
      <c r="N1538" s="21"/>
      <c r="O1538" s="21"/>
      <c r="P1538" s="21"/>
      <c r="Q1538" s="21"/>
      <c r="R1538" s="21"/>
      <c r="S1538" s="21"/>
    </row>
    <row r="1539" spans="2:19" s="8" customFormat="1" x14ac:dyDescent="0.3">
      <c r="B1539" s="123"/>
      <c r="C1539" s="123"/>
      <c r="D1539" s="123"/>
      <c r="E1539" s="123"/>
      <c r="F1539" s="123"/>
      <c r="G1539" s="123"/>
      <c r="H1539" s="123"/>
      <c r="I1539" s="123"/>
      <c r="J1539" s="123"/>
      <c r="K1539" s="21"/>
      <c r="L1539" s="21"/>
      <c r="M1539" s="21"/>
      <c r="N1539" s="21"/>
      <c r="O1539" s="21"/>
      <c r="P1539" s="21"/>
      <c r="Q1539" s="21"/>
      <c r="R1539" s="21"/>
      <c r="S1539" s="21"/>
    </row>
    <row r="1540" spans="2:19" s="8" customFormat="1" x14ac:dyDescent="0.3">
      <c r="B1540" s="123"/>
      <c r="C1540" s="123"/>
      <c r="D1540" s="123"/>
      <c r="E1540" s="123"/>
      <c r="F1540" s="123"/>
      <c r="G1540" s="123"/>
      <c r="H1540" s="123"/>
      <c r="I1540" s="123"/>
      <c r="J1540" s="123"/>
      <c r="K1540" s="21"/>
      <c r="L1540" s="21"/>
      <c r="M1540" s="21"/>
      <c r="N1540" s="21"/>
      <c r="O1540" s="21"/>
      <c r="P1540" s="21"/>
      <c r="Q1540" s="21"/>
      <c r="R1540" s="21"/>
      <c r="S1540" s="21"/>
    </row>
    <row r="1541" spans="2:19" s="8" customFormat="1" x14ac:dyDescent="0.3">
      <c r="B1541" s="123"/>
      <c r="C1541" s="123"/>
      <c r="D1541" s="123"/>
      <c r="E1541" s="123"/>
      <c r="F1541" s="123"/>
      <c r="G1541" s="123"/>
      <c r="H1541" s="123"/>
      <c r="I1541" s="123"/>
      <c r="J1541" s="123"/>
      <c r="K1541" s="21"/>
      <c r="L1541" s="21"/>
      <c r="M1541" s="21"/>
      <c r="N1541" s="21"/>
      <c r="O1541" s="21"/>
      <c r="P1541" s="21"/>
      <c r="Q1541" s="21"/>
      <c r="R1541" s="21"/>
      <c r="S1541" s="21"/>
    </row>
    <row r="1542" spans="2:19" s="8" customFormat="1" x14ac:dyDescent="0.3">
      <c r="B1542" s="123"/>
      <c r="C1542" s="123"/>
      <c r="D1542" s="123"/>
      <c r="E1542" s="123"/>
      <c r="F1542" s="123"/>
      <c r="G1542" s="123"/>
      <c r="H1542" s="123"/>
      <c r="I1542" s="123"/>
      <c r="J1542" s="123"/>
      <c r="K1542" s="21"/>
      <c r="L1542" s="21"/>
      <c r="M1542" s="21"/>
      <c r="N1542" s="21"/>
      <c r="O1542" s="21"/>
      <c r="P1542" s="21"/>
      <c r="Q1542" s="21"/>
      <c r="R1542" s="21"/>
      <c r="S1542" s="21"/>
    </row>
    <row r="1543" spans="2:19" s="8" customFormat="1" x14ac:dyDescent="0.3">
      <c r="B1543" s="123"/>
      <c r="C1543" s="123"/>
      <c r="D1543" s="123"/>
      <c r="E1543" s="123"/>
      <c r="F1543" s="123"/>
      <c r="G1543" s="123"/>
      <c r="H1543" s="123"/>
      <c r="I1543" s="123"/>
      <c r="J1543" s="123"/>
      <c r="K1543" s="21"/>
      <c r="L1543" s="21"/>
      <c r="M1543" s="21"/>
      <c r="N1543" s="21"/>
      <c r="O1543" s="21"/>
      <c r="P1543" s="21"/>
      <c r="Q1543" s="21"/>
      <c r="R1543" s="21"/>
      <c r="S1543" s="21"/>
    </row>
    <row r="1544" spans="2:19" s="8" customFormat="1" x14ac:dyDescent="0.3">
      <c r="B1544" s="123"/>
      <c r="C1544" s="123"/>
      <c r="D1544" s="123"/>
      <c r="E1544" s="123"/>
      <c r="F1544" s="123"/>
      <c r="G1544" s="123"/>
      <c r="H1544" s="123"/>
      <c r="I1544" s="123"/>
      <c r="J1544" s="123"/>
      <c r="K1544" s="21"/>
      <c r="L1544" s="21"/>
      <c r="M1544" s="21"/>
      <c r="N1544" s="21"/>
      <c r="O1544" s="21"/>
      <c r="P1544" s="21"/>
      <c r="Q1544" s="21"/>
      <c r="R1544" s="21"/>
      <c r="S1544" s="21"/>
    </row>
    <row r="1545" spans="2:19" s="8" customFormat="1" x14ac:dyDescent="0.3">
      <c r="B1545" s="123"/>
      <c r="C1545" s="123"/>
      <c r="D1545" s="123"/>
      <c r="E1545" s="123"/>
      <c r="F1545" s="123"/>
      <c r="G1545" s="123"/>
      <c r="H1545" s="123"/>
      <c r="I1545" s="123"/>
      <c r="J1545" s="123"/>
      <c r="K1545" s="21"/>
      <c r="L1545" s="21"/>
      <c r="M1545" s="21"/>
      <c r="N1545" s="21"/>
      <c r="O1545" s="21"/>
      <c r="P1545" s="21"/>
      <c r="Q1545" s="21"/>
      <c r="R1545" s="21"/>
      <c r="S1545" s="21"/>
    </row>
    <row r="1546" spans="2:19" s="8" customFormat="1" x14ac:dyDescent="0.3">
      <c r="B1546" s="123"/>
      <c r="C1546" s="123"/>
      <c r="D1546" s="123"/>
      <c r="E1546" s="123"/>
      <c r="F1546" s="123"/>
      <c r="G1546" s="123"/>
      <c r="H1546" s="123"/>
      <c r="I1546" s="123"/>
      <c r="J1546" s="123"/>
      <c r="K1546" s="21"/>
      <c r="L1546" s="21"/>
      <c r="M1546" s="21"/>
      <c r="N1546" s="21"/>
      <c r="O1546" s="21"/>
      <c r="P1546" s="21"/>
      <c r="Q1546" s="21"/>
      <c r="R1546" s="21"/>
      <c r="S1546" s="21"/>
    </row>
    <row r="1547" spans="2:19" s="8" customFormat="1" x14ac:dyDescent="0.3">
      <c r="B1547" s="123"/>
      <c r="C1547" s="123"/>
      <c r="D1547" s="123"/>
      <c r="E1547" s="123"/>
      <c r="F1547" s="123"/>
      <c r="G1547" s="123"/>
      <c r="H1547" s="123"/>
      <c r="I1547" s="123"/>
      <c r="J1547" s="123"/>
      <c r="K1547" s="21"/>
      <c r="L1547" s="21"/>
      <c r="M1547" s="21"/>
      <c r="N1547" s="21"/>
      <c r="O1547" s="21"/>
      <c r="P1547" s="21"/>
      <c r="Q1547" s="21"/>
      <c r="R1547" s="21"/>
      <c r="S1547" s="21"/>
    </row>
    <row r="1548" spans="2:19" s="8" customFormat="1" x14ac:dyDescent="0.3">
      <c r="B1548" s="123"/>
      <c r="C1548" s="123"/>
      <c r="D1548" s="123"/>
      <c r="E1548" s="123"/>
      <c r="F1548" s="123"/>
      <c r="G1548" s="123"/>
      <c r="H1548" s="123"/>
      <c r="I1548" s="123"/>
      <c r="J1548" s="123"/>
      <c r="K1548" s="21"/>
      <c r="L1548" s="21"/>
      <c r="M1548" s="21"/>
      <c r="N1548" s="21"/>
      <c r="O1548" s="21"/>
      <c r="P1548" s="21"/>
      <c r="Q1548" s="21"/>
      <c r="R1548" s="21"/>
      <c r="S1548" s="21"/>
    </row>
    <row r="1549" spans="2:19" s="8" customFormat="1" x14ac:dyDescent="0.3">
      <c r="B1549" s="123"/>
      <c r="C1549" s="123"/>
      <c r="D1549" s="123"/>
      <c r="E1549" s="123"/>
      <c r="F1549" s="123"/>
      <c r="G1549" s="123"/>
      <c r="H1549" s="123"/>
      <c r="I1549" s="123"/>
      <c r="J1549" s="123"/>
      <c r="K1549" s="21"/>
      <c r="L1549" s="21"/>
      <c r="M1549" s="21"/>
      <c r="N1549" s="21"/>
      <c r="O1549" s="21"/>
      <c r="P1549" s="21"/>
      <c r="Q1549" s="21"/>
      <c r="R1549" s="21"/>
      <c r="S1549" s="21"/>
    </row>
    <row r="1550" spans="2:19" s="8" customFormat="1" x14ac:dyDescent="0.3">
      <c r="B1550" s="123"/>
      <c r="C1550" s="123"/>
      <c r="D1550" s="123"/>
      <c r="E1550" s="123"/>
      <c r="F1550" s="123"/>
      <c r="G1550" s="123"/>
      <c r="H1550" s="123"/>
      <c r="I1550" s="123"/>
      <c r="J1550" s="123"/>
      <c r="K1550" s="21"/>
      <c r="L1550" s="21"/>
      <c r="M1550" s="21"/>
      <c r="N1550" s="21"/>
      <c r="O1550" s="21"/>
      <c r="P1550" s="21"/>
      <c r="Q1550" s="21"/>
      <c r="R1550" s="21"/>
      <c r="S1550" s="21"/>
    </row>
    <row r="1551" spans="2:19" s="8" customFormat="1" x14ac:dyDescent="0.3">
      <c r="B1551" s="123"/>
      <c r="C1551" s="123"/>
      <c r="D1551" s="123"/>
      <c r="E1551" s="123"/>
      <c r="F1551" s="123"/>
      <c r="G1551" s="123"/>
      <c r="H1551" s="123"/>
      <c r="I1551" s="123"/>
      <c r="J1551" s="123"/>
      <c r="K1551" s="21"/>
      <c r="L1551" s="21"/>
      <c r="M1551" s="21"/>
      <c r="N1551" s="21"/>
      <c r="O1551" s="21"/>
      <c r="P1551" s="21"/>
      <c r="Q1551" s="21"/>
      <c r="R1551" s="21"/>
      <c r="S1551" s="21"/>
    </row>
    <row r="1552" spans="2:19" s="8" customFormat="1" x14ac:dyDescent="0.3">
      <c r="B1552" s="123"/>
      <c r="C1552" s="123"/>
      <c r="D1552" s="123"/>
      <c r="E1552" s="123"/>
      <c r="F1552" s="123"/>
      <c r="G1552" s="123"/>
      <c r="H1552" s="123"/>
      <c r="I1552" s="123"/>
      <c r="J1552" s="123"/>
      <c r="K1552" s="21"/>
      <c r="L1552" s="21"/>
      <c r="M1552" s="21"/>
      <c r="N1552" s="21"/>
      <c r="O1552" s="21"/>
      <c r="P1552" s="21"/>
      <c r="Q1552" s="21"/>
      <c r="R1552" s="21"/>
      <c r="S1552" s="21"/>
    </row>
    <row r="1553" spans="2:19" s="8" customFormat="1" x14ac:dyDescent="0.3">
      <c r="B1553" s="123"/>
      <c r="C1553" s="123"/>
      <c r="D1553" s="123"/>
      <c r="E1553" s="123"/>
      <c r="F1553" s="123"/>
      <c r="G1553" s="123"/>
      <c r="H1553" s="123"/>
      <c r="I1553" s="123"/>
      <c r="J1553" s="123"/>
      <c r="K1553" s="21"/>
      <c r="L1553" s="21"/>
      <c r="M1553" s="21"/>
      <c r="N1553" s="21"/>
      <c r="O1553" s="21"/>
      <c r="P1553" s="21"/>
      <c r="Q1553" s="21"/>
      <c r="R1553" s="21"/>
      <c r="S1553" s="21"/>
    </row>
    <row r="1554" spans="2:19" s="8" customFormat="1" x14ac:dyDescent="0.3">
      <c r="B1554" s="123"/>
      <c r="C1554" s="123"/>
      <c r="D1554" s="123"/>
      <c r="E1554" s="123"/>
      <c r="F1554" s="123"/>
      <c r="G1554" s="123"/>
      <c r="H1554" s="123"/>
      <c r="I1554" s="123"/>
      <c r="J1554" s="123"/>
      <c r="K1554" s="21"/>
      <c r="L1554" s="21"/>
      <c r="M1554" s="21"/>
      <c r="N1554" s="21"/>
      <c r="O1554" s="21"/>
      <c r="P1554" s="21"/>
      <c r="Q1554" s="21"/>
      <c r="R1554" s="21"/>
      <c r="S1554" s="21"/>
    </row>
    <row r="1555" spans="2:19" s="8" customFormat="1" x14ac:dyDescent="0.3">
      <c r="B1555" s="123"/>
      <c r="C1555" s="123"/>
      <c r="D1555" s="123"/>
      <c r="E1555" s="123"/>
      <c r="F1555" s="123"/>
      <c r="G1555" s="123"/>
      <c r="H1555" s="123"/>
      <c r="I1555" s="123"/>
      <c r="J1555" s="123"/>
      <c r="K1555" s="21"/>
      <c r="L1555" s="21"/>
      <c r="M1555" s="21"/>
      <c r="N1555" s="21"/>
      <c r="O1555" s="21"/>
      <c r="P1555" s="21"/>
      <c r="Q1555" s="21"/>
      <c r="R1555" s="21"/>
      <c r="S1555" s="21"/>
    </row>
    <row r="1556" spans="2:19" s="8" customFormat="1" x14ac:dyDescent="0.3">
      <c r="B1556" s="123"/>
      <c r="C1556" s="123"/>
      <c r="D1556" s="123"/>
      <c r="E1556" s="123"/>
      <c r="F1556" s="123"/>
      <c r="G1556" s="123"/>
      <c r="H1556" s="123"/>
      <c r="I1556" s="123"/>
      <c r="J1556" s="123"/>
      <c r="K1556" s="21"/>
      <c r="L1556" s="21"/>
      <c r="M1556" s="21"/>
      <c r="N1556" s="21"/>
      <c r="O1556" s="21"/>
      <c r="P1556" s="21"/>
      <c r="Q1556" s="21"/>
      <c r="R1556" s="21"/>
      <c r="S1556" s="21"/>
    </row>
    <row r="1557" spans="2:19" s="8" customFormat="1" x14ac:dyDescent="0.3">
      <c r="B1557" s="123"/>
      <c r="C1557" s="123"/>
      <c r="D1557" s="123"/>
      <c r="E1557" s="123"/>
      <c r="F1557" s="123"/>
      <c r="G1557" s="123"/>
      <c r="H1557" s="123"/>
      <c r="I1557" s="123"/>
      <c r="J1557" s="123"/>
      <c r="K1557" s="21"/>
      <c r="L1557" s="21"/>
      <c r="M1557" s="21"/>
      <c r="N1557" s="21"/>
      <c r="O1557" s="21"/>
      <c r="P1557" s="21"/>
      <c r="Q1557" s="21"/>
      <c r="R1557" s="21"/>
      <c r="S1557" s="21"/>
    </row>
    <row r="1558" spans="2:19" s="8" customFormat="1" x14ac:dyDescent="0.3">
      <c r="B1558" s="123"/>
      <c r="C1558" s="123"/>
      <c r="D1558" s="123"/>
      <c r="E1558" s="123"/>
      <c r="F1558" s="123"/>
      <c r="G1558" s="123"/>
      <c r="H1558" s="123"/>
      <c r="I1558" s="123"/>
      <c r="J1558" s="123"/>
      <c r="K1558" s="21"/>
      <c r="L1558" s="21"/>
      <c r="M1558" s="21"/>
      <c r="N1558" s="21"/>
      <c r="O1558" s="21"/>
      <c r="P1558" s="21"/>
      <c r="Q1558" s="21"/>
      <c r="R1558" s="21"/>
      <c r="S1558" s="21"/>
    </row>
    <row r="1559" spans="2:19" s="8" customFormat="1" x14ac:dyDescent="0.3">
      <c r="B1559" s="123"/>
      <c r="C1559" s="123"/>
      <c r="D1559" s="123"/>
      <c r="E1559" s="123"/>
      <c r="F1559" s="123"/>
      <c r="G1559" s="123"/>
      <c r="H1559" s="123"/>
      <c r="I1559" s="123"/>
      <c r="J1559" s="123"/>
      <c r="K1559" s="21"/>
      <c r="L1559" s="21"/>
      <c r="M1559" s="21"/>
      <c r="N1559" s="21"/>
      <c r="O1559" s="21"/>
      <c r="P1559" s="21"/>
      <c r="Q1559" s="21"/>
      <c r="R1559" s="21"/>
      <c r="S1559" s="21"/>
    </row>
    <row r="1560" spans="2:19" s="8" customFormat="1" x14ac:dyDescent="0.3">
      <c r="B1560" s="123"/>
      <c r="C1560" s="123"/>
      <c r="D1560" s="123"/>
      <c r="E1560" s="123"/>
      <c r="F1560" s="123"/>
      <c r="G1560" s="123"/>
      <c r="H1560" s="123"/>
      <c r="I1560" s="123"/>
      <c r="J1560" s="123"/>
      <c r="K1560" s="21"/>
      <c r="L1560" s="21"/>
      <c r="M1560" s="21"/>
      <c r="N1560" s="21"/>
      <c r="O1560" s="21"/>
      <c r="P1560" s="21"/>
      <c r="Q1560" s="21"/>
      <c r="R1560" s="21"/>
      <c r="S1560" s="21"/>
    </row>
    <row r="1561" spans="2:19" s="8" customFormat="1" x14ac:dyDescent="0.3">
      <c r="B1561" s="123"/>
      <c r="C1561" s="123"/>
      <c r="D1561" s="123"/>
      <c r="E1561" s="123"/>
      <c r="F1561" s="123"/>
      <c r="G1561" s="123"/>
      <c r="H1561" s="123"/>
      <c r="I1561" s="123"/>
      <c r="J1561" s="123"/>
      <c r="K1561" s="21"/>
      <c r="L1561" s="21"/>
      <c r="M1561" s="21"/>
      <c r="N1561" s="21"/>
      <c r="O1561" s="21"/>
      <c r="P1561" s="21"/>
      <c r="Q1561" s="21"/>
      <c r="R1561" s="21"/>
      <c r="S1561" s="21"/>
    </row>
    <row r="1562" spans="2:19" s="8" customFormat="1" x14ac:dyDescent="0.3">
      <c r="B1562" s="123"/>
      <c r="C1562" s="123"/>
      <c r="D1562" s="123"/>
      <c r="E1562" s="123"/>
      <c r="F1562" s="123"/>
      <c r="G1562" s="123"/>
      <c r="H1562" s="123"/>
      <c r="I1562" s="123"/>
      <c r="J1562" s="123"/>
      <c r="K1562" s="21"/>
      <c r="L1562" s="21"/>
      <c r="M1562" s="21"/>
      <c r="N1562" s="21"/>
      <c r="O1562" s="21"/>
      <c r="P1562" s="21"/>
      <c r="Q1562" s="21"/>
      <c r="R1562" s="21"/>
      <c r="S1562" s="21"/>
    </row>
    <row r="1563" spans="2:19" s="8" customFormat="1" x14ac:dyDescent="0.3">
      <c r="B1563" s="123"/>
      <c r="C1563" s="123"/>
      <c r="D1563" s="123"/>
      <c r="E1563" s="123"/>
      <c r="F1563" s="123"/>
      <c r="G1563" s="123"/>
      <c r="H1563" s="123"/>
      <c r="I1563" s="123"/>
      <c r="J1563" s="123"/>
      <c r="K1563" s="21"/>
      <c r="L1563" s="21"/>
      <c r="M1563" s="21"/>
      <c r="N1563" s="21"/>
      <c r="O1563" s="21"/>
      <c r="P1563" s="21"/>
      <c r="Q1563" s="21"/>
      <c r="R1563" s="21"/>
      <c r="S1563" s="21"/>
    </row>
    <row r="1564" spans="2:19" s="8" customFormat="1" x14ac:dyDescent="0.3">
      <c r="B1564" s="123"/>
      <c r="C1564" s="123"/>
      <c r="D1564" s="123"/>
      <c r="E1564" s="123"/>
      <c r="F1564" s="123"/>
      <c r="G1564" s="123"/>
      <c r="H1564" s="123"/>
      <c r="I1564" s="123"/>
      <c r="J1564" s="123"/>
      <c r="K1564" s="21"/>
      <c r="L1564" s="21"/>
      <c r="M1564" s="21"/>
      <c r="N1564" s="21"/>
      <c r="O1564" s="21"/>
      <c r="P1564" s="21"/>
      <c r="Q1564" s="21"/>
      <c r="R1564" s="21"/>
      <c r="S1564" s="21"/>
    </row>
    <row r="1565" spans="2:19" s="8" customFormat="1" x14ac:dyDescent="0.3">
      <c r="B1565" s="123"/>
      <c r="C1565" s="123"/>
      <c r="D1565" s="123"/>
      <c r="E1565" s="123"/>
      <c r="F1565" s="123"/>
      <c r="G1565" s="123"/>
      <c r="H1565" s="123"/>
      <c r="I1565" s="123"/>
      <c r="J1565" s="123"/>
      <c r="K1565" s="21"/>
      <c r="L1565" s="21"/>
      <c r="M1565" s="21"/>
      <c r="N1565" s="21"/>
      <c r="O1565" s="21"/>
      <c r="P1565" s="21"/>
      <c r="Q1565" s="21"/>
      <c r="R1565" s="21"/>
      <c r="S1565" s="21"/>
    </row>
    <row r="1566" spans="2:19" s="8" customFormat="1" x14ac:dyDescent="0.3">
      <c r="B1566" s="123"/>
      <c r="C1566" s="123"/>
      <c r="D1566" s="123"/>
      <c r="E1566" s="123"/>
      <c r="F1566" s="123"/>
      <c r="G1566" s="123"/>
      <c r="H1566" s="123"/>
      <c r="I1566" s="123"/>
      <c r="J1566" s="123"/>
      <c r="K1566" s="21"/>
      <c r="L1566" s="21"/>
      <c r="M1566" s="21"/>
      <c r="N1566" s="21"/>
      <c r="O1566" s="21"/>
      <c r="P1566" s="21"/>
      <c r="Q1566" s="21"/>
      <c r="R1566" s="21"/>
      <c r="S1566" s="21"/>
    </row>
    <row r="1567" spans="2:19" s="8" customFormat="1" x14ac:dyDescent="0.3">
      <c r="B1567" s="123"/>
      <c r="C1567" s="123"/>
      <c r="D1567" s="123"/>
      <c r="E1567" s="123"/>
      <c r="F1567" s="123"/>
      <c r="G1567" s="123"/>
      <c r="H1567" s="123"/>
      <c r="I1567" s="123"/>
      <c r="J1567" s="123"/>
      <c r="K1567" s="21"/>
      <c r="L1567" s="21"/>
      <c r="M1567" s="21"/>
      <c r="N1567" s="21"/>
      <c r="O1567" s="21"/>
      <c r="P1567" s="21"/>
      <c r="Q1567" s="21"/>
      <c r="R1567" s="21"/>
      <c r="S1567" s="21"/>
    </row>
    <row r="1568" spans="2:19" s="8" customFormat="1" x14ac:dyDescent="0.3">
      <c r="B1568" s="123"/>
      <c r="C1568" s="123"/>
      <c r="D1568" s="123"/>
      <c r="E1568" s="123"/>
      <c r="F1568" s="123"/>
      <c r="G1568" s="123"/>
      <c r="H1568" s="123"/>
      <c r="I1568" s="123"/>
      <c r="J1568" s="123"/>
      <c r="K1568" s="21"/>
      <c r="L1568" s="21"/>
      <c r="M1568" s="21"/>
      <c r="N1568" s="21"/>
      <c r="O1568" s="21"/>
      <c r="P1568" s="21"/>
      <c r="Q1568" s="21"/>
      <c r="R1568" s="21"/>
      <c r="S1568" s="21"/>
    </row>
    <row r="1569" spans="2:19" s="8" customFormat="1" x14ac:dyDescent="0.3">
      <c r="B1569" s="123"/>
      <c r="C1569" s="123"/>
      <c r="D1569" s="123"/>
      <c r="E1569" s="123"/>
      <c r="F1569" s="123"/>
      <c r="G1569" s="123"/>
      <c r="H1569" s="123"/>
      <c r="I1569" s="123"/>
      <c r="J1569" s="123"/>
      <c r="K1569" s="21"/>
      <c r="L1569" s="21"/>
      <c r="M1569" s="21"/>
      <c r="N1569" s="21"/>
      <c r="O1569" s="21"/>
      <c r="P1569" s="21"/>
      <c r="Q1569" s="21"/>
      <c r="R1569" s="21"/>
      <c r="S1569" s="21"/>
    </row>
    <row r="1570" spans="2:19" s="8" customFormat="1" x14ac:dyDescent="0.3">
      <c r="B1570" s="123"/>
      <c r="C1570" s="123"/>
      <c r="D1570" s="123"/>
      <c r="E1570" s="123"/>
      <c r="F1570" s="123"/>
      <c r="G1570" s="123"/>
      <c r="H1570" s="123"/>
      <c r="I1570" s="123"/>
      <c r="J1570" s="123"/>
      <c r="K1570" s="21"/>
      <c r="L1570" s="21"/>
      <c r="M1570" s="21"/>
      <c r="N1570" s="21"/>
      <c r="O1570" s="21"/>
      <c r="P1570" s="21"/>
      <c r="Q1570" s="21"/>
      <c r="R1570" s="21"/>
      <c r="S1570" s="21"/>
    </row>
    <row r="1571" spans="2:19" s="8" customFormat="1" x14ac:dyDescent="0.3">
      <c r="B1571" s="123"/>
      <c r="C1571" s="123"/>
      <c r="D1571" s="123"/>
      <c r="E1571" s="123"/>
      <c r="F1571" s="123"/>
      <c r="G1571" s="123"/>
      <c r="H1571" s="123"/>
      <c r="I1571" s="123"/>
      <c r="J1571" s="123"/>
      <c r="K1571" s="21"/>
      <c r="L1571" s="21"/>
      <c r="M1571" s="21"/>
      <c r="N1571" s="21"/>
      <c r="O1571" s="21"/>
      <c r="P1571" s="21"/>
      <c r="Q1571" s="21"/>
      <c r="R1571" s="21"/>
      <c r="S1571" s="21"/>
    </row>
    <row r="1572" spans="2:19" s="8" customFormat="1" x14ac:dyDescent="0.3">
      <c r="B1572" s="123"/>
      <c r="C1572" s="123"/>
      <c r="D1572" s="123"/>
      <c r="E1572" s="123"/>
      <c r="F1572" s="123"/>
      <c r="G1572" s="123"/>
      <c r="H1572" s="123"/>
      <c r="I1572" s="123"/>
      <c r="J1572" s="123"/>
      <c r="K1572" s="21"/>
      <c r="L1572" s="21"/>
      <c r="M1572" s="21"/>
      <c r="N1572" s="21"/>
      <c r="O1572" s="21"/>
      <c r="P1572" s="21"/>
      <c r="Q1572" s="21"/>
      <c r="R1572" s="21"/>
      <c r="S1572" s="21"/>
    </row>
    <row r="1573" spans="2:19" s="8" customFormat="1" x14ac:dyDescent="0.3">
      <c r="B1573" s="123"/>
      <c r="C1573" s="123"/>
      <c r="D1573" s="123"/>
      <c r="E1573" s="123"/>
      <c r="F1573" s="123"/>
      <c r="G1573" s="123"/>
      <c r="H1573" s="123"/>
      <c r="I1573" s="123"/>
      <c r="J1573" s="123"/>
      <c r="K1573" s="21"/>
      <c r="L1573" s="21"/>
      <c r="M1573" s="21"/>
      <c r="N1573" s="21"/>
      <c r="O1573" s="21"/>
      <c r="P1573" s="21"/>
      <c r="Q1573" s="21"/>
      <c r="R1573" s="21"/>
      <c r="S1573" s="21"/>
    </row>
    <row r="1574" spans="2:19" s="8" customFormat="1" x14ac:dyDescent="0.3">
      <c r="B1574" s="123"/>
      <c r="C1574" s="123"/>
      <c r="D1574" s="123"/>
      <c r="E1574" s="123"/>
      <c r="F1574" s="123"/>
      <c r="G1574" s="123"/>
      <c r="H1574" s="123"/>
      <c r="I1574" s="123"/>
      <c r="J1574" s="123"/>
      <c r="K1574" s="21"/>
      <c r="L1574" s="21"/>
      <c r="M1574" s="21"/>
      <c r="N1574" s="21"/>
      <c r="O1574" s="21"/>
      <c r="P1574" s="21"/>
      <c r="Q1574" s="21"/>
      <c r="R1574" s="21"/>
      <c r="S1574" s="21"/>
    </row>
    <row r="1575" spans="2:19" s="8" customFormat="1" x14ac:dyDescent="0.3">
      <c r="B1575" s="123"/>
      <c r="C1575" s="123"/>
      <c r="D1575" s="123"/>
      <c r="E1575" s="123"/>
      <c r="F1575" s="123"/>
      <c r="G1575" s="123"/>
      <c r="H1575" s="123"/>
      <c r="I1575" s="123"/>
      <c r="J1575" s="123"/>
      <c r="K1575" s="21"/>
      <c r="L1575" s="21"/>
      <c r="M1575" s="21"/>
      <c r="N1575" s="21"/>
      <c r="O1575" s="21"/>
      <c r="P1575" s="21"/>
      <c r="Q1575" s="21"/>
      <c r="R1575" s="21"/>
      <c r="S1575" s="21"/>
    </row>
    <row r="1576" spans="2:19" s="8" customFormat="1" x14ac:dyDescent="0.3">
      <c r="B1576" s="123"/>
      <c r="C1576" s="123"/>
      <c r="D1576" s="123"/>
      <c r="E1576" s="123"/>
      <c r="F1576" s="123"/>
      <c r="G1576" s="123"/>
      <c r="H1576" s="123"/>
      <c r="I1576" s="123"/>
      <c r="J1576" s="123"/>
      <c r="K1576" s="21"/>
      <c r="L1576" s="21"/>
      <c r="M1576" s="21"/>
      <c r="N1576" s="21"/>
      <c r="O1576" s="21"/>
      <c r="P1576" s="21"/>
      <c r="Q1576" s="21"/>
      <c r="R1576" s="21"/>
      <c r="S1576" s="21"/>
    </row>
    <row r="1577" spans="2:19" s="8" customFormat="1" x14ac:dyDescent="0.3">
      <c r="B1577" s="123"/>
      <c r="C1577" s="123"/>
      <c r="D1577" s="123"/>
      <c r="E1577" s="123"/>
      <c r="F1577" s="123"/>
      <c r="G1577" s="123"/>
      <c r="H1577" s="123"/>
      <c r="I1577" s="123"/>
      <c r="J1577" s="123"/>
      <c r="K1577" s="21"/>
      <c r="L1577" s="21"/>
      <c r="M1577" s="21"/>
      <c r="N1577" s="21"/>
      <c r="O1577" s="21"/>
      <c r="P1577" s="21"/>
      <c r="Q1577" s="21"/>
      <c r="R1577" s="21"/>
      <c r="S1577" s="21"/>
    </row>
    <row r="1578" spans="2:19" s="8" customFormat="1" x14ac:dyDescent="0.3">
      <c r="B1578" s="123"/>
      <c r="C1578" s="123"/>
      <c r="D1578" s="123"/>
      <c r="E1578" s="123"/>
      <c r="F1578" s="123"/>
      <c r="G1578" s="123"/>
      <c r="H1578" s="123"/>
      <c r="I1578" s="123"/>
      <c r="J1578" s="123"/>
      <c r="K1578" s="21"/>
      <c r="L1578" s="21"/>
      <c r="M1578" s="21"/>
      <c r="N1578" s="21"/>
      <c r="O1578" s="21"/>
      <c r="P1578" s="21"/>
      <c r="Q1578" s="21"/>
      <c r="R1578" s="21"/>
      <c r="S1578" s="21"/>
    </row>
    <row r="1579" spans="2:19" s="8" customFormat="1" x14ac:dyDescent="0.3">
      <c r="B1579" s="123"/>
      <c r="C1579" s="123"/>
      <c r="D1579" s="123"/>
      <c r="E1579" s="123"/>
      <c r="F1579" s="123"/>
      <c r="G1579" s="123"/>
      <c r="H1579" s="123"/>
      <c r="I1579" s="123"/>
      <c r="J1579" s="123"/>
      <c r="K1579" s="21"/>
      <c r="L1579" s="21"/>
      <c r="M1579" s="21"/>
      <c r="N1579" s="21"/>
      <c r="O1579" s="21"/>
      <c r="P1579" s="21"/>
      <c r="Q1579" s="21"/>
      <c r="R1579" s="21"/>
      <c r="S1579" s="21"/>
    </row>
    <row r="1580" spans="2:19" s="8" customFormat="1" x14ac:dyDescent="0.3">
      <c r="B1580" s="123"/>
      <c r="C1580" s="123"/>
      <c r="D1580" s="123"/>
      <c r="E1580" s="123"/>
      <c r="F1580" s="123"/>
      <c r="G1580" s="123"/>
      <c r="H1580" s="123"/>
      <c r="I1580" s="123"/>
      <c r="J1580" s="123"/>
      <c r="K1580" s="21"/>
      <c r="L1580" s="21"/>
      <c r="M1580" s="21"/>
      <c r="N1580" s="21"/>
      <c r="O1580" s="21"/>
      <c r="P1580" s="21"/>
      <c r="Q1580" s="21"/>
      <c r="R1580" s="21"/>
      <c r="S1580" s="21"/>
    </row>
    <row r="1581" spans="2:19" s="8" customFormat="1" x14ac:dyDescent="0.3">
      <c r="B1581" s="123"/>
      <c r="C1581" s="123"/>
      <c r="D1581" s="123"/>
      <c r="E1581" s="123"/>
      <c r="F1581" s="123"/>
      <c r="G1581" s="123"/>
      <c r="H1581" s="123"/>
      <c r="I1581" s="123"/>
      <c r="J1581" s="123"/>
      <c r="K1581" s="21"/>
      <c r="L1581" s="21"/>
      <c r="M1581" s="21"/>
      <c r="N1581" s="21"/>
      <c r="O1581" s="21"/>
      <c r="P1581" s="21"/>
      <c r="Q1581" s="21"/>
      <c r="R1581" s="21"/>
      <c r="S1581" s="21"/>
    </row>
    <row r="1582" spans="2:19" s="8" customFormat="1" x14ac:dyDescent="0.3">
      <c r="B1582" s="123"/>
      <c r="C1582" s="123"/>
      <c r="D1582" s="123"/>
      <c r="E1582" s="123"/>
      <c r="F1582" s="123"/>
      <c r="G1582" s="123"/>
      <c r="H1582" s="123"/>
      <c r="I1582" s="123"/>
      <c r="J1582" s="123"/>
      <c r="K1582" s="21"/>
      <c r="L1582" s="21"/>
      <c r="M1582" s="21"/>
      <c r="N1582" s="21"/>
      <c r="O1582" s="21"/>
      <c r="P1582" s="21"/>
      <c r="Q1582" s="21"/>
      <c r="R1582" s="21"/>
      <c r="S1582" s="21"/>
    </row>
    <row r="1583" spans="2:19" s="8" customFormat="1" x14ac:dyDescent="0.3">
      <c r="B1583" s="123"/>
      <c r="C1583" s="123"/>
      <c r="D1583" s="123"/>
      <c r="E1583" s="123"/>
      <c r="F1583" s="123"/>
      <c r="G1583" s="123"/>
      <c r="H1583" s="123"/>
      <c r="I1583" s="123"/>
      <c r="J1583" s="123"/>
      <c r="K1583" s="21"/>
      <c r="L1583" s="21"/>
      <c r="M1583" s="21"/>
      <c r="N1583" s="21"/>
      <c r="O1583" s="21"/>
      <c r="P1583" s="21"/>
      <c r="Q1583" s="21"/>
      <c r="R1583" s="21"/>
      <c r="S1583" s="21"/>
    </row>
    <row r="1584" spans="2:19" s="8" customFormat="1" x14ac:dyDescent="0.3">
      <c r="B1584" s="123"/>
      <c r="C1584" s="123"/>
      <c r="D1584" s="123"/>
      <c r="E1584" s="123"/>
      <c r="F1584" s="123"/>
      <c r="G1584" s="123"/>
      <c r="H1584" s="123"/>
      <c r="I1584" s="123"/>
      <c r="J1584" s="123"/>
      <c r="K1584" s="21"/>
      <c r="L1584" s="21"/>
      <c r="M1584" s="21"/>
      <c r="N1584" s="21"/>
      <c r="O1584" s="21"/>
      <c r="P1584" s="21"/>
      <c r="Q1584" s="21"/>
      <c r="R1584" s="21"/>
      <c r="S1584" s="21"/>
    </row>
    <row r="1585" spans="2:19" s="8" customFormat="1" x14ac:dyDescent="0.3">
      <c r="B1585" s="123"/>
      <c r="C1585" s="123"/>
      <c r="D1585" s="123"/>
      <c r="E1585" s="123"/>
      <c r="F1585" s="123"/>
      <c r="G1585" s="123"/>
      <c r="H1585" s="123"/>
      <c r="I1585" s="123"/>
      <c r="J1585" s="123"/>
      <c r="K1585" s="21"/>
      <c r="L1585" s="21"/>
      <c r="M1585" s="21"/>
      <c r="N1585" s="21"/>
      <c r="O1585" s="21"/>
      <c r="P1585" s="21"/>
      <c r="Q1585" s="21"/>
      <c r="R1585" s="21"/>
      <c r="S1585" s="21"/>
    </row>
    <row r="1586" spans="2:19" s="8" customFormat="1" x14ac:dyDescent="0.3">
      <c r="B1586" s="123"/>
      <c r="C1586" s="123"/>
      <c r="D1586" s="123"/>
      <c r="E1586" s="123"/>
      <c r="F1586" s="123"/>
      <c r="G1586" s="123"/>
      <c r="H1586" s="123"/>
      <c r="I1586" s="123"/>
      <c r="J1586" s="123"/>
      <c r="K1586" s="21"/>
      <c r="L1586" s="21"/>
      <c r="M1586" s="21"/>
      <c r="N1586" s="21"/>
      <c r="O1586" s="21"/>
      <c r="P1586" s="21"/>
      <c r="Q1586" s="21"/>
      <c r="R1586" s="21"/>
      <c r="S1586" s="21"/>
    </row>
    <row r="1587" spans="2:19" s="8" customFormat="1" x14ac:dyDescent="0.3">
      <c r="B1587" s="123"/>
      <c r="C1587" s="123"/>
      <c r="D1587" s="123"/>
      <c r="E1587" s="123"/>
      <c r="F1587" s="123"/>
      <c r="G1587" s="123"/>
      <c r="H1587" s="123"/>
      <c r="I1587" s="123"/>
      <c r="J1587" s="123"/>
      <c r="K1587" s="21"/>
      <c r="L1587" s="21"/>
      <c r="M1587" s="21"/>
      <c r="N1587" s="21"/>
      <c r="O1587" s="21"/>
      <c r="P1587" s="21"/>
      <c r="Q1587" s="21"/>
      <c r="R1587" s="21"/>
      <c r="S1587" s="21"/>
    </row>
    <row r="1588" spans="2:19" s="8" customFormat="1" x14ac:dyDescent="0.3">
      <c r="B1588" s="123"/>
      <c r="C1588" s="123"/>
      <c r="D1588" s="123"/>
      <c r="E1588" s="123"/>
      <c r="F1588" s="123"/>
      <c r="G1588" s="123"/>
      <c r="H1588" s="123"/>
      <c r="I1588" s="123"/>
      <c r="J1588" s="123"/>
      <c r="K1588" s="21"/>
      <c r="L1588" s="21"/>
      <c r="M1588" s="21"/>
      <c r="N1588" s="21"/>
      <c r="O1588" s="21"/>
      <c r="P1588" s="21"/>
      <c r="Q1588" s="21"/>
      <c r="R1588" s="21"/>
      <c r="S1588" s="21"/>
    </row>
    <row r="1589" spans="2:19" s="8" customFormat="1" x14ac:dyDescent="0.3">
      <c r="B1589" s="123"/>
      <c r="C1589" s="123"/>
      <c r="D1589" s="123"/>
      <c r="E1589" s="123"/>
      <c r="F1589" s="123"/>
      <c r="G1589" s="123"/>
      <c r="H1589" s="123"/>
      <c r="I1589" s="123"/>
      <c r="J1589" s="123"/>
      <c r="K1589" s="21"/>
      <c r="L1589" s="21"/>
      <c r="M1589" s="21"/>
      <c r="N1589" s="21"/>
      <c r="O1589" s="21"/>
      <c r="P1589" s="21"/>
      <c r="Q1589" s="21"/>
      <c r="R1589" s="21"/>
      <c r="S1589" s="21"/>
    </row>
    <row r="1590" spans="2:19" s="8" customFormat="1" x14ac:dyDescent="0.3">
      <c r="B1590" s="123"/>
      <c r="C1590" s="123"/>
      <c r="D1590" s="123"/>
      <c r="E1590" s="123"/>
      <c r="F1590" s="123"/>
      <c r="G1590" s="123"/>
      <c r="H1590" s="123"/>
      <c r="I1590" s="123"/>
      <c r="J1590" s="123"/>
      <c r="K1590" s="21"/>
      <c r="L1590" s="21"/>
      <c r="M1590" s="21"/>
      <c r="N1590" s="21"/>
      <c r="O1590" s="21"/>
      <c r="P1590" s="21"/>
      <c r="Q1590" s="21"/>
      <c r="R1590" s="21"/>
      <c r="S1590" s="21"/>
    </row>
    <row r="1591" spans="2:19" s="8" customFormat="1" x14ac:dyDescent="0.3">
      <c r="B1591" s="123"/>
      <c r="C1591" s="123"/>
      <c r="D1591" s="123"/>
      <c r="E1591" s="123"/>
      <c r="F1591" s="123"/>
      <c r="G1591" s="123"/>
      <c r="H1591" s="123"/>
      <c r="I1591" s="123"/>
      <c r="J1591" s="123"/>
      <c r="K1591" s="21"/>
      <c r="L1591" s="21"/>
      <c r="M1591" s="21"/>
      <c r="N1591" s="21"/>
      <c r="O1591" s="21"/>
      <c r="P1591" s="21"/>
      <c r="Q1591" s="21"/>
      <c r="R1591" s="21"/>
      <c r="S1591" s="21"/>
    </row>
    <row r="1592" spans="2:19" s="8" customFormat="1" x14ac:dyDescent="0.3">
      <c r="B1592" s="123"/>
      <c r="C1592" s="123"/>
      <c r="D1592" s="123"/>
      <c r="E1592" s="123"/>
      <c r="F1592" s="123"/>
      <c r="G1592" s="123"/>
      <c r="H1592" s="123"/>
      <c r="I1592" s="123"/>
      <c r="J1592" s="123"/>
      <c r="K1592" s="21"/>
      <c r="L1592" s="21"/>
      <c r="M1592" s="21"/>
      <c r="N1592" s="21"/>
      <c r="O1592" s="21"/>
      <c r="P1592" s="21"/>
      <c r="Q1592" s="21"/>
      <c r="R1592" s="21"/>
      <c r="S1592" s="21"/>
    </row>
    <row r="1593" spans="2:19" s="8" customFormat="1" x14ac:dyDescent="0.3">
      <c r="B1593" s="123"/>
      <c r="C1593" s="123"/>
      <c r="D1593" s="123"/>
      <c r="E1593" s="123"/>
      <c r="F1593" s="123"/>
      <c r="G1593" s="123"/>
      <c r="H1593" s="123"/>
      <c r="I1593" s="123"/>
      <c r="J1593" s="123"/>
      <c r="K1593" s="21"/>
      <c r="L1593" s="21"/>
      <c r="M1593" s="21"/>
      <c r="N1593" s="21"/>
      <c r="O1593" s="21"/>
      <c r="P1593" s="21"/>
      <c r="Q1593" s="21"/>
      <c r="R1593" s="21"/>
      <c r="S1593" s="21"/>
    </row>
    <row r="1594" spans="2:19" s="8" customFormat="1" x14ac:dyDescent="0.3">
      <c r="B1594" s="123"/>
      <c r="C1594" s="123"/>
      <c r="D1594" s="123"/>
      <c r="E1594" s="123"/>
      <c r="F1594" s="123"/>
      <c r="G1594" s="123"/>
      <c r="H1594" s="123"/>
      <c r="I1594" s="123"/>
      <c r="J1594" s="123"/>
      <c r="K1594" s="21"/>
      <c r="L1594" s="21"/>
      <c r="M1594" s="21"/>
      <c r="N1594" s="21"/>
      <c r="O1594" s="21"/>
      <c r="P1594" s="21"/>
      <c r="Q1594" s="21"/>
      <c r="R1594" s="21"/>
      <c r="S1594" s="21"/>
    </row>
    <row r="1595" spans="2:19" s="8" customFormat="1" x14ac:dyDescent="0.3">
      <c r="B1595" s="123"/>
      <c r="C1595" s="123"/>
      <c r="D1595" s="123"/>
      <c r="E1595" s="123"/>
      <c r="F1595" s="123"/>
      <c r="G1595" s="123"/>
      <c r="H1595" s="123"/>
      <c r="I1595" s="123"/>
      <c r="J1595" s="123"/>
      <c r="K1595" s="21"/>
      <c r="L1595" s="21"/>
      <c r="M1595" s="21"/>
      <c r="N1595" s="21"/>
      <c r="O1595" s="21"/>
      <c r="P1595" s="21"/>
      <c r="Q1595" s="21"/>
      <c r="R1595" s="21"/>
      <c r="S1595" s="21"/>
    </row>
    <row r="1596" spans="2:19" s="8" customFormat="1" x14ac:dyDescent="0.3">
      <c r="B1596" s="123"/>
      <c r="C1596" s="123"/>
      <c r="D1596" s="123"/>
      <c r="E1596" s="123"/>
      <c r="F1596" s="123"/>
      <c r="G1596" s="123"/>
      <c r="H1596" s="123"/>
      <c r="I1596" s="123"/>
      <c r="J1596" s="123"/>
      <c r="K1596" s="21"/>
      <c r="L1596" s="21"/>
      <c r="M1596" s="21"/>
      <c r="N1596" s="21"/>
      <c r="O1596" s="21"/>
      <c r="P1596" s="21"/>
      <c r="Q1596" s="21"/>
      <c r="R1596" s="21"/>
      <c r="S1596" s="21"/>
    </row>
    <row r="1597" spans="2:19" s="8" customFormat="1" x14ac:dyDescent="0.3">
      <c r="B1597" s="123"/>
      <c r="C1597" s="123"/>
      <c r="D1597" s="123"/>
      <c r="E1597" s="123"/>
      <c r="F1597" s="123"/>
      <c r="G1597" s="123"/>
      <c r="H1597" s="123"/>
      <c r="I1597" s="123"/>
      <c r="J1597" s="123"/>
      <c r="K1597" s="21"/>
      <c r="L1597" s="21"/>
      <c r="M1597" s="21"/>
      <c r="N1597" s="21"/>
      <c r="O1597" s="21"/>
      <c r="P1597" s="21"/>
      <c r="Q1597" s="21"/>
      <c r="R1597" s="21"/>
      <c r="S1597" s="21"/>
    </row>
    <row r="1598" spans="2:19" s="8" customFormat="1" x14ac:dyDescent="0.3">
      <c r="B1598" s="123"/>
      <c r="C1598" s="123"/>
      <c r="D1598" s="123"/>
      <c r="E1598" s="123"/>
      <c r="F1598" s="123"/>
      <c r="G1598" s="123"/>
      <c r="H1598" s="123"/>
      <c r="I1598" s="123"/>
      <c r="J1598" s="123"/>
      <c r="K1598" s="21"/>
      <c r="L1598" s="21"/>
      <c r="M1598" s="21"/>
      <c r="N1598" s="21"/>
      <c r="O1598" s="21"/>
      <c r="P1598" s="21"/>
      <c r="Q1598" s="21"/>
      <c r="R1598" s="21"/>
      <c r="S1598" s="21"/>
    </row>
    <row r="1599" spans="2:19" s="8" customFormat="1" x14ac:dyDescent="0.3">
      <c r="B1599" s="123"/>
      <c r="C1599" s="123"/>
      <c r="D1599" s="123"/>
      <c r="E1599" s="123"/>
      <c r="F1599" s="123"/>
      <c r="G1599" s="123"/>
      <c r="H1599" s="123"/>
      <c r="I1599" s="123"/>
      <c r="J1599" s="123"/>
      <c r="K1599" s="21"/>
      <c r="L1599" s="21"/>
      <c r="M1599" s="21"/>
      <c r="N1599" s="21"/>
      <c r="O1599" s="21"/>
      <c r="P1599" s="21"/>
      <c r="Q1599" s="21"/>
      <c r="R1599" s="21"/>
      <c r="S1599" s="21"/>
    </row>
    <row r="1600" spans="2:19" s="8" customFormat="1" x14ac:dyDescent="0.3">
      <c r="B1600" s="123"/>
      <c r="C1600" s="123"/>
      <c r="D1600" s="123"/>
      <c r="E1600" s="123"/>
      <c r="F1600" s="123"/>
      <c r="G1600" s="123"/>
      <c r="H1600" s="123"/>
      <c r="I1600" s="123"/>
      <c r="J1600" s="123"/>
      <c r="K1600" s="21"/>
      <c r="L1600" s="21"/>
      <c r="M1600" s="21"/>
      <c r="N1600" s="21"/>
      <c r="O1600" s="21"/>
      <c r="P1600" s="21"/>
      <c r="Q1600" s="21"/>
      <c r="R1600" s="21"/>
      <c r="S1600" s="21"/>
    </row>
    <row r="1601" spans="2:19" s="8" customFormat="1" x14ac:dyDescent="0.3">
      <c r="B1601" s="123"/>
      <c r="C1601" s="123"/>
      <c r="D1601" s="123"/>
      <c r="E1601" s="123"/>
      <c r="F1601" s="123"/>
      <c r="G1601" s="123"/>
      <c r="H1601" s="123"/>
      <c r="I1601" s="123"/>
      <c r="J1601" s="123"/>
      <c r="K1601" s="21"/>
      <c r="L1601" s="21"/>
      <c r="M1601" s="21"/>
      <c r="N1601" s="21"/>
      <c r="O1601" s="21"/>
      <c r="P1601" s="21"/>
      <c r="Q1601" s="21"/>
      <c r="R1601" s="21"/>
      <c r="S1601" s="21"/>
    </row>
    <row r="1602" spans="2:19" s="8" customFormat="1" x14ac:dyDescent="0.3">
      <c r="B1602" s="123"/>
      <c r="C1602" s="123"/>
      <c r="D1602" s="123"/>
      <c r="E1602" s="123"/>
      <c r="F1602" s="123"/>
      <c r="G1602" s="123"/>
      <c r="H1602" s="123"/>
      <c r="I1602" s="123"/>
      <c r="J1602" s="123"/>
      <c r="K1602" s="21"/>
      <c r="L1602" s="21"/>
      <c r="M1602" s="21"/>
      <c r="N1602" s="21"/>
      <c r="O1602" s="21"/>
      <c r="P1602" s="21"/>
      <c r="Q1602" s="21"/>
      <c r="R1602" s="21"/>
      <c r="S1602" s="21"/>
    </row>
    <row r="1603" spans="2:19" s="8" customFormat="1" x14ac:dyDescent="0.3">
      <c r="B1603" s="123"/>
      <c r="C1603" s="123"/>
      <c r="D1603" s="123"/>
      <c r="E1603" s="123"/>
      <c r="F1603" s="123"/>
      <c r="G1603" s="123"/>
      <c r="H1603" s="123"/>
      <c r="I1603" s="123"/>
      <c r="J1603" s="123"/>
      <c r="K1603" s="21"/>
      <c r="L1603" s="21"/>
      <c r="M1603" s="21"/>
      <c r="N1603" s="21"/>
      <c r="O1603" s="21"/>
      <c r="P1603" s="21"/>
      <c r="Q1603" s="21"/>
      <c r="R1603" s="21"/>
      <c r="S1603" s="21"/>
    </row>
    <row r="1604" spans="2:19" s="8" customFormat="1" x14ac:dyDescent="0.3">
      <c r="B1604" s="123"/>
      <c r="C1604" s="123"/>
      <c r="D1604" s="123"/>
      <c r="E1604" s="123"/>
      <c r="F1604" s="123"/>
      <c r="G1604" s="123"/>
      <c r="H1604" s="123"/>
      <c r="I1604" s="123"/>
      <c r="J1604" s="123"/>
      <c r="K1604" s="21"/>
      <c r="L1604" s="21"/>
      <c r="M1604" s="21"/>
      <c r="N1604" s="21"/>
      <c r="O1604" s="21"/>
      <c r="P1604" s="21"/>
      <c r="Q1604" s="21"/>
      <c r="R1604" s="21"/>
      <c r="S1604" s="21"/>
    </row>
    <row r="1605" spans="2:19" s="8" customFormat="1" x14ac:dyDescent="0.3">
      <c r="B1605" s="123"/>
      <c r="C1605" s="123"/>
      <c r="D1605" s="123"/>
      <c r="E1605" s="123"/>
      <c r="F1605" s="123"/>
      <c r="G1605" s="123"/>
      <c r="H1605" s="123"/>
      <c r="I1605" s="123"/>
      <c r="J1605" s="123"/>
      <c r="K1605" s="21"/>
      <c r="L1605" s="21"/>
      <c r="M1605" s="21"/>
      <c r="N1605" s="21"/>
      <c r="O1605" s="21"/>
      <c r="P1605" s="21"/>
      <c r="Q1605" s="21"/>
      <c r="R1605" s="21"/>
      <c r="S1605" s="21"/>
    </row>
    <row r="1606" spans="2:19" s="8" customFormat="1" x14ac:dyDescent="0.3">
      <c r="B1606" s="123"/>
      <c r="C1606" s="123"/>
      <c r="D1606" s="123"/>
      <c r="E1606" s="123"/>
      <c r="F1606" s="123"/>
      <c r="G1606" s="123"/>
      <c r="H1606" s="123"/>
      <c r="I1606" s="123"/>
      <c r="J1606" s="123"/>
      <c r="K1606" s="21"/>
      <c r="L1606" s="21"/>
      <c r="M1606" s="21"/>
      <c r="N1606" s="21"/>
      <c r="O1606" s="21"/>
      <c r="P1606" s="21"/>
      <c r="Q1606" s="21"/>
      <c r="R1606" s="21"/>
      <c r="S1606" s="21"/>
    </row>
    <row r="1607" spans="2:19" s="8" customFormat="1" x14ac:dyDescent="0.3">
      <c r="B1607" s="123"/>
      <c r="C1607" s="123"/>
      <c r="D1607" s="123"/>
      <c r="E1607" s="123"/>
      <c r="F1607" s="123"/>
      <c r="G1607" s="123"/>
      <c r="H1607" s="123"/>
      <c r="I1607" s="123"/>
      <c r="J1607" s="123"/>
      <c r="K1607" s="21"/>
      <c r="L1607" s="21"/>
      <c r="M1607" s="21"/>
      <c r="N1607" s="21"/>
      <c r="O1607" s="21"/>
      <c r="P1607" s="21"/>
      <c r="Q1607" s="21"/>
      <c r="R1607" s="21"/>
      <c r="S1607" s="21"/>
    </row>
    <row r="1608" spans="2:19" s="8" customFormat="1" x14ac:dyDescent="0.3">
      <c r="B1608" s="123"/>
      <c r="C1608" s="123"/>
      <c r="D1608" s="123"/>
      <c r="E1608" s="123"/>
      <c r="F1608" s="123"/>
      <c r="G1608" s="123"/>
      <c r="H1608" s="123"/>
      <c r="I1608" s="123"/>
      <c r="J1608" s="123"/>
      <c r="K1608" s="21"/>
      <c r="L1608" s="21"/>
      <c r="M1608" s="21"/>
      <c r="N1608" s="21"/>
      <c r="O1608" s="21"/>
      <c r="P1608" s="21"/>
      <c r="Q1608" s="21"/>
      <c r="R1608" s="21"/>
      <c r="S1608" s="21"/>
    </row>
    <row r="1609" spans="2:19" s="8" customFormat="1" x14ac:dyDescent="0.3">
      <c r="B1609" s="123"/>
      <c r="C1609" s="123"/>
      <c r="D1609" s="123"/>
      <c r="E1609" s="123"/>
      <c r="F1609" s="123"/>
      <c r="G1609" s="123"/>
      <c r="H1609" s="123"/>
      <c r="I1609" s="123"/>
      <c r="J1609" s="123"/>
      <c r="K1609" s="21"/>
      <c r="L1609" s="21"/>
      <c r="M1609" s="21"/>
      <c r="N1609" s="21"/>
      <c r="O1609" s="21"/>
      <c r="P1609" s="21"/>
      <c r="Q1609" s="21"/>
      <c r="R1609" s="21"/>
      <c r="S1609" s="21"/>
    </row>
    <row r="1610" spans="2:19" s="8" customFormat="1" x14ac:dyDescent="0.3">
      <c r="B1610" s="123"/>
      <c r="C1610" s="123"/>
      <c r="D1610" s="123"/>
      <c r="E1610" s="123"/>
      <c r="F1610" s="123"/>
      <c r="G1610" s="123"/>
      <c r="H1610" s="123"/>
      <c r="I1610" s="123"/>
      <c r="J1610" s="123"/>
      <c r="K1610" s="21"/>
      <c r="L1610" s="21"/>
      <c r="M1610" s="21"/>
      <c r="N1610" s="21"/>
      <c r="O1610" s="21"/>
      <c r="P1610" s="21"/>
      <c r="Q1610" s="21"/>
      <c r="R1610" s="21"/>
      <c r="S1610" s="21"/>
    </row>
    <row r="1611" spans="2:19" s="8" customFormat="1" x14ac:dyDescent="0.3">
      <c r="B1611" s="123"/>
      <c r="C1611" s="123"/>
      <c r="D1611" s="123"/>
      <c r="E1611" s="123"/>
      <c r="F1611" s="123"/>
      <c r="G1611" s="123"/>
      <c r="H1611" s="123"/>
      <c r="I1611" s="123"/>
      <c r="J1611" s="123"/>
      <c r="K1611" s="21"/>
      <c r="L1611" s="21"/>
      <c r="M1611" s="21"/>
      <c r="N1611" s="21"/>
      <c r="O1611" s="21"/>
      <c r="P1611" s="21"/>
      <c r="Q1611" s="21"/>
      <c r="R1611" s="21"/>
      <c r="S1611" s="21"/>
    </row>
    <row r="1612" spans="2:19" s="8" customFormat="1" x14ac:dyDescent="0.3">
      <c r="B1612" s="123"/>
      <c r="C1612" s="123"/>
      <c r="D1612" s="123"/>
      <c r="E1612" s="123"/>
      <c r="F1612" s="123"/>
      <c r="G1612" s="123"/>
      <c r="H1612" s="123"/>
      <c r="I1612" s="123"/>
      <c r="J1612" s="123"/>
      <c r="K1612" s="21"/>
      <c r="L1612" s="21"/>
      <c r="M1612" s="21"/>
      <c r="N1612" s="21"/>
      <c r="O1612" s="21"/>
      <c r="P1612" s="21"/>
      <c r="Q1612" s="21"/>
      <c r="R1612" s="21"/>
      <c r="S1612" s="21"/>
    </row>
    <row r="1613" spans="2:19" s="8" customFormat="1" x14ac:dyDescent="0.3">
      <c r="B1613" s="123"/>
      <c r="C1613" s="123"/>
      <c r="D1613" s="123"/>
      <c r="E1613" s="123"/>
      <c r="F1613" s="123"/>
      <c r="G1613" s="123"/>
      <c r="H1613" s="123"/>
      <c r="I1613" s="123"/>
      <c r="J1613" s="123"/>
      <c r="K1613" s="21"/>
      <c r="L1613" s="21"/>
      <c r="M1613" s="21"/>
      <c r="N1613" s="21"/>
      <c r="O1613" s="21"/>
      <c r="P1613" s="21"/>
      <c r="Q1613" s="21"/>
      <c r="R1613" s="21"/>
      <c r="S1613" s="21"/>
    </row>
    <row r="1614" spans="2:19" s="8" customFormat="1" x14ac:dyDescent="0.3">
      <c r="B1614" s="123"/>
      <c r="C1614" s="123"/>
      <c r="D1614" s="123"/>
      <c r="E1614" s="123"/>
      <c r="F1614" s="123"/>
      <c r="G1614" s="123"/>
      <c r="H1614" s="123"/>
      <c r="I1614" s="123"/>
      <c r="J1614" s="123"/>
      <c r="K1614" s="21"/>
      <c r="L1614" s="21"/>
      <c r="M1614" s="21"/>
      <c r="N1614" s="21"/>
      <c r="O1614" s="21"/>
      <c r="P1614" s="21"/>
      <c r="Q1614" s="21"/>
      <c r="R1614" s="21"/>
      <c r="S1614" s="21"/>
    </row>
    <row r="1615" spans="2:19" s="8" customFormat="1" x14ac:dyDescent="0.3">
      <c r="B1615" s="123"/>
      <c r="C1615" s="123"/>
      <c r="D1615" s="123"/>
      <c r="E1615" s="123"/>
      <c r="F1615" s="123"/>
      <c r="G1615" s="123"/>
      <c r="H1615" s="123"/>
      <c r="I1615" s="123"/>
      <c r="J1615" s="123"/>
      <c r="K1615" s="21"/>
      <c r="L1615" s="21"/>
      <c r="M1615" s="21"/>
      <c r="N1615" s="21"/>
      <c r="O1615" s="21"/>
      <c r="P1615" s="21"/>
      <c r="Q1615" s="21"/>
      <c r="R1615" s="21"/>
      <c r="S1615" s="21"/>
    </row>
    <row r="1616" spans="2:19" s="8" customFormat="1" x14ac:dyDescent="0.3">
      <c r="B1616" s="123"/>
      <c r="C1616" s="123"/>
      <c r="D1616" s="123"/>
      <c r="E1616" s="123"/>
      <c r="F1616" s="123"/>
      <c r="G1616" s="123"/>
      <c r="H1616" s="123"/>
      <c r="I1616" s="123"/>
      <c r="J1616" s="123"/>
      <c r="K1616" s="21"/>
      <c r="L1616" s="21"/>
      <c r="M1616" s="21"/>
      <c r="N1616" s="21"/>
      <c r="O1616" s="21"/>
      <c r="P1616" s="21"/>
      <c r="Q1616" s="21"/>
      <c r="R1616" s="21"/>
      <c r="S1616" s="21"/>
    </row>
    <row r="1617" spans="2:19" s="8" customFormat="1" x14ac:dyDescent="0.3">
      <c r="B1617" s="123"/>
      <c r="C1617" s="123"/>
      <c r="D1617" s="123"/>
      <c r="E1617" s="123"/>
      <c r="F1617" s="123"/>
      <c r="G1617" s="123"/>
      <c r="H1617" s="123"/>
      <c r="I1617" s="123"/>
      <c r="J1617" s="123"/>
      <c r="K1617" s="21"/>
      <c r="L1617" s="21"/>
      <c r="M1617" s="21"/>
      <c r="N1617" s="21"/>
      <c r="O1617" s="21"/>
      <c r="P1617" s="21"/>
      <c r="Q1617" s="21"/>
      <c r="R1617" s="21"/>
      <c r="S1617" s="21"/>
    </row>
    <row r="1618" spans="2:19" s="8" customFormat="1" x14ac:dyDescent="0.3">
      <c r="B1618" s="123"/>
      <c r="C1618" s="123"/>
      <c r="D1618" s="123"/>
      <c r="E1618" s="123"/>
      <c r="F1618" s="123"/>
      <c r="G1618" s="123"/>
      <c r="H1618" s="123"/>
      <c r="I1618" s="123"/>
      <c r="J1618" s="123"/>
      <c r="K1618" s="21"/>
      <c r="L1618" s="21"/>
      <c r="M1618" s="21"/>
      <c r="N1618" s="21"/>
      <c r="O1618" s="21"/>
      <c r="P1618" s="21"/>
      <c r="Q1618" s="21"/>
      <c r="R1618" s="21"/>
      <c r="S1618" s="21"/>
    </row>
    <row r="1619" spans="2:19" s="8" customFormat="1" x14ac:dyDescent="0.3">
      <c r="B1619" s="123"/>
      <c r="C1619" s="123"/>
      <c r="D1619" s="123"/>
      <c r="E1619" s="123"/>
      <c r="F1619" s="123"/>
      <c r="G1619" s="123"/>
      <c r="H1619" s="123"/>
      <c r="I1619" s="123"/>
      <c r="J1619" s="123"/>
      <c r="K1619" s="21"/>
      <c r="L1619" s="21"/>
      <c r="M1619" s="21"/>
      <c r="N1619" s="21"/>
      <c r="O1619" s="21"/>
      <c r="P1619" s="21"/>
      <c r="Q1619" s="21"/>
      <c r="R1619" s="21"/>
      <c r="S1619" s="21"/>
    </row>
    <row r="1620" spans="2:19" s="8" customFormat="1" x14ac:dyDescent="0.3">
      <c r="B1620" s="123"/>
      <c r="C1620" s="123"/>
      <c r="D1620" s="123"/>
      <c r="E1620" s="123"/>
      <c r="F1620" s="123"/>
      <c r="G1620" s="123"/>
      <c r="H1620" s="123"/>
      <c r="I1620" s="123"/>
      <c r="J1620" s="123"/>
      <c r="K1620" s="21"/>
      <c r="L1620" s="21"/>
      <c r="M1620" s="21"/>
      <c r="N1620" s="21"/>
      <c r="O1620" s="21"/>
      <c r="P1620" s="21"/>
      <c r="Q1620" s="21"/>
      <c r="R1620" s="21"/>
      <c r="S1620" s="21"/>
    </row>
    <row r="1621" spans="2:19" s="8" customFormat="1" x14ac:dyDescent="0.3">
      <c r="B1621" s="123"/>
      <c r="C1621" s="123"/>
      <c r="D1621" s="123"/>
      <c r="E1621" s="123"/>
      <c r="F1621" s="123"/>
      <c r="G1621" s="123"/>
      <c r="H1621" s="123"/>
      <c r="I1621" s="123"/>
      <c r="J1621" s="123"/>
      <c r="K1621" s="21"/>
      <c r="L1621" s="21"/>
      <c r="M1621" s="21"/>
      <c r="N1621" s="21"/>
      <c r="O1621" s="21"/>
      <c r="P1621" s="21"/>
      <c r="Q1621" s="21"/>
      <c r="R1621" s="21"/>
      <c r="S1621" s="21"/>
    </row>
    <row r="1622" spans="2:19" s="8" customFormat="1" x14ac:dyDescent="0.3">
      <c r="B1622" s="123"/>
      <c r="C1622" s="123"/>
      <c r="D1622" s="123"/>
      <c r="E1622" s="123"/>
      <c r="F1622" s="123"/>
      <c r="G1622" s="123"/>
      <c r="H1622" s="123"/>
      <c r="I1622" s="123"/>
      <c r="J1622" s="123"/>
      <c r="K1622" s="21"/>
      <c r="L1622" s="21"/>
      <c r="M1622" s="21"/>
      <c r="N1622" s="21"/>
      <c r="O1622" s="21"/>
      <c r="P1622" s="21"/>
      <c r="Q1622" s="21"/>
      <c r="R1622" s="21"/>
      <c r="S1622" s="21"/>
    </row>
    <row r="1623" spans="2:19" s="8" customFormat="1" x14ac:dyDescent="0.3">
      <c r="B1623" s="123"/>
      <c r="C1623" s="123"/>
      <c r="D1623" s="123"/>
      <c r="E1623" s="123"/>
      <c r="F1623" s="123"/>
      <c r="G1623" s="123"/>
      <c r="H1623" s="123"/>
      <c r="I1623" s="123"/>
      <c r="J1623" s="123"/>
      <c r="K1623" s="21"/>
      <c r="L1623" s="21"/>
      <c r="M1623" s="21"/>
      <c r="N1623" s="21"/>
      <c r="O1623" s="21"/>
      <c r="P1623" s="21"/>
      <c r="Q1623" s="21"/>
      <c r="R1623" s="21"/>
      <c r="S1623" s="21"/>
    </row>
    <row r="1624" spans="2:19" s="8" customFormat="1" x14ac:dyDescent="0.3">
      <c r="B1624" s="123"/>
      <c r="C1624" s="123"/>
      <c r="D1624" s="123"/>
      <c r="E1624" s="123"/>
      <c r="F1624" s="123"/>
      <c r="G1624" s="123"/>
      <c r="H1624" s="123"/>
      <c r="I1624" s="123"/>
      <c r="J1624" s="123"/>
      <c r="K1624" s="21"/>
      <c r="L1624" s="21"/>
      <c r="M1624" s="21"/>
      <c r="N1624" s="21"/>
      <c r="O1624" s="21"/>
      <c r="P1624" s="21"/>
      <c r="Q1624" s="21"/>
      <c r="R1624" s="21"/>
      <c r="S1624" s="21"/>
    </row>
    <row r="1625" spans="2:19" s="8" customFormat="1" x14ac:dyDescent="0.3">
      <c r="B1625" s="123"/>
      <c r="C1625" s="123"/>
      <c r="D1625" s="123"/>
      <c r="E1625" s="123"/>
      <c r="F1625" s="123"/>
      <c r="G1625" s="123"/>
      <c r="H1625" s="123"/>
      <c r="I1625" s="123"/>
      <c r="J1625" s="123"/>
      <c r="K1625" s="21"/>
      <c r="L1625" s="21"/>
      <c r="M1625" s="21"/>
      <c r="N1625" s="21"/>
      <c r="O1625" s="21"/>
      <c r="P1625" s="21"/>
      <c r="Q1625" s="21"/>
      <c r="R1625" s="21"/>
      <c r="S1625" s="21"/>
    </row>
    <row r="1626" spans="2:19" s="8" customFormat="1" x14ac:dyDescent="0.3">
      <c r="B1626" s="123"/>
      <c r="C1626" s="123"/>
      <c r="D1626" s="123"/>
      <c r="E1626" s="123"/>
      <c r="F1626" s="123"/>
      <c r="G1626" s="123"/>
      <c r="H1626" s="123"/>
      <c r="I1626" s="123"/>
      <c r="J1626" s="123"/>
      <c r="K1626" s="21"/>
      <c r="L1626" s="21"/>
      <c r="M1626" s="21"/>
      <c r="N1626" s="21"/>
      <c r="O1626" s="21"/>
      <c r="P1626" s="21"/>
      <c r="Q1626" s="21"/>
      <c r="R1626" s="21"/>
      <c r="S1626" s="21"/>
    </row>
    <row r="1627" spans="2:19" s="8" customFormat="1" x14ac:dyDescent="0.3">
      <c r="B1627" s="123"/>
      <c r="C1627" s="123"/>
      <c r="D1627" s="123"/>
      <c r="E1627" s="123"/>
      <c r="F1627" s="123"/>
      <c r="G1627" s="123"/>
      <c r="H1627" s="123"/>
      <c r="I1627" s="123"/>
      <c r="J1627" s="123"/>
      <c r="K1627" s="21"/>
      <c r="L1627" s="21"/>
      <c r="M1627" s="21"/>
      <c r="N1627" s="21"/>
      <c r="O1627" s="21"/>
      <c r="P1627" s="21"/>
      <c r="Q1627" s="21"/>
      <c r="R1627" s="21"/>
      <c r="S1627" s="21"/>
    </row>
    <row r="1628" spans="2:19" s="8" customFormat="1" x14ac:dyDescent="0.3">
      <c r="B1628" s="123"/>
      <c r="C1628" s="123"/>
      <c r="D1628" s="123"/>
      <c r="E1628" s="123"/>
      <c r="F1628" s="123"/>
      <c r="G1628" s="123"/>
      <c r="H1628" s="123"/>
      <c r="I1628" s="123"/>
      <c r="J1628" s="123"/>
      <c r="K1628" s="21"/>
      <c r="L1628" s="21"/>
      <c r="M1628" s="21"/>
      <c r="N1628" s="21"/>
      <c r="O1628" s="21"/>
      <c r="P1628" s="21"/>
      <c r="Q1628" s="21"/>
      <c r="R1628" s="21"/>
      <c r="S1628" s="21"/>
    </row>
    <row r="1629" spans="2:19" s="8" customFormat="1" x14ac:dyDescent="0.3">
      <c r="B1629" s="123"/>
      <c r="C1629" s="123"/>
      <c r="D1629" s="123"/>
      <c r="E1629" s="123"/>
      <c r="F1629" s="123"/>
      <c r="G1629" s="123"/>
      <c r="H1629" s="123"/>
      <c r="I1629" s="123"/>
      <c r="J1629" s="123"/>
      <c r="K1629" s="21"/>
      <c r="L1629" s="21"/>
      <c r="M1629" s="21"/>
      <c r="N1629" s="21"/>
      <c r="O1629" s="21"/>
      <c r="P1629" s="21"/>
      <c r="Q1629" s="21"/>
      <c r="R1629" s="21"/>
      <c r="S1629" s="21"/>
    </row>
    <row r="1630" spans="2:19" s="8" customFormat="1" x14ac:dyDescent="0.3">
      <c r="B1630" s="123"/>
      <c r="C1630" s="123"/>
      <c r="D1630" s="123"/>
      <c r="E1630" s="123"/>
      <c r="F1630" s="123"/>
      <c r="G1630" s="123"/>
      <c r="H1630" s="123"/>
      <c r="I1630" s="123"/>
      <c r="J1630" s="123"/>
      <c r="K1630" s="21"/>
      <c r="L1630" s="21"/>
      <c r="M1630" s="21"/>
      <c r="N1630" s="21"/>
      <c r="O1630" s="21"/>
      <c r="P1630" s="21"/>
      <c r="Q1630" s="21"/>
      <c r="R1630" s="21"/>
      <c r="S1630" s="21"/>
    </row>
    <row r="1631" spans="2:19" s="8" customFormat="1" x14ac:dyDescent="0.3">
      <c r="B1631" s="123"/>
      <c r="C1631" s="123"/>
      <c r="D1631" s="123"/>
      <c r="E1631" s="123"/>
      <c r="F1631" s="123"/>
      <c r="G1631" s="123"/>
      <c r="H1631" s="123"/>
      <c r="I1631" s="123"/>
      <c r="J1631" s="123"/>
      <c r="K1631" s="21"/>
      <c r="L1631" s="21"/>
      <c r="M1631" s="21"/>
      <c r="N1631" s="21"/>
      <c r="O1631" s="21"/>
      <c r="P1631" s="21"/>
      <c r="Q1631" s="21"/>
      <c r="R1631" s="21"/>
      <c r="S1631" s="21"/>
    </row>
    <row r="1632" spans="2:19" s="8" customFormat="1" x14ac:dyDescent="0.3">
      <c r="B1632" s="123"/>
      <c r="C1632" s="123"/>
      <c r="D1632" s="123"/>
      <c r="E1632" s="123"/>
      <c r="F1632" s="123"/>
      <c r="G1632" s="123"/>
      <c r="H1632" s="123"/>
      <c r="I1632" s="123"/>
      <c r="J1632" s="123"/>
      <c r="K1632" s="21"/>
      <c r="L1632" s="21"/>
      <c r="M1632" s="21"/>
      <c r="N1632" s="21"/>
      <c r="O1632" s="21"/>
      <c r="P1632" s="21"/>
      <c r="Q1632" s="21"/>
      <c r="R1632" s="21"/>
      <c r="S1632" s="21"/>
    </row>
    <row r="1633" spans="2:19" s="8" customFormat="1" x14ac:dyDescent="0.3">
      <c r="B1633" s="123"/>
      <c r="C1633" s="123"/>
      <c r="D1633" s="123"/>
      <c r="E1633" s="123"/>
      <c r="F1633" s="123"/>
      <c r="G1633" s="123"/>
      <c r="H1633" s="123"/>
      <c r="I1633" s="123"/>
      <c r="J1633" s="123"/>
      <c r="K1633" s="21"/>
      <c r="L1633" s="21"/>
      <c r="M1633" s="21"/>
      <c r="N1633" s="21"/>
      <c r="O1633" s="21"/>
      <c r="P1633" s="21"/>
      <c r="Q1633" s="21"/>
      <c r="R1633" s="21"/>
      <c r="S1633" s="21"/>
    </row>
    <row r="1634" spans="2:19" s="8" customFormat="1" x14ac:dyDescent="0.3">
      <c r="B1634" s="123"/>
      <c r="C1634" s="123"/>
      <c r="D1634" s="123"/>
      <c r="E1634" s="123"/>
      <c r="F1634" s="123"/>
      <c r="G1634" s="123"/>
      <c r="H1634" s="123"/>
      <c r="I1634" s="123"/>
      <c r="J1634" s="123"/>
      <c r="K1634" s="21"/>
      <c r="L1634" s="21"/>
      <c r="M1634" s="21"/>
      <c r="N1634" s="21"/>
      <c r="O1634" s="21"/>
      <c r="P1634" s="21"/>
      <c r="Q1634" s="21"/>
      <c r="R1634" s="21"/>
      <c r="S1634" s="21"/>
    </row>
    <row r="1635" spans="2:19" s="8" customFormat="1" x14ac:dyDescent="0.3">
      <c r="B1635" s="123"/>
      <c r="C1635" s="123"/>
      <c r="D1635" s="123"/>
      <c r="E1635" s="123"/>
      <c r="F1635" s="123"/>
      <c r="G1635" s="123"/>
      <c r="H1635" s="123"/>
      <c r="I1635" s="123"/>
      <c r="J1635" s="123"/>
      <c r="K1635" s="21"/>
      <c r="L1635" s="21"/>
      <c r="M1635" s="21"/>
      <c r="N1635" s="21"/>
      <c r="O1635" s="21"/>
      <c r="P1635" s="21"/>
      <c r="Q1635" s="21"/>
      <c r="R1635" s="21"/>
      <c r="S1635" s="21"/>
    </row>
    <row r="1636" spans="2:19" s="8" customFormat="1" x14ac:dyDescent="0.3">
      <c r="B1636" s="123"/>
      <c r="C1636" s="123"/>
      <c r="D1636" s="123"/>
      <c r="E1636" s="123"/>
      <c r="F1636" s="123"/>
      <c r="G1636" s="123"/>
      <c r="H1636" s="123"/>
      <c r="I1636" s="123"/>
      <c r="J1636" s="123"/>
      <c r="K1636" s="21"/>
      <c r="L1636" s="21"/>
      <c r="M1636" s="21"/>
      <c r="N1636" s="21"/>
      <c r="O1636" s="21"/>
      <c r="P1636" s="21"/>
      <c r="Q1636" s="21"/>
      <c r="R1636" s="21"/>
      <c r="S1636" s="21"/>
    </row>
    <row r="1637" spans="2:19" s="8" customFormat="1" x14ac:dyDescent="0.3">
      <c r="B1637" s="123"/>
      <c r="C1637" s="123"/>
      <c r="D1637" s="123"/>
      <c r="E1637" s="123"/>
      <c r="F1637" s="123"/>
      <c r="G1637" s="123"/>
      <c r="H1637" s="123"/>
      <c r="I1637" s="123"/>
      <c r="J1637" s="123"/>
      <c r="K1637" s="21"/>
      <c r="L1637" s="21"/>
      <c r="M1637" s="21"/>
      <c r="N1637" s="21"/>
      <c r="O1637" s="21"/>
      <c r="P1637" s="21"/>
      <c r="Q1637" s="21"/>
      <c r="R1637" s="21"/>
      <c r="S1637" s="21"/>
    </row>
    <row r="1638" spans="2:19" s="8" customFormat="1" x14ac:dyDescent="0.3">
      <c r="B1638" s="123"/>
      <c r="C1638" s="123"/>
      <c r="D1638" s="123"/>
      <c r="E1638" s="123"/>
      <c r="F1638" s="123"/>
      <c r="G1638" s="123"/>
      <c r="H1638" s="123"/>
      <c r="I1638" s="123"/>
      <c r="J1638" s="123"/>
      <c r="K1638" s="21"/>
      <c r="L1638" s="21"/>
      <c r="M1638" s="21"/>
      <c r="N1638" s="21"/>
      <c r="O1638" s="21"/>
      <c r="P1638" s="21"/>
      <c r="Q1638" s="21"/>
      <c r="R1638" s="21"/>
      <c r="S1638" s="21"/>
    </row>
    <row r="1639" spans="2:19" s="8" customFormat="1" x14ac:dyDescent="0.3">
      <c r="B1639" s="123"/>
      <c r="C1639" s="123"/>
      <c r="D1639" s="123"/>
      <c r="E1639" s="123"/>
      <c r="F1639" s="123"/>
      <c r="G1639" s="123"/>
      <c r="H1639" s="123"/>
      <c r="I1639" s="123"/>
      <c r="J1639" s="123"/>
      <c r="K1639" s="21"/>
      <c r="L1639" s="21"/>
      <c r="M1639" s="21"/>
      <c r="N1639" s="21"/>
      <c r="O1639" s="21"/>
      <c r="P1639" s="21"/>
      <c r="Q1639" s="21"/>
      <c r="R1639" s="21"/>
      <c r="S1639" s="21"/>
    </row>
    <row r="1640" spans="2:19" s="8" customFormat="1" x14ac:dyDescent="0.3">
      <c r="B1640" s="123"/>
      <c r="C1640" s="123"/>
      <c r="D1640" s="123"/>
      <c r="E1640" s="123"/>
      <c r="F1640" s="123"/>
      <c r="G1640" s="123"/>
      <c r="H1640" s="123"/>
      <c r="I1640" s="123"/>
      <c r="J1640" s="123"/>
      <c r="K1640" s="21"/>
      <c r="L1640" s="21"/>
      <c r="M1640" s="21"/>
      <c r="N1640" s="21"/>
      <c r="O1640" s="21"/>
      <c r="P1640" s="21"/>
      <c r="Q1640" s="21"/>
      <c r="R1640" s="21"/>
      <c r="S1640" s="21"/>
    </row>
    <row r="1641" spans="2:19" s="8" customFormat="1" x14ac:dyDescent="0.3">
      <c r="B1641" s="123"/>
      <c r="C1641" s="123"/>
      <c r="D1641" s="123"/>
      <c r="E1641" s="123"/>
      <c r="F1641" s="123"/>
      <c r="G1641" s="123"/>
      <c r="H1641" s="123"/>
      <c r="I1641" s="123"/>
      <c r="J1641" s="123"/>
      <c r="K1641" s="21"/>
      <c r="L1641" s="21"/>
      <c r="M1641" s="21"/>
      <c r="N1641" s="21"/>
      <c r="O1641" s="21"/>
      <c r="P1641" s="21"/>
      <c r="Q1641" s="21"/>
      <c r="R1641" s="21"/>
      <c r="S1641" s="21"/>
    </row>
    <row r="1642" spans="2:19" s="8" customFormat="1" x14ac:dyDescent="0.3">
      <c r="B1642" s="123"/>
      <c r="C1642" s="123"/>
      <c r="D1642" s="123"/>
      <c r="E1642" s="123"/>
      <c r="F1642" s="123"/>
      <c r="G1642" s="123"/>
      <c r="H1642" s="123"/>
      <c r="I1642" s="123"/>
      <c r="J1642" s="123"/>
      <c r="K1642" s="21"/>
      <c r="L1642" s="21"/>
      <c r="M1642" s="21"/>
      <c r="N1642" s="21"/>
      <c r="O1642" s="21"/>
      <c r="P1642" s="21"/>
      <c r="Q1642" s="21"/>
      <c r="R1642" s="21"/>
      <c r="S1642" s="21"/>
    </row>
    <row r="1643" spans="2:19" s="8" customFormat="1" x14ac:dyDescent="0.3">
      <c r="B1643" s="123"/>
      <c r="C1643" s="123"/>
      <c r="D1643" s="123"/>
      <c r="E1643" s="123"/>
      <c r="F1643" s="123"/>
      <c r="G1643" s="123"/>
      <c r="H1643" s="123"/>
      <c r="I1643" s="123"/>
      <c r="J1643" s="123"/>
      <c r="K1643" s="21"/>
      <c r="L1643" s="21"/>
      <c r="M1643" s="21"/>
      <c r="N1643" s="21"/>
      <c r="O1643" s="21"/>
      <c r="P1643" s="21"/>
      <c r="Q1643" s="21"/>
      <c r="R1643" s="21"/>
      <c r="S1643" s="21"/>
    </row>
    <row r="1644" spans="2:19" s="8" customFormat="1" x14ac:dyDescent="0.3">
      <c r="B1644" s="123"/>
      <c r="C1644" s="123"/>
      <c r="D1644" s="123"/>
      <c r="E1644" s="123"/>
      <c r="F1644" s="123"/>
      <c r="G1644" s="123"/>
      <c r="H1644" s="123"/>
      <c r="I1644" s="123"/>
      <c r="J1644" s="123"/>
      <c r="K1644" s="21"/>
      <c r="L1644" s="21"/>
      <c r="M1644" s="21"/>
      <c r="N1644" s="21"/>
      <c r="O1644" s="21"/>
      <c r="P1644" s="21"/>
      <c r="Q1644" s="21"/>
      <c r="R1644" s="21"/>
      <c r="S1644" s="21"/>
    </row>
    <row r="1645" spans="2:19" s="8" customFormat="1" x14ac:dyDescent="0.3">
      <c r="B1645" s="123"/>
      <c r="C1645" s="123"/>
      <c r="D1645" s="123"/>
      <c r="E1645" s="123"/>
      <c r="F1645" s="123"/>
      <c r="G1645" s="123"/>
      <c r="H1645" s="123"/>
      <c r="I1645" s="123"/>
      <c r="J1645" s="123"/>
      <c r="K1645" s="21"/>
      <c r="L1645" s="21"/>
      <c r="M1645" s="21"/>
      <c r="N1645" s="21"/>
      <c r="O1645" s="21"/>
      <c r="P1645" s="21"/>
      <c r="Q1645" s="21"/>
      <c r="R1645" s="21"/>
      <c r="S1645" s="21"/>
    </row>
    <row r="1646" spans="2:19" s="8" customFormat="1" x14ac:dyDescent="0.3">
      <c r="B1646" s="123"/>
      <c r="C1646" s="123"/>
      <c r="D1646" s="123"/>
      <c r="E1646" s="123"/>
      <c r="F1646" s="123"/>
      <c r="G1646" s="123"/>
      <c r="H1646" s="123"/>
      <c r="I1646" s="123"/>
      <c r="J1646" s="123"/>
      <c r="K1646" s="21"/>
      <c r="L1646" s="21"/>
      <c r="M1646" s="21"/>
      <c r="N1646" s="21"/>
      <c r="O1646" s="21"/>
      <c r="P1646" s="21"/>
      <c r="Q1646" s="21"/>
      <c r="R1646" s="21"/>
      <c r="S1646" s="21"/>
    </row>
    <row r="1647" spans="2:19" s="8" customFormat="1" x14ac:dyDescent="0.3">
      <c r="B1647" s="123"/>
      <c r="C1647" s="123"/>
      <c r="D1647" s="123"/>
      <c r="E1647" s="123"/>
      <c r="F1647" s="123"/>
      <c r="G1647" s="123"/>
      <c r="H1647" s="123"/>
      <c r="I1647" s="123"/>
      <c r="J1647" s="123"/>
      <c r="K1647" s="21"/>
      <c r="L1647" s="21"/>
      <c r="M1647" s="21"/>
      <c r="N1647" s="21"/>
      <c r="O1647" s="21"/>
      <c r="P1647" s="21"/>
      <c r="Q1647" s="21"/>
      <c r="R1647" s="21"/>
      <c r="S1647" s="21"/>
    </row>
    <row r="1648" spans="2:19" s="8" customFormat="1" x14ac:dyDescent="0.3">
      <c r="B1648" s="123"/>
      <c r="C1648" s="123"/>
      <c r="D1648" s="123"/>
      <c r="E1648" s="123"/>
      <c r="F1648" s="123"/>
      <c r="G1648" s="123"/>
      <c r="H1648" s="123"/>
      <c r="I1648" s="123"/>
      <c r="J1648" s="123"/>
      <c r="K1648" s="21"/>
      <c r="L1648" s="21"/>
      <c r="M1648" s="21"/>
      <c r="N1648" s="21"/>
      <c r="O1648" s="21"/>
      <c r="P1648" s="21"/>
      <c r="Q1648" s="21"/>
      <c r="R1648" s="21"/>
      <c r="S1648" s="21"/>
    </row>
    <row r="1649" spans="2:19" s="8" customFormat="1" x14ac:dyDescent="0.3">
      <c r="B1649" s="123"/>
      <c r="C1649" s="123"/>
      <c r="D1649" s="123"/>
      <c r="E1649" s="123"/>
      <c r="F1649" s="123"/>
      <c r="G1649" s="123"/>
      <c r="H1649" s="123"/>
      <c r="I1649" s="123"/>
      <c r="J1649" s="123"/>
      <c r="K1649" s="21"/>
      <c r="L1649" s="21"/>
      <c r="M1649" s="21"/>
      <c r="N1649" s="21"/>
      <c r="O1649" s="21"/>
      <c r="P1649" s="21"/>
      <c r="Q1649" s="21"/>
      <c r="R1649" s="21"/>
      <c r="S1649" s="21"/>
    </row>
    <row r="1650" spans="2:19" s="8" customFormat="1" x14ac:dyDescent="0.3">
      <c r="B1650" s="123"/>
      <c r="C1650" s="123"/>
      <c r="D1650" s="123"/>
      <c r="E1650" s="123"/>
      <c r="F1650" s="123"/>
      <c r="G1650" s="123"/>
      <c r="H1650" s="123"/>
      <c r="I1650" s="123"/>
      <c r="J1650" s="123"/>
      <c r="K1650" s="21"/>
      <c r="L1650" s="21"/>
      <c r="M1650" s="21"/>
      <c r="N1650" s="21"/>
      <c r="O1650" s="21"/>
      <c r="P1650" s="21"/>
      <c r="Q1650" s="21"/>
      <c r="R1650" s="21"/>
      <c r="S1650" s="21"/>
    </row>
    <row r="1651" spans="2:19" s="8" customFormat="1" x14ac:dyDescent="0.3">
      <c r="B1651" s="123"/>
      <c r="C1651" s="123"/>
      <c r="D1651" s="123"/>
      <c r="E1651" s="123"/>
      <c r="F1651" s="123"/>
      <c r="G1651" s="123"/>
      <c r="H1651" s="123"/>
      <c r="I1651" s="123"/>
      <c r="J1651" s="123"/>
      <c r="K1651" s="21"/>
      <c r="L1651" s="21"/>
      <c r="M1651" s="21"/>
      <c r="N1651" s="21"/>
      <c r="O1651" s="21"/>
      <c r="P1651" s="21"/>
      <c r="Q1651" s="21"/>
      <c r="R1651" s="21"/>
      <c r="S1651" s="21"/>
    </row>
    <row r="1652" spans="2:19" s="8" customFormat="1" x14ac:dyDescent="0.3">
      <c r="B1652" s="123"/>
      <c r="C1652" s="123"/>
      <c r="D1652" s="123"/>
      <c r="E1652" s="123"/>
      <c r="F1652" s="123"/>
      <c r="G1652" s="123"/>
      <c r="H1652" s="123"/>
      <c r="I1652" s="123"/>
      <c r="J1652" s="123"/>
      <c r="K1652" s="21"/>
      <c r="L1652" s="21"/>
      <c r="M1652" s="21"/>
      <c r="N1652" s="21"/>
      <c r="O1652" s="21"/>
      <c r="P1652" s="21"/>
      <c r="Q1652" s="21"/>
      <c r="R1652" s="21"/>
      <c r="S1652" s="21"/>
    </row>
    <row r="1653" spans="2:19" s="8" customFormat="1" x14ac:dyDescent="0.3">
      <c r="B1653" s="123"/>
      <c r="C1653" s="123"/>
      <c r="D1653" s="123"/>
      <c r="E1653" s="123"/>
      <c r="F1653" s="123"/>
      <c r="G1653" s="123"/>
      <c r="H1653" s="123"/>
      <c r="I1653" s="123"/>
      <c r="J1653" s="123"/>
      <c r="K1653" s="21"/>
      <c r="L1653" s="21"/>
      <c r="M1653" s="21"/>
      <c r="N1653" s="21"/>
      <c r="O1653" s="21"/>
      <c r="P1653" s="21"/>
      <c r="Q1653" s="21"/>
      <c r="R1653" s="21"/>
      <c r="S1653" s="21"/>
    </row>
    <row r="1654" spans="2:19" s="8" customFormat="1" x14ac:dyDescent="0.3">
      <c r="B1654" s="123"/>
      <c r="C1654" s="123"/>
      <c r="D1654" s="123"/>
      <c r="E1654" s="123"/>
      <c r="F1654" s="123"/>
      <c r="G1654" s="123"/>
      <c r="H1654" s="123"/>
      <c r="I1654" s="123"/>
      <c r="J1654" s="123"/>
      <c r="K1654" s="21"/>
      <c r="L1654" s="21"/>
      <c r="M1654" s="21"/>
      <c r="N1654" s="21"/>
      <c r="O1654" s="21"/>
      <c r="P1654" s="21"/>
      <c r="Q1654" s="21"/>
      <c r="R1654" s="21"/>
      <c r="S1654" s="21"/>
    </row>
    <row r="1655" spans="2:19" s="8" customFormat="1" x14ac:dyDescent="0.3">
      <c r="B1655" s="123"/>
      <c r="C1655" s="123"/>
      <c r="D1655" s="123"/>
      <c r="E1655" s="123"/>
      <c r="F1655" s="123"/>
      <c r="G1655" s="123"/>
      <c r="H1655" s="123"/>
      <c r="I1655" s="123"/>
      <c r="J1655" s="123"/>
      <c r="K1655" s="21"/>
      <c r="L1655" s="21"/>
      <c r="M1655" s="21"/>
      <c r="N1655" s="21"/>
      <c r="O1655" s="21"/>
      <c r="P1655" s="21"/>
      <c r="Q1655" s="21"/>
      <c r="R1655" s="21"/>
      <c r="S1655" s="21"/>
    </row>
    <row r="1656" spans="2:19" s="8" customFormat="1" x14ac:dyDescent="0.3">
      <c r="B1656" s="123"/>
      <c r="C1656" s="123"/>
      <c r="D1656" s="123"/>
      <c r="E1656" s="123"/>
      <c r="F1656" s="123"/>
      <c r="G1656" s="123"/>
      <c r="H1656" s="123"/>
      <c r="I1656" s="123"/>
      <c r="J1656" s="123"/>
      <c r="K1656" s="21"/>
      <c r="L1656" s="21"/>
      <c r="M1656" s="21"/>
      <c r="N1656" s="21"/>
      <c r="O1656" s="21"/>
      <c r="P1656" s="21"/>
      <c r="Q1656" s="21"/>
      <c r="R1656" s="21"/>
      <c r="S1656" s="21"/>
    </row>
    <row r="1657" spans="2:19" s="8" customFormat="1" x14ac:dyDescent="0.3">
      <c r="B1657" s="123"/>
      <c r="C1657" s="123"/>
      <c r="D1657" s="123"/>
      <c r="E1657" s="123"/>
      <c r="F1657" s="123"/>
      <c r="G1657" s="123"/>
      <c r="H1657" s="123"/>
      <c r="I1657" s="123"/>
      <c r="J1657" s="123"/>
      <c r="K1657" s="21"/>
      <c r="L1657" s="21"/>
      <c r="M1657" s="21"/>
      <c r="N1657" s="21"/>
      <c r="O1657" s="21"/>
      <c r="P1657" s="21"/>
      <c r="Q1657" s="21"/>
      <c r="R1657" s="21"/>
      <c r="S1657" s="21"/>
    </row>
    <row r="1658" spans="2:19" s="8" customFormat="1" x14ac:dyDescent="0.3">
      <c r="B1658" s="123"/>
      <c r="C1658" s="123"/>
      <c r="D1658" s="123"/>
      <c r="E1658" s="123"/>
      <c r="F1658" s="123"/>
      <c r="G1658" s="123"/>
      <c r="H1658" s="123"/>
      <c r="I1658" s="123"/>
      <c r="J1658" s="123"/>
      <c r="K1658" s="21"/>
      <c r="L1658" s="21"/>
      <c r="M1658" s="21"/>
      <c r="N1658" s="21"/>
      <c r="O1658" s="21"/>
      <c r="P1658" s="21"/>
      <c r="Q1658" s="21"/>
      <c r="R1658" s="21"/>
      <c r="S1658" s="21"/>
    </row>
    <row r="1659" spans="2:19" s="8" customFormat="1" x14ac:dyDescent="0.3">
      <c r="B1659" s="123"/>
      <c r="C1659" s="123"/>
      <c r="D1659" s="123"/>
      <c r="E1659" s="123"/>
      <c r="F1659" s="123"/>
      <c r="G1659" s="123"/>
      <c r="H1659" s="123"/>
      <c r="I1659" s="123"/>
      <c r="J1659" s="123"/>
      <c r="K1659" s="21"/>
      <c r="L1659" s="21"/>
      <c r="M1659" s="21"/>
      <c r="N1659" s="21"/>
      <c r="O1659" s="21"/>
      <c r="P1659" s="21"/>
      <c r="Q1659" s="21"/>
      <c r="R1659" s="21"/>
      <c r="S1659" s="21"/>
    </row>
    <row r="1660" spans="2:19" s="8" customFormat="1" x14ac:dyDescent="0.3">
      <c r="B1660" s="123"/>
      <c r="C1660" s="123"/>
      <c r="D1660" s="123"/>
      <c r="E1660" s="123"/>
      <c r="F1660" s="123"/>
      <c r="G1660" s="123"/>
      <c r="H1660" s="123"/>
      <c r="I1660" s="123"/>
      <c r="J1660" s="123"/>
      <c r="K1660" s="21"/>
      <c r="L1660" s="21"/>
      <c r="M1660" s="21"/>
      <c r="N1660" s="21"/>
      <c r="O1660" s="21"/>
      <c r="P1660" s="21"/>
      <c r="Q1660" s="21"/>
      <c r="R1660" s="21"/>
      <c r="S1660" s="21"/>
    </row>
    <row r="1661" spans="2:19" s="8" customFormat="1" x14ac:dyDescent="0.3">
      <c r="B1661" s="123"/>
      <c r="C1661" s="123"/>
      <c r="D1661" s="123"/>
      <c r="E1661" s="123"/>
      <c r="F1661" s="123"/>
      <c r="G1661" s="123"/>
      <c r="H1661" s="123"/>
      <c r="I1661" s="123"/>
      <c r="J1661" s="123"/>
      <c r="K1661" s="21"/>
      <c r="L1661" s="21"/>
      <c r="M1661" s="21"/>
      <c r="N1661" s="21"/>
      <c r="O1661" s="21"/>
      <c r="P1661" s="21"/>
      <c r="Q1661" s="21"/>
      <c r="R1661" s="21"/>
      <c r="S1661" s="21"/>
    </row>
    <row r="1662" spans="2:19" s="8" customFormat="1" x14ac:dyDescent="0.3">
      <c r="B1662" s="123"/>
      <c r="C1662" s="123"/>
      <c r="D1662" s="123"/>
      <c r="E1662" s="123"/>
      <c r="F1662" s="123"/>
      <c r="G1662" s="123"/>
      <c r="H1662" s="123"/>
      <c r="I1662" s="123"/>
      <c r="J1662" s="123"/>
      <c r="K1662" s="21"/>
      <c r="L1662" s="21"/>
      <c r="M1662" s="21"/>
      <c r="N1662" s="21"/>
      <c r="O1662" s="21"/>
      <c r="P1662" s="21"/>
      <c r="Q1662" s="21"/>
      <c r="R1662" s="21"/>
      <c r="S1662" s="21"/>
    </row>
    <row r="1663" spans="2:19" s="8" customFormat="1" x14ac:dyDescent="0.3">
      <c r="B1663" s="123"/>
      <c r="C1663" s="123"/>
      <c r="D1663" s="123"/>
      <c r="E1663" s="123"/>
      <c r="F1663" s="123"/>
      <c r="G1663" s="123"/>
      <c r="H1663" s="123"/>
      <c r="I1663" s="123"/>
      <c r="J1663" s="123"/>
      <c r="K1663" s="21"/>
      <c r="L1663" s="21"/>
      <c r="M1663" s="21"/>
      <c r="N1663" s="21"/>
      <c r="O1663" s="21"/>
      <c r="P1663" s="21"/>
      <c r="Q1663" s="21"/>
      <c r="R1663" s="21"/>
      <c r="S1663" s="21"/>
    </row>
    <row r="1664" spans="2:19" s="8" customFormat="1" x14ac:dyDescent="0.3">
      <c r="B1664" s="123"/>
      <c r="C1664" s="123"/>
      <c r="D1664" s="123"/>
      <c r="E1664" s="123"/>
      <c r="F1664" s="123"/>
      <c r="G1664" s="123"/>
      <c r="H1664" s="123"/>
      <c r="I1664" s="123"/>
      <c r="J1664" s="123"/>
      <c r="K1664" s="21"/>
      <c r="L1664" s="21"/>
      <c r="M1664" s="21"/>
      <c r="N1664" s="21"/>
      <c r="O1664" s="21"/>
      <c r="P1664" s="21"/>
      <c r="Q1664" s="21"/>
      <c r="R1664" s="21"/>
      <c r="S1664" s="21"/>
    </row>
    <row r="1665" spans="2:19" s="8" customFormat="1" x14ac:dyDescent="0.3">
      <c r="B1665" s="123"/>
      <c r="C1665" s="123"/>
      <c r="D1665" s="123"/>
      <c r="E1665" s="123"/>
      <c r="F1665" s="123"/>
      <c r="G1665" s="123"/>
      <c r="H1665" s="123"/>
      <c r="I1665" s="123"/>
      <c r="J1665" s="123"/>
      <c r="K1665" s="21"/>
      <c r="L1665" s="21"/>
      <c r="M1665" s="21"/>
      <c r="N1665" s="21"/>
      <c r="O1665" s="21"/>
      <c r="P1665" s="21"/>
      <c r="Q1665" s="21"/>
      <c r="R1665" s="21"/>
      <c r="S1665" s="21"/>
    </row>
    <row r="1666" spans="2:19" s="8" customFormat="1" x14ac:dyDescent="0.3">
      <c r="B1666" s="123"/>
      <c r="C1666" s="123"/>
      <c r="D1666" s="123"/>
      <c r="E1666" s="123"/>
      <c r="F1666" s="123"/>
      <c r="G1666" s="123"/>
      <c r="H1666" s="123"/>
      <c r="I1666" s="123"/>
      <c r="J1666" s="123"/>
      <c r="K1666" s="21"/>
      <c r="L1666" s="21"/>
      <c r="M1666" s="21"/>
      <c r="N1666" s="21"/>
      <c r="O1666" s="21"/>
      <c r="P1666" s="21"/>
      <c r="Q1666" s="21"/>
      <c r="R1666" s="21"/>
      <c r="S1666" s="21"/>
    </row>
    <row r="1667" spans="2:19" s="8" customFormat="1" x14ac:dyDescent="0.3">
      <c r="B1667" s="123"/>
      <c r="C1667" s="123"/>
      <c r="D1667" s="123"/>
      <c r="E1667" s="123"/>
      <c r="F1667" s="123"/>
      <c r="G1667" s="123"/>
      <c r="H1667" s="123"/>
      <c r="I1667" s="123"/>
      <c r="J1667" s="123"/>
      <c r="K1667" s="21"/>
      <c r="L1667" s="21"/>
      <c r="M1667" s="21"/>
      <c r="N1667" s="21"/>
      <c r="O1667" s="21"/>
      <c r="P1667" s="21"/>
      <c r="Q1667" s="21"/>
      <c r="R1667" s="21"/>
      <c r="S1667" s="21"/>
    </row>
    <row r="1668" spans="2:19" s="8" customFormat="1" x14ac:dyDescent="0.3">
      <c r="B1668" s="123"/>
      <c r="C1668" s="123"/>
      <c r="D1668" s="123"/>
      <c r="E1668" s="123"/>
      <c r="F1668" s="123"/>
      <c r="G1668" s="123"/>
      <c r="H1668" s="123"/>
      <c r="I1668" s="123"/>
      <c r="J1668" s="123"/>
      <c r="K1668" s="21"/>
      <c r="L1668" s="21"/>
      <c r="M1668" s="21"/>
      <c r="N1668" s="21"/>
      <c r="O1668" s="21"/>
      <c r="P1668" s="21"/>
      <c r="Q1668" s="21"/>
      <c r="R1668" s="21"/>
      <c r="S1668" s="21"/>
    </row>
    <row r="1669" spans="2:19" s="8" customFormat="1" x14ac:dyDescent="0.3">
      <c r="B1669" s="123"/>
      <c r="C1669" s="123"/>
      <c r="D1669" s="123"/>
      <c r="E1669" s="123"/>
      <c r="F1669" s="123"/>
      <c r="G1669" s="123"/>
      <c r="H1669" s="123"/>
      <c r="I1669" s="123"/>
      <c r="J1669" s="123"/>
      <c r="K1669" s="21"/>
      <c r="L1669" s="21"/>
      <c r="M1669" s="21"/>
      <c r="N1669" s="21"/>
      <c r="O1669" s="21"/>
      <c r="P1669" s="21"/>
      <c r="Q1669" s="21"/>
      <c r="R1669" s="21"/>
      <c r="S1669" s="21"/>
    </row>
    <row r="1670" spans="2:19" s="8" customFormat="1" x14ac:dyDescent="0.3">
      <c r="B1670" s="123"/>
      <c r="C1670" s="123"/>
      <c r="D1670" s="123"/>
      <c r="E1670" s="123"/>
      <c r="F1670" s="123"/>
      <c r="G1670" s="123"/>
      <c r="H1670" s="123"/>
      <c r="I1670" s="123"/>
      <c r="J1670" s="123"/>
      <c r="K1670" s="21"/>
      <c r="L1670" s="21"/>
      <c r="M1670" s="21"/>
      <c r="N1670" s="21"/>
      <c r="O1670" s="21"/>
      <c r="P1670" s="21"/>
      <c r="Q1670" s="21"/>
      <c r="R1670" s="21"/>
      <c r="S1670" s="21"/>
    </row>
    <row r="1671" spans="2:19" s="8" customFormat="1" x14ac:dyDescent="0.3">
      <c r="B1671" s="123"/>
      <c r="C1671" s="123"/>
      <c r="D1671" s="123"/>
      <c r="E1671" s="123"/>
      <c r="F1671" s="123"/>
      <c r="G1671" s="123"/>
      <c r="H1671" s="123"/>
      <c r="I1671" s="123"/>
      <c r="J1671" s="123"/>
      <c r="K1671" s="21"/>
      <c r="L1671" s="21"/>
      <c r="M1671" s="21"/>
      <c r="N1671" s="21"/>
      <c r="O1671" s="21"/>
      <c r="P1671" s="21"/>
      <c r="Q1671" s="21"/>
      <c r="R1671" s="21"/>
      <c r="S1671" s="21"/>
    </row>
    <row r="1672" spans="2:19" s="8" customFormat="1" x14ac:dyDescent="0.3">
      <c r="B1672" s="123"/>
      <c r="C1672" s="123"/>
      <c r="D1672" s="123"/>
      <c r="E1672" s="123"/>
      <c r="F1672" s="123"/>
      <c r="G1672" s="123"/>
      <c r="H1672" s="123"/>
      <c r="I1672" s="123"/>
      <c r="J1672" s="123"/>
      <c r="K1672" s="21"/>
      <c r="L1672" s="21"/>
      <c r="M1672" s="21"/>
      <c r="N1672" s="21"/>
      <c r="O1672" s="21"/>
      <c r="P1672" s="21"/>
      <c r="Q1672" s="21"/>
      <c r="R1672" s="21"/>
      <c r="S1672" s="21"/>
    </row>
    <row r="1673" spans="2:19" s="8" customFormat="1" x14ac:dyDescent="0.3">
      <c r="B1673" s="123"/>
      <c r="C1673" s="123"/>
      <c r="D1673" s="123"/>
      <c r="E1673" s="123"/>
      <c r="F1673" s="123"/>
      <c r="G1673" s="123"/>
      <c r="H1673" s="123"/>
      <c r="I1673" s="123"/>
      <c r="J1673" s="123"/>
      <c r="K1673" s="21"/>
      <c r="L1673" s="21"/>
      <c r="M1673" s="21"/>
      <c r="N1673" s="21"/>
      <c r="O1673" s="21"/>
      <c r="P1673" s="21"/>
      <c r="Q1673" s="21"/>
      <c r="R1673" s="21"/>
      <c r="S1673" s="21"/>
    </row>
    <row r="1674" spans="2:19" s="8" customFormat="1" x14ac:dyDescent="0.3">
      <c r="B1674" s="123"/>
      <c r="C1674" s="123"/>
      <c r="D1674" s="123"/>
      <c r="E1674" s="123"/>
      <c r="F1674" s="123"/>
      <c r="G1674" s="123"/>
      <c r="H1674" s="123"/>
      <c r="I1674" s="123"/>
      <c r="J1674" s="123"/>
      <c r="K1674" s="21"/>
      <c r="L1674" s="21"/>
      <c r="M1674" s="21"/>
      <c r="N1674" s="21"/>
      <c r="O1674" s="21"/>
      <c r="P1674" s="21"/>
      <c r="Q1674" s="21"/>
      <c r="R1674" s="21"/>
      <c r="S1674" s="21"/>
    </row>
    <row r="1675" spans="2:19" s="8" customFormat="1" x14ac:dyDescent="0.3">
      <c r="B1675" s="123"/>
      <c r="C1675" s="123"/>
      <c r="D1675" s="123"/>
      <c r="E1675" s="123"/>
      <c r="F1675" s="123"/>
      <c r="G1675" s="123"/>
      <c r="H1675" s="123"/>
      <c r="I1675" s="123"/>
      <c r="J1675" s="123"/>
      <c r="K1675" s="21"/>
      <c r="L1675" s="21"/>
      <c r="M1675" s="21"/>
      <c r="N1675" s="21"/>
      <c r="O1675" s="21"/>
      <c r="P1675" s="21"/>
      <c r="Q1675" s="21"/>
      <c r="R1675" s="21"/>
      <c r="S1675" s="21"/>
    </row>
    <row r="1676" spans="2:19" s="8" customFormat="1" x14ac:dyDescent="0.3">
      <c r="B1676" s="123"/>
      <c r="C1676" s="123"/>
      <c r="D1676" s="123"/>
      <c r="E1676" s="123"/>
      <c r="F1676" s="123"/>
      <c r="G1676" s="123"/>
      <c r="H1676" s="123"/>
      <c r="I1676" s="123"/>
      <c r="J1676" s="123"/>
      <c r="K1676" s="21"/>
      <c r="L1676" s="21"/>
      <c r="M1676" s="21"/>
      <c r="N1676" s="21"/>
      <c r="O1676" s="21"/>
      <c r="P1676" s="21"/>
      <c r="Q1676" s="21"/>
      <c r="R1676" s="21"/>
      <c r="S1676" s="21"/>
    </row>
    <row r="1677" spans="2:19" s="8" customFormat="1" x14ac:dyDescent="0.3">
      <c r="B1677" s="123"/>
      <c r="C1677" s="123"/>
      <c r="D1677" s="123"/>
      <c r="E1677" s="123"/>
      <c r="F1677" s="123"/>
      <c r="G1677" s="123"/>
      <c r="H1677" s="123"/>
      <c r="I1677" s="123"/>
      <c r="J1677" s="123"/>
      <c r="K1677" s="21"/>
      <c r="L1677" s="21"/>
      <c r="M1677" s="21"/>
      <c r="N1677" s="21"/>
      <c r="O1677" s="21"/>
      <c r="P1677" s="21"/>
      <c r="Q1677" s="21"/>
      <c r="R1677" s="21"/>
      <c r="S1677" s="21"/>
    </row>
    <row r="1678" spans="2:19" s="8" customFormat="1" x14ac:dyDescent="0.3">
      <c r="B1678" s="123"/>
      <c r="C1678" s="123"/>
      <c r="D1678" s="123"/>
      <c r="E1678" s="123"/>
      <c r="F1678" s="123"/>
      <c r="G1678" s="123"/>
      <c r="H1678" s="123"/>
      <c r="I1678" s="123"/>
      <c r="J1678" s="123"/>
      <c r="K1678" s="21"/>
      <c r="L1678" s="21"/>
      <c r="M1678" s="21"/>
      <c r="N1678" s="21"/>
      <c r="O1678" s="21"/>
      <c r="P1678" s="21"/>
      <c r="Q1678" s="21"/>
      <c r="R1678" s="21"/>
      <c r="S1678" s="21"/>
    </row>
    <row r="1679" spans="2:19" s="8" customFormat="1" x14ac:dyDescent="0.3">
      <c r="B1679" s="123"/>
      <c r="C1679" s="123"/>
      <c r="D1679" s="123"/>
      <c r="E1679" s="123"/>
      <c r="F1679" s="123"/>
      <c r="G1679" s="123"/>
      <c r="H1679" s="123"/>
      <c r="I1679" s="123"/>
      <c r="J1679" s="123"/>
      <c r="K1679" s="21"/>
      <c r="L1679" s="21"/>
      <c r="M1679" s="21"/>
      <c r="N1679" s="21"/>
      <c r="O1679" s="21"/>
      <c r="P1679" s="21"/>
      <c r="Q1679" s="21"/>
      <c r="R1679" s="21"/>
      <c r="S1679" s="21"/>
    </row>
    <row r="1680" spans="2:19" s="8" customFormat="1" x14ac:dyDescent="0.3">
      <c r="B1680" s="123"/>
      <c r="C1680" s="123"/>
      <c r="D1680" s="123"/>
      <c r="E1680" s="123"/>
      <c r="F1680" s="123"/>
      <c r="G1680" s="123"/>
      <c r="H1680" s="123"/>
      <c r="I1680" s="123"/>
      <c r="J1680" s="123"/>
      <c r="K1680" s="21"/>
      <c r="L1680" s="21"/>
      <c r="M1680" s="21"/>
      <c r="N1680" s="21"/>
      <c r="O1680" s="21"/>
      <c r="P1680" s="21"/>
      <c r="Q1680" s="21"/>
      <c r="R1680" s="21"/>
      <c r="S1680" s="21"/>
    </row>
    <row r="1681" spans="2:19" s="8" customFormat="1" x14ac:dyDescent="0.3">
      <c r="B1681" s="123"/>
      <c r="C1681" s="123"/>
      <c r="D1681" s="123"/>
      <c r="E1681" s="123"/>
      <c r="F1681" s="123"/>
      <c r="G1681" s="123"/>
      <c r="H1681" s="123"/>
      <c r="I1681" s="123"/>
      <c r="J1681" s="123"/>
      <c r="K1681" s="21"/>
      <c r="L1681" s="21"/>
      <c r="M1681" s="21"/>
      <c r="N1681" s="21"/>
      <c r="O1681" s="21"/>
      <c r="P1681" s="21"/>
      <c r="Q1681" s="21"/>
      <c r="R1681" s="21"/>
      <c r="S1681" s="21"/>
    </row>
    <row r="1682" spans="2:19" s="8" customFormat="1" x14ac:dyDescent="0.3">
      <c r="B1682" s="123"/>
      <c r="C1682" s="123"/>
      <c r="D1682" s="123"/>
      <c r="E1682" s="123"/>
      <c r="F1682" s="123"/>
      <c r="G1682" s="123"/>
      <c r="H1682" s="123"/>
      <c r="I1682" s="123"/>
      <c r="J1682" s="123"/>
      <c r="K1682" s="21"/>
      <c r="L1682" s="21"/>
      <c r="M1682" s="21"/>
      <c r="N1682" s="21"/>
      <c r="O1682" s="21"/>
      <c r="P1682" s="21"/>
      <c r="Q1682" s="21"/>
      <c r="R1682" s="21"/>
      <c r="S1682" s="21"/>
    </row>
    <row r="1683" spans="2:19" s="8" customFormat="1" x14ac:dyDescent="0.3">
      <c r="B1683" s="123"/>
      <c r="C1683" s="123"/>
      <c r="D1683" s="123"/>
      <c r="E1683" s="123"/>
      <c r="F1683" s="123"/>
      <c r="G1683" s="123"/>
      <c r="H1683" s="123"/>
      <c r="I1683" s="123"/>
      <c r="J1683" s="123"/>
      <c r="K1683" s="21"/>
      <c r="L1683" s="21"/>
      <c r="M1683" s="21"/>
      <c r="N1683" s="21"/>
      <c r="O1683" s="21"/>
      <c r="P1683" s="21"/>
      <c r="Q1683" s="21"/>
      <c r="R1683" s="21"/>
      <c r="S1683" s="21"/>
    </row>
    <row r="1684" spans="2:19" s="8" customFormat="1" x14ac:dyDescent="0.3">
      <c r="B1684" s="123"/>
      <c r="C1684" s="123"/>
      <c r="D1684" s="123"/>
      <c r="E1684" s="123"/>
      <c r="F1684" s="123"/>
      <c r="G1684" s="123"/>
      <c r="H1684" s="123"/>
      <c r="I1684" s="123"/>
      <c r="J1684" s="123"/>
      <c r="K1684" s="21"/>
      <c r="L1684" s="21"/>
      <c r="M1684" s="21"/>
      <c r="N1684" s="21"/>
      <c r="O1684" s="21"/>
      <c r="P1684" s="21"/>
      <c r="Q1684" s="21"/>
      <c r="R1684" s="21"/>
      <c r="S1684" s="21"/>
    </row>
    <row r="1685" spans="2:19" s="8" customFormat="1" x14ac:dyDescent="0.3">
      <c r="B1685" s="123"/>
      <c r="C1685" s="123"/>
      <c r="D1685" s="123"/>
      <c r="E1685" s="123"/>
      <c r="F1685" s="123"/>
      <c r="G1685" s="123"/>
      <c r="H1685" s="123"/>
      <c r="I1685" s="123"/>
      <c r="J1685" s="123"/>
      <c r="K1685" s="21"/>
      <c r="L1685" s="21"/>
      <c r="M1685" s="21"/>
      <c r="N1685" s="21"/>
      <c r="O1685" s="21"/>
      <c r="P1685" s="21"/>
      <c r="Q1685" s="21"/>
      <c r="R1685" s="21"/>
      <c r="S1685" s="21"/>
    </row>
    <row r="1686" spans="2:19" s="8" customFormat="1" x14ac:dyDescent="0.3">
      <c r="B1686" s="123"/>
      <c r="C1686" s="123"/>
      <c r="D1686" s="123"/>
      <c r="E1686" s="123"/>
      <c r="F1686" s="123"/>
      <c r="G1686" s="123"/>
      <c r="H1686" s="123"/>
      <c r="I1686" s="123"/>
      <c r="J1686" s="123"/>
      <c r="K1686" s="21"/>
      <c r="L1686" s="21"/>
      <c r="M1686" s="21"/>
      <c r="N1686" s="21"/>
      <c r="O1686" s="21"/>
      <c r="P1686" s="21"/>
      <c r="Q1686" s="21"/>
      <c r="R1686" s="21"/>
      <c r="S1686" s="21"/>
    </row>
    <row r="1687" spans="2:19" s="8" customFormat="1" x14ac:dyDescent="0.3">
      <c r="B1687" s="123"/>
      <c r="C1687" s="123"/>
      <c r="D1687" s="123"/>
      <c r="E1687" s="123"/>
      <c r="F1687" s="123"/>
      <c r="G1687" s="123"/>
      <c r="H1687" s="123"/>
      <c r="I1687" s="123"/>
      <c r="J1687" s="123"/>
      <c r="K1687" s="21"/>
      <c r="L1687" s="21"/>
      <c r="M1687" s="21"/>
      <c r="N1687" s="21"/>
      <c r="O1687" s="21"/>
      <c r="P1687" s="21"/>
      <c r="Q1687" s="21"/>
      <c r="R1687" s="21"/>
      <c r="S1687" s="21"/>
    </row>
    <row r="1688" spans="2:19" s="8" customFormat="1" x14ac:dyDescent="0.3">
      <c r="B1688" s="123"/>
      <c r="C1688" s="123"/>
      <c r="D1688" s="123"/>
      <c r="E1688" s="123"/>
      <c r="F1688" s="123"/>
      <c r="G1688" s="123"/>
      <c r="H1688" s="123"/>
      <c r="I1688" s="123"/>
      <c r="J1688" s="123"/>
      <c r="K1688" s="21"/>
      <c r="L1688" s="21"/>
      <c r="M1688" s="21"/>
      <c r="N1688" s="21"/>
      <c r="O1688" s="21"/>
      <c r="P1688" s="21"/>
      <c r="Q1688" s="21"/>
      <c r="R1688" s="21"/>
      <c r="S1688" s="21"/>
    </row>
    <row r="1689" spans="2:19" s="8" customFormat="1" x14ac:dyDescent="0.3">
      <c r="B1689" s="123"/>
      <c r="C1689" s="123"/>
      <c r="D1689" s="123"/>
      <c r="E1689" s="123"/>
      <c r="F1689" s="123"/>
      <c r="G1689" s="123"/>
      <c r="H1689" s="123"/>
      <c r="I1689" s="123"/>
      <c r="J1689" s="123"/>
      <c r="K1689" s="21"/>
      <c r="L1689" s="21"/>
      <c r="M1689" s="21"/>
      <c r="N1689" s="21"/>
      <c r="O1689" s="21"/>
      <c r="P1689" s="21"/>
      <c r="Q1689" s="21"/>
      <c r="R1689" s="21"/>
      <c r="S1689" s="21"/>
    </row>
    <row r="1690" spans="2:19" s="8" customFormat="1" x14ac:dyDescent="0.3">
      <c r="B1690" s="123"/>
      <c r="C1690" s="123"/>
      <c r="D1690" s="123"/>
      <c r="E1690" s="123"/>
      <c r="F1690" s="123"/>
      <c r="G1690" s="123"/>
      <c r="H1690" s="123"/>
      <c r="I1690" s="123"/>
      <c r="J1690" s="123"/>
      <c r="K1690" s="21"/>
      <c r="L1690" s="21"/>
      <c r="M1690" s="21"/>
      <c r="N1690" s="21"/>
      <c r="O1690" s="21"/>
      <c r="P1690" s="21"/>
      <c r="Q1690" s="21"/>
      <c r="R1690" s="21"/>
      <c r="S1690" s="21"/>
    </row>
    <row r="1691" spans="2:19" s="8" customFormat="1" x14ac:dyDescent="0.3">
      <c r="B1691" s="123"/>
      <c r="C1691" s="123"/>
      <c r="D1691" s="123"/>
      <c r="E1691" s="123"/>
      <c r="F1691" s="123"/>
      <c r="G1691" s="123"/>
      <c r="H1691" s="123"/>
      <c r="I1691" s="123"/>
      <c r="J1691" s="123"/>
      <c r="K1691" s="21"/>
      <c r="L1691" s="21"/>
      <c r="M1691" s="21"/>
      <c r="N1691" s="21"/>
      <c r="O1691" s="21"/>
      <c r="P1691" s="21"/>
      <c r="Q1691" s="21"/>
      <c r="R1691" s="21"/>
      <c r="S1691" s="21"/>
    </row>
    <row r="1692" spans="2:19" s="8" customFormat="1" x14ac:dyDescent="0.3">
      <c r="B1692" s="123"/>
      <c r="C1692" s="123"/>
      <c r="D1692" s="123"/>
      <c r="E1692" s="123"/>
      <c r="F1692" s="123"/>
      <c r="G1692" s="123"/>
      <c r="H1692" s="123"/>
      <c r="I1692" s="123"/>
      <c r="J1692" s="123"/>
      <c r="K1692" s="21"/>
      <c r="L1692" s="21"/>
      <c r="M1692" s="21"/>
      <c r="N1692" s="21"/>
      <c r="O1692" s="21"/>
      <c r="P1692" s="21"/>
      <c r="Q1692" s="21"/>
      <c r="R1692" s="21"/>
      <c r="S1692" s="21"/>
    </row>
    <row r="1693" spans="2:19" s="8" customFormat="1" x14ac:dyDescent="0.3">
      <c r="B1693" s="123"/>
      <c r="C1693" s="123"/>
      <c r="D1693" s="123"/>
      <c r="E1693" s="123"/>
      <c r="F1693" s="123"/>
      <c r="G1693" s="123"/>
      <c r="H1693" s="123"/>
      <c r="I1693" s="123"/>
      <c r="J1693" s="123"/>
      <c r="K1693" s="21"/>
      <c r="L1693" s="21"/>
      <c r="M1693" s="21"/>
      <c r="N1693" s="21"/>
      <c r="O1693" s="21"/>
      <c r="P1693" s="21"/>
      <c r="Q1693" s="21"/>
      <c r="R1693" s="21"/>
      <c r="S1693" s="21"/>
    </row>
    <row r="1694" spans="2:19" s="8" customFormat="1" x14ac:dyDescent="0.3">
      <c r="B1694" s="123"/>
      <c r="C1694" s="123"/>
      <c r="D1694" s="123"/>
      <c r="E1694" s="123"/>
      <c r="F1694" s="123"/>
      <c r="G1694" s="123"/>
      <c r="H1694" s="123"/>
      <c r="I1694" s="123"/>
      <c r="J1694" s="123"/>
      <c r="K1694" s="21"/>
      <c r="L1694" s="21"/>
      <c r="M1694" s="21"/>
      <c r="N1694" s="21"/>
      <c r="O1694" s="21"/>
      <c r="P1694" s="21"/>
      <c r="Q1694" s="21"/>
      <c r="R1694" s="21"/>
      <c r="S1694" s="21"/>
    </row>
    <row r="1695" spans="2:19" s="8" customFormat="1" x14ac:dyDescent="0.3">
      <c r="B1695" s="123"/>
      <c r="C1695" s="123"/>
      <c r="D1695" s="123"/>
      <c r="E1695" s="123"/>
      <c r="F1695" s="123"/>
      <c r="G1695" s="123"/>
      <c r="H1695" s="123"/>
      <c r="I1695" s="123"/>
      <c r="J1695" s="123"/>
      <c r="K1695" s="21"/>
      <c r="L1695" s="21"/>
      <c r="M1695" s="21"/>
      <c r="N1695" s="21"/>
      <c r="O1695" s="21"/>
      <c r="P1695" s="21"/>
      <c r="Q1695" s="21"/>
      <c r="R1695" s="21"/>
      <c r="S1695" s="21"/>
    </row>
    <row r="1696" spans="2:19" s="8" customFormat="1" x14ac:dyDescent="0.3">
      <c r="B1696" s="123"/>
      <c r="C1696" s="123"/>
      <c r="D1696" s="123"/>
      <c r="E1696" s="123"/>
      <c r="F1696" s="123"/>
      <c r="G1696" s="123"/>
      <c r="H1696" s="123"/>
      <c r="I1696" s="123"/>
      <c r="J1696" s="123"/>
      <c r="K1696" s="21"/>
      <c r="L1696" s="21"/>
      <c r="M1696" s="21"/>
      <c r="N1696" s="21"/>
      <c r="O1696" s="21"/>
      <c r="P1696" s="21"/>
      <c r="Q1696" s="21"/>
      <c r="R1696" s="21"/>
      <c r="S1696" s="21"/>
    </row>
    <row r="1697" spans="2:19" s="8" customFormat="1" x14ac:dyDescent="0.3">
      <c r="B1697" s="123"/>
      <c r="C1697" s="123"/>
      <c r="D1697" s="123"/>
      <c r="E1697" s="123"/>
      <c r="F1697" s="123"/>
      <c r="G1697" s="123"/>
      <c r="H1697" s="123"/>
      <c r="I1697" s="123"/>
      <c r="J1697" s="123"/>
      <c r="K1697" s="21"/>
      <c r="L1697" s="21"/>
      <c r="M1697" s="21"/>
      <c r="N1697" s="21"/>
      <c r="O1697" s="21"/>
      <c r="P1697" s="21"/>
      <c r="Q1697" s="21"/>
      <c r="R1697" s="21"/>
      <c r="S1697" s="21"/>
    </row>
    <row r="1698" spans="2:19" s="8" customFormat="1" x14ac:dyDescent="0.3">
      <c r="B1698" s="123"/>
      <c r="C1698" s="123"/>
      <c r="D1698" s="123"/>
      <c r="E1698" s="123"/>
      <c r="F1698" s="123"/>
      <c r="G1698" s="123"/>
      <c r="H1698" s="123"/>
      <c r="I1698" s="123"/>
      <c r="J1698" s="123"/>
      <c r="K1698" s="21"/>
      <c r="L1698" s="21"/>
      <c r="M1698" s="21"/>
      <c r="N1698" s="21"/>
      <c r="O1698" s="21"/>
      <c r="P1698" s="21"/>
      <c r="Q1698" s="21"/>
      <c r="R1698" s="21"/>
      <c r="S1698" s="21"/>
    </row>
    <row r="1699" spans="2:19" s="8" customFormat="1" x14ac:dyDescent="0.3">
      <c r="B1699" s="123"/>
      <c r="C1699" s="123"/>
      <c r="D1699" s="123"/>
      <c r="E1699" s="123"/>
      <c r="F1699" s="123"/>
      <c r="G1699" s="123"/>
      <c r="H1699" s="123"/>
      <c r="I1699" s="123"/>
      <c r="J1699" s="123"/>
      <c r="K1699" s="21"/>
      <c r="L1699" s="21"/>
      <c r="M1699" s="21"/>
      <c r="N1699" s="21"/>
      <c r="O1699" s="21"/>
      <c r="P1699" s="21"/>
      <c r="Q1699" s="21"/>
      <c r="R1699" s="21"/>
      <c r="S1699" s="21"/>
    </row>
    <row r="1700" spans="2:19" s="8" customFormat="1" x14ac:dyDescent="0.3">
      <c r="B1700" s="123"/>
      <c r="C1700" s="123"/>
      <c r="D1700" s="123"/>
      <c r="E1700" s="123"/>
      <c r="F1700" s="123"/>
      <c r="G1700" s="123"/>
      <c r="H1700" s="123"/>
      <c r="I1700" s="123"/>
      <c r="J1700" s="123"/>
      <c r="K1700" s="21"/>
      <c r="L1700" s="21"/>
      <c r="M1700" s="21"/>
      <c r="N1700" s="21"/>
      <c r="O1700" s="21"/>
      <c r="P1700" s="21"/>
      <c r="Q1700" s="21"/>
      <c r="R1700" s="21"/>
      <c r="S1700" s="21"/>
    </row>
    <row r="1701" spans="2:19" s="8" customFormat="1" x14ac:dyDescent="0.3">
      <c r="B1701" s="123"/>
      <c r="C1701" s="123"/>
      <c r="D1701" s="123"/>
      <c r="E1701" s="123"/>
      <c r="F1701" s="123"/>
      <c r="G1701" s="123"/>
      <c r="H1701" s="123"/>
      <c r="I1701" s="123"/>
      <c r="J1701" s="123"/>
      <c r="K1701" s="21"/>
      <c r="L1701" s="21"/>
      <c r="M1701" s="21"/>
      <c r="N1701" s="21"/>
      <c r="O1701" s="21"/>
      <c r="P1701" s="21"/>
      <c r="Q1701" s="21"/>
      <c r="R1701" s="21"/>
      <c r="S1701" s="21"/>
    </row>
    <row r="1702" spans="2:19" s="8" customFormat="1" x14ac:dyDescent="0.3">
      <c r="B1702" s="123"/>
      <c r="C1702" s="123"/>
      <c r="D1702" s="123"/>
      <c r="E1702" s="123"/>
      <c r="F1702" s="123"/>
      <c r="G1702" s="123"/>
      <c r="H1702" s="123"/>
      <c r="I1702" s="123"/>
      <c r="J1702" s="123"/>
      <c r="K1702" s="21"/>
      <c r="L1702" s="21"/>
      <c r="M1702" s="21"/>
      <c r="N1702" s="21"/>
      <c r="O1702" s="21"/>
      <c r="P1702" s="21"/>
      <c r="Q1702" s="21"/>
      <c r="R1702" s="21"/>
      <c r="S1702" s="21"/>
    </row>
    <row r="1703" spans="2:19" s="8" customFormat="1" x14ac:dyDescent="0.3">
      <c r="B1703" s="123"/>
      <c r="C1703" s="123"/>
      <c r="D1703" s="123"/>
      <c r="E1703" s="123"/>
      <c r="F1703" s="123"/>
      <c r="G1703" s="123"/>
      <c r="H1703" s="123"/>
      <c r="I1703" s="123"/>
      <c r="J1703" s="123"/>
      <c r="K1703" s="21"/>
      <c r="L1703" s="21"/>
      <c r="M1703" s="21"/>
      <c r="N1703" s="21"/>
      <c r="O1703" s="21"/>
      <c r="P1703" s="21"/>
      <c r="Q1703" s="21"/>
      <c r="R1703" s="21"/>
      <c r="S1703" s="21"/>
    </row>
    <row r="1704" spans="2:19" s="8" customFormat="1" x14ac:dyDescent="0.3">
      <c r="B1704" s="123"/>
      <c r="C1704" s="123"/>
      <c r="D1704" s="123"/>
      <c r="E1704" s="123"/>
      <c r="F1704" s="123"/>
      <c r="G1704" s="123"/>
      <c r="H1704" s="123"/>
      <c r="I1704" s="123"/>
      <c r="J1704" s="123"/>
      <c r="K1704" s="21"/>
      <c r="L1704" s="21"/>
      <c r="M1704" s="21"/>
      <c r="N1704" s="21"/>
      <c r="O1704" s="21"/>
      <c r="P1704" s="21"/>
      <c r="Q1704" s="21"/>
      <c r="R1704" s="21"/>
      <c r="S1704" s="21"/>
    </row>
    <row r="1705" spans="2:19" s="8" customFormat="1" x14ac:dyDescent="0.3">
      <c r="B1705" s="123"/>
      <c r="C1705" s="123"/>
      <c r="D1705" s="123"/>
      <c r="E1705" s="123"/>
      <c r="F1705" s="123"/>
      <c r="G1705" s="123"/>
      <c r="H1705" s="123"/>
      <c r="I1705" s="123"/>
      <c r="J1705" s="123"/>
      <c r="K1705" s="21"/>
      <c r="L1705" s="21"/>
      <c r="M1705" s="21"/>
      <c r="N1705" s="21"/>
      <c r="O1705" s="21"/>
      <c r="P1705" s="21"/>
      <c r="Q1705" s="21"/>
      <c r="R1705" s="21"/>
      <c r="S1705" s="21"/>
    </row>
    <row r="1706" spans="2:19" s="8" customFormat="1" x14ac:dyDescent="0.3">
      <c r="B1706" s="123"/>
      <c r="C1706" s="123"/>
      <c r="D1706" s="123"/>
      <c r="E1706" s="123"/>
      <c r="F1706" s="123"/>
      <c r="G1706" s="123"/>
      <c r="H1706" s="123"/>
      <c r="I1706" s="123"/>
      <c r="J1706" s="123"/>
      <c r="K1706" s="21"/>
      <c r="L1706" s="21"/>
      <c r="M1706" s="21"/>
      <c r="N1706" s="21"/>
      <c r="O1706" s="21"/>
      <c r="P1706" s="21"/>
      <c r="Q1706" s="21"/>
      <c r="R1706" s="21"/>
      <c r="S1706" s="21"/>
    </row>
    <row r="1707" spans="2:19" s="8" customFormat="1" x14ac:dyDescent="0.3">
      <c r="B1707" s="123"/>
      <c r="C1707" s="123"/>
      <c r="D1707" s="123"/>
      <c r="E1707" s="123"/>
      <c r="F1707" s="123"/>
      <c r="G1707" s="123"/>
      <c r="H1707" s="123"/>
      <c r="I1707" s="123"/>
      <c r="J1707" s="123"/>
      <c r="K1707" s="21"/>
      <c r="L1707" s="21"/>
      <c r="M1707" s="21"/>
      <c r="N1707" s="21"/>
      <c r="O1707" s="21"/>
      <c r="P1707" s="21"/>
      <c r="Q1707" s="21"/>
      <c r="R1707" s="21"/>
      <c r="S1707" s="21"/>
    </row>
    <row r="1708" spans="2:19" s="8" customFormat="1" x14ac:dyDescent="0.3">
      <c r="B1708" s="123"/>
      <c r="C1708" s="123"/>
      <c r="D1708" s="123"/>
      <c r="E1708" s="123"/>
      <c r="F1708" s="123"/>
      <c r="G1708" s="123"/>
      <c r="H1708" s="123"/>
      <c r="I1708" s="123"/>
      <c r="J1708" s="123"/>
      <c r="K1708" s="21"/>
      <c r="L1708" s="21"/>
      <c r="M1708" s="21"/>
      <c r="N1708" s="21"/>
      <c r="O1708" s="21"/>
      <c r="P1708" s="21"/>
      <c r="Q1708" s="21"/>
      <c r="R1708" s="21"/>
      <c r="S1708" s="21"/>
    </row>
    <row r="1709" spans="2:19" s="8" customFormat="1" x14ac:dyDescent="0.3">
      <c r="B1709" s="123"/>
      <c r="C1709" s="123"/>
      <c r="D1709" s="123"/>
      <c r="E1709" s="123"/>
      <c r="F1709" s="123"/>
      <c r="G1709" s="123"/>
      <c r="H1709" s="123"/>
      <c r="I1709" s="123"/>
      <c r="J1709" s="123"/>
      <c r="K1709" s="21"/>
      <c r="L1709" s="21"/>
      <c r="M1709" s="21"/>
      <c r="N1709" s="21"/>
      <c r="O1709" s="21"/>
      <c r="P1709" s="21"/>
      <c r="Q1709" s="21"/>
      <c r="R1709" s="21"/>
      <c r="S1709" s="21"/>
    </row>
    <row r="1710" spans="2:19" s="8" customFormat="1" x14ac:dyDescent="0.3">
      <c r="B1710" s="123"/>
      <c r="C1710" s="123"/>
      <c r="D1710" s="123"/>
      <c r="E1710" s="123"/>
      <c r="F1710" s="123"/>
      <c r="G1710" s="123"/>
      <c r="H1710" s="123"/>
      <c r="I1710" s="123"/>
      <c r="J1710" s="123"/>
      <c r="K1710" s="21"/>
      <c r="L1710" s="21"/>
      <c r="M1710" s="21"/>
      <c r="N1710" s="21"/>
      <c r="O1710" s="21"/>
      <c r="P1710" s="21"/>
      <c r="Q1710" s="21"/>
      <c r="R1710" s="21"/>
      <c r="S1710" s="21"/>
    </row>
    <row r="1711" spans="2:19" s="8" customFormat="1" x14ac:dyDescent="0.3">
      <c r="B1711" s="123"/>
      <c r="C1711" s="123"/>
      <c r="D1711" s="123"/>
      <c r="E1711" s="123"/>
      <c r="F1711" s="123"/>
      <c r="G1711" s="123"/>
      <c r="H1711" s="123"/>
      <c r="I1711" s="123"/>
      <c r="J1711" s="123"/>
      <c r="K1711" s="21"/>
      <c r="L1711" s="21"/>
      <c r="M1711" s="21"/>
      <c r="N1711" s="21"/>
      <c r="O1711" s="21"/>
      <c r="P1711" s="21"/>
      <c r="Q1711" s="21"/>
      <c r="R1711" s="21"/>
      <c r="S1711" s="21"/>
    </row>
    <row r="1712" spans="2:19" s="8" customFormat="1" x14ac:dyDescent="0.3">
      <c r="B1712" s="123"/>
      <c r="C1712" s="123"/>
      <c r="D1712" s="123"/>
      <c r="E1712" s="123"/>
      <c r="F1712" s="123"/>
      <c r="G1712" s="123"/>
      <c r="H1712" s="123"/>
      <c r="I1712" s="123"/>
      <c r="J1712" s="123"/>
      <c r="K1712" s="21"/>
      <c r="L1712" s="21"/>
      <c r="M1712" s="21"/>
      <c r="N1712" s="21"/>
      <c r="O1712" s="21"/>
      <c r="P1712" s="21"/>
      <c r="Q1712" s="21"/>
      <c r="R1712" s="21"/>
      <c r="S1712" s="21"/>
    </row>
    <row r="1713" spans="2:19" s="8" customFormat="1" x14ac:dyDescent="0.3">
      <c r="B1713" s="123"/>
      <c r="C1713" s="123"/>
      <c r="D1713" s="123"/>
      <c r="E1713" s="123"/>
      <c r="F1713" s="123"/>
      <c r="G1713" s="123"/>
      <c r="H1713" s="123"/>
      <c r="I1713" s="123"/>
      <c r="J1713" s="123"/>
      <c r="K1713" s="21"/>
      <c r="L1713" s="21"/>
      <c r="M1713" s="21"/>
      <c r="N1713" s="21"/>
      <c r="O1713" s="21"/>
      <c r="P1713" s="21"/>
      <c r="Q1713" s="21"/>
      <c r="R1713" s="21"/>
      <c r="S1713" s="21"/>
    </row>
    <row r="1714" spans="2:19" s="8" customFormat="1" x14ac:dyDescent="0.3">
      <c r="B1714" s="123"/>
      <c r="C1714" s="123"/>
      <c r="D1714" s="123"/>
      <c r="E1714" s="123"/>
      <c r="F1714" s="123"/>
      <c r="G1714" s="123"/>
      <c r="H1714" s="123"/>
      <c r="I1714" s="123"/>
      <c r="J1714" s="123"/>
      <c r="K1714" s="21"/>
      <c r="L1714" s="21"/>
      <c r="M1714" s="21"/>
      <c r="N1714" s="21"/>
      <c r="O1714" s="21"/>
      <c r="P1714" s="21"/>
      <c r="Q1714" s="21"/>
      <c r="R1714" s="21"/>
      <c r="S1714" s="21"/>
    </row>
    <row r="1715" spans="2:19" s="8" customFormat="1" x14ac:dyDescent="0.3">
      <c r="B1715" s="123"/>
      <c r="C1715" s="123"/>
      <c r="D1715" s="123"/>
      <c r="E1715" s="123"/>
      <c r="F1715" s="123"/>
      <c r="G1715" s="123"/>
      <c r="H1715" s="123"/>
      <c r="I1715" s="123"/>
      <c r="J1715" s="123"/>
      <c r="K1715" s="21"/>
      <c r="L1715" s="21"/>
      <c r="M1715" s="21"/>
      <c r="N1715" s="21"/>
      <c r="O1715" s="21"/>
      <c r="P1715" s="21"/>
      <c r="Q1715" s="21"/>
      <c r="R1715" s="21"/>
      <c r="S1715" s="21"/>
    </row>
    <row r="1716" spans="2:19" s="8" customFormat="1" x14ac:dyDescent="0.3">
      <c r="B1716" s="123"/>
      <c r="C1716" s="123"/>
      <c r="D1716" s="123"/>
      <c r="E1716" s="123"/>
      <c r="F1716" s="123"/>
      <c r="G1716" s="123"/>
      <c r="H1716" s="123"/>
      <c r="I1716" s="123"/>
      <c r="J1716" s="123"/>
      <c r="K1716" s="21"/>
      <c r="L1716" s="21"/>
      <c r="M1716" s="21"/>
      <c r="N1716" s="21"/>
      <c r="O1716" s="21"/>
      <c r="P1716" s="21"/>
      <c r="Q1716" s="21"/>
      <c r="R1716" s="21"/>
      <c r="S1716" s="21"/>
    </row>
    <row r="1717" spans="2:19" s="8" customFormat="1" x14ac:dyDescent="0.3">
      <c r="B1717" s="123"/>
      <c r="C1717" s="123"/>
      <c r="D1717" s="123"/>
      <c r="E1717" s="123"/>
      <c r="F1717" s="123"/>
      <c r="G1717" s="123"/>
      <c r="H1717" s="123"/>
      <c r="I1717" s="123"/>
      <c r="J1717" s="123"/>
      <c r="K1717" s="21"/>
      <c r="L1717" s="21"/>
      <c r="M1717" s="21"/>
      <c r="N1717" s="21"/>
      <c r="O1717" s="21"/>
      <c r="P1717" s="21"/>
      <c r="Q1717" s="21"/>
      <c r="R1717" s="21"/>
      <c r="S1717" s="21"/>
    </row>
    <row r="1718" spans="2:19" s="8" customFormat="1" x14ac:dyDescent="0.3">
      <c r="B1718" s="123"/>
      <c r="C1718" s="123"/>
      <c r="D1718" s="123"/>
      <c r="E1718" s="123"/>
      <c r="F1718" s="123"/>
      <c r="G1718" s="123"/>
      <c r="H1718" s="123"/>
      <c r="I1718" s="123"/>
      <c r="J1718" s="123"/>
      <c r="K1718" s="21"/>
      <c r="L1718" s="21"/>
      <c r="M1718" s="21"/>
      <c r="N1718" s="21"/>
      <c r="O1718" s="21"/>
      <c r="P1718" s="21"/>
      <c r="Q1718" s="21"/>
      <c r="R1718" s="21"/>
      <c r="S1718" s="21"/>
    </row>
    <row r="1719" spans="2:19" s="8" customFormat="1" x14ac:dyDescent="0.3">
      <c r="B1719" s="123"/>
      <c r="C1719" s="123"/>
      <c r="D1719" s="123"/>
      <c r="E1719" s="123"/>
      <c r="F1719" s="123"/>
      <c r="G1719" s="123"/>
      <c r="H1719" s="123"/>
      <c r="I1719" s="123"/>
      <c r="J1719" s="123"/>
      <c r="K1719" s="21"/>
      <c r="L1719" s="21"/>
      <c r="M1719" s="21"/>
      <c r="N1719" s="21"/>
      <c r="O1719" s="21"/>
      <c r="P1719" s="21"/>
      <c r="Q1719" s="21"/>
      <c r="R1719" s="21"/>
      <c r="S1719" s="21"/>
    </row>
    <row r="1720" spans="2:19" s="8" customFormat="1" x14ac:dyDescent="0.3">
      <c r="B1720" s="123"/>
      <c r="C1720" s="123"/>
      <c r="D1720" s="123"/>
      <c r="E1720" s="123"/>
      <c r="F1720" s="123"/>
      <c r="G1720" s="123"/>
      <c r="H1720" s="123"/>
      <c r="I1720" s="123"/>
      <c r="J1720" s="123"/>
      <c r="K1720" s="21"/>
      <c r="L1720" s="21"/>
      <c r="M1720" s="21"/>
      <c r="N1720" s="21"/>
      <c r="O1720" s="21"/>
      <c r="P1720" s="21"/>
      <c r="Q1720" s="21"/>
      <c r="R1720" s="21"/>
      <c r="S1720" s="21"/>
    </row>
    <row r="1721" spans="2:19" s="8" customFormat="1" x14ac:dyDescent="0.3">
      <c r="B1721" s="123"/>
      <c r="C1721" s="123"/>
      <c r="D1721" s="123"/>
      <c r="E1721" s="123"/>
      <c r="F1721" s="123"/>
      <c r="G1721" s="123"/>
      <c r="H1721" s="123"/>
      <c r="I1721" s="123"/>
      <c r="J1721" s="123"/>
      <c r="K1721" s="21"/>
      <c r="L1721" s="21"/>
      <c r="M1721" s="21"/>
      <c r="N1721" s="21"/>
      <c r="O1721" s="21"/>
      <c r="P1721" s="21"/>
      <c r="Q1721" s="21"/>
      <c r="R1721" s="21"/>
      <c r="S1721" s="21"/>
    </row>
    <row r="1722" spans="2:19" s="8" customFormat="1" x14ac:dyDescent="0.3">
      <c r="B1722" s="123"/>
      <c r="C1722" s="123"/>
      <c r="D1722" s="123"/>
      <c r="E1722" s="123"/>
      <c r="F1722" s="123"/>
      <c r="G1722" s="123"/>
      <c r="H1722" s="123"/>
      <c r="I1722" s="123"/>
      <c r="J1722" s="123"/>
      <c r="K1722" s="21"/>
      <c r="L1722" s="21"/>
      <c r="M1722" s="21"/>
      <c r="N1722" s="21"/>
      <c r="O1722" s="21"/>
      <c r="P1722" s="21"/>
      <c r="Q1722" s="21"/>
      <c r="R1722" s="21"/>
      <c r="S1722" s="21"/>
    </row>
    <row r="1723" spans="2:19" s="8" customFormat="1" x14ac:dyDescent="0.3">
      <c r="B1723" s="123"/>
      <c r="C1723" s="123"/>
      <c r="D1723" s="123"/>
      <c r="E1723" s="123"/>
      <c r="F1723" s="123"/>
      <c r="G1723" s="123"/>
      <c r="H1723" s="123"/>
      <c r="I1723" s="123"/>
      <c r="J1723" s="123"/>
      <c r="K1723" s="21"/>
      <c r="L1723" s="21"/>
      <c r="M1723" s="21"/>
      <c r="N1723" s="21"/>
      <c r="O1723" s="21"/>
      <c r="P1723" s="21"/>
      <c r="Q1723" s="21"/>
      <c r="R1723" s="21"/>
      <c r="S1723" s="21"/>
    </row>
    <row r="1724" spans="2:19" s="8" customFormat="1" x14ac:dyDescent="0.3">
      <c r="B1724" s="123"/>
      <c r="C1724" s="123"/>
      <c r="D1724" s="123"/>
      <c r="E1724" s="123"/>
      <c r="F1724" s="123"/>
      <c r="G1724" s="123"/>
      <c r="H1724" s="123"/>
      <c r="I1724" s="123"/>
      <c r="J1724" s="123"/>
      <c r="K1724" s="21"/>
      <c r="L1724" s="21"/>
      <c r="M1724" s="21"/>
      <c r="N1724" s="21"/>
      <c r="O1724" s="21"/>
      <c r="P1724" s="21"/>
      <c r="Q1724" s="21"/>
      <c r="R1724" s="21"/>
      <c r="S1724" s="21"/>
    </row>
    <row r="1725" spans="2:19" s="8" customFormat="1" x14ac:dyDescent="0.3">
      <c r="B1725" s="123"/>
      <c r="C1725" s="123"/>
      <c r="D1725" s="123"/>
      <c r="E1725" s="123"/>
      <c r="F1725" s="123"/>
      <c r="G1725" s="123"/>
      <c r="H1725" s="123"/>
      <c r="I1725" s="123"/>
      <c r="J1725" s="123"/>
      <c r="K1725" s="21"/>
      <c r="L1725" s="21"/>
      <c r="M1725" s="21"/>
      <c r="N1725" s="21"/>
      <c r="O1725" s="21"/>
      <c r="P1725" s="21"/>
      <c r="Q1725" s="21"/>
      <c r="R1725" s="21"/>
      <c r="S1725" s="21"/>
    </row>
    <row r="1726" spans="2:19" s="8" customFormat="1" x14ac:dyDescent="0.3">
      <c r="B1726" s="123"/>
      <c r="C1726" s="123"/>
      <c r="D1726" s="123"/>
      <c r="E1726" s="123"/>
      <c r="F1726" s="123"/>
      <c r="G1726" s="123"/>
      <c r="H1726" s="123"/>
      <c r="I1726" s="123"/>
      <c r="J1726" s="123"/>
      <c r="K1726" s="21"/>
      <c r="L1726" s="21"/>
      <c r="M1726" s="21"/>
      <c r="N1726" s="21"/>
      <c r="O1726" s="21"/>
      <c r="P1726" s="21"/>
      <c r="Q1726" s="21"/>
      <c r="R1726" s="21"/>
      <c r="S1726" s="21"/>
    </row>
    <row r="1727" spans="2:19" s="8" customFormat="1" x14ac:dyDescent="0.3">
      <c r="B1727" s="123"/>
      <c r="C1727" s="123"/>
      <c r="D1727" s="123"/>
      <c r="E1727" s="123"/>
      <c r="F1727" s="123"/>
      <c r="G1727" s="123"/>
      <c r="H1727" s="123"/>
      <c r="I1727" s="123"/>
      <c r="J1727" s="123"/>
      <c r="K1727" s="21"/>
      <c r="L1727" s="21"/>
      <c r="M1727" s="21"/>
      <c r="N1727" s="21"/>
      <c r="O1727" s="21"/>
      <c r="P1727" s="21"/>
      <c r="Q1727" s="21"/>
      <c r="R1727" s="21"/>
      <c r="S1727" s="21"/>
    </row>
    <row r="1728" spans="2:19" s="8" customFormat="1" x14ac:dyDescent="0.3">
      <c r="B1728" s="123"/>
      <c r="C1728" s="123"/>
      <c r="D1728" s="123"/>
      <c r="E1728" s="123"/>
      <c r="F1728" s="123"/>
      <c r="G1728" s="123"/>
      <c r="H1728" s="123"/>
      <c r="I1728" s="123"/>
      <c r="J1728" s="123"/>
      <c r="K1728" s="21"/>
      <c r="L1728" s="21"/>
      <c r="M1728" s="21"/>
      <c r="N1728" s="21"/>
      <c r="O1728" s="21"/>
      <c r="P1728" s="21"/>
      <c r="Q1728" s="21"/>
      <c r="R1728" s="21"/>
      <c r="S1728" s="21"/>
    </row>
    <row r="1729" spans="2:19" s="8" customFormat="1" x14ac:dyDescent="0.3">
      <c r="B1729" s="123"/>
      <c r="C1729" s="123"/>
      <c r="D1729" s="123"/>
      <c r="E1729" s="123"/>
      <c r="F1729" s="123"/>
      <c r="G1729" s="123"/>
      <c r="H1729" s="123"/>
      <c r="I1729" s="123"/>
      <c r="J1729" s="123"/>
      <c r="K1729" s="21"/>
      <c r="L1729" s="21"/>
      <c r="M1729" s="21"/>
      <c r="N1729" s="21"/>
      <c r="O1729" s="21"/>
      <c r="P1729" s="21"/>
      <c r="Q1729" s="21"/>
      <c r="R1729" s="21"/>
      <c r="S1729" s="21"/>
    </row>
    <row r="1730" spans="2:19" s="8" customFormat="1" x14ac:dyDescent="0.3">
      <c r="B1730" s="123"/>
      <c r="C1730" s="123"/>
      <c r="D1730" s="123"/>
      <c r="E1730" s="123"/>
      <c r="F1730" s="123"/>
      <c r="G1730" s="123"/>
      <c r="H1730" s="123"/>
      <c r="I1730" s="123"/>
      <c r="J1730" s="123"/>
      <c r="K1730" s="21"/>
      <c r="L1730" s="21"/>
      <c r="M1730" s="21"/>
      <c r="N1730" s="21"/>
      <c r="O1730" s="21"/>
      <c r="P1730" s="21"/>
      <c r="Q1730" s="21"/>
      <c r="R1730" s="21"/>
      <c r="S1730" s="21"/>
    </row>
    <row r="1731" spans="2:19" s="8" customFormat="1" x14ac:dyDescent="0.3">
      <c r="B1731" s="123"/>
      <c r="C1731" s="123"/>
      <c r="D1731" s="123"/>
      <c r="E1731" s="123"/>
      <c r="F1731" s="123"/>
      <c r="G1731" s="123"/>
      <c r="H1731" s="123"/>
      <c r="I1731" s="123"/>
      <c r="J1731" s="123"/>
      <c r="K1731" s="21"/>
      <c r="L1731" s="21"/>
      <c r="M1731" s="21"/>
      <c r="N1731" s="21"/>
      <c r="O1731" s="21"/>
      <c r="P1731" s="21"/>
      <c r="Q1731" s="21"/>
      <c r="R1731" s="21"/>
      <c r="S1731" s="21"/>
    </row>
    <row r="1732" spans="2:19" s="8" customFormat="1" x14ac:dyDescent="0.3">
      <c r="B1732" s="123"/>
      <c r="C1732" s="123"/>
      <c r="D1732" s="123"/>
      <c r="E1732" s="123"/>
      <c r="F1732" s="123"/>
      <c r="G1732" s="123"/>
      <c r="H1732" s="123"/>
      <c r="I1732" s="123"/>
      <c r="J1732" s="123"/>
      <c r="K1732" s="21"/>
      <c r="L1732" s="21"/>
      <c r="M1732" s="21"/>
      <c r="N1732" s="21"/>
      <c r="O1732" s="21"/>
      <c r="P1732" s="21"/>
      <c r="Q1732" s="21"/>
      <c r="R1732" s="21"/>
      <c r="S1732" s="21"/>
    </row>
    <row r="1733" spans="2:19" s="8" customFormat="1" x14ac:dyDescent="0.3">
      <c r="B1733" s="123"/>
      <c r="C1733" s="123"/>
      <c r="D1733" s="123"/>
      <c r="E1733" s="123"/>
      <c r="F1733" s="123"/>
      <c r="G1733" s="123"/>
      <c r="H1733" s="123"/>
      <c r="I1733" s="123"/>
      <c r="J1733" s="123"/>
      <c r="K1733" s="21"/>
      <c r="L1733" s="21"/>
      <c r="M1733" s="21"/>
      <c r="N1733" s="21"/>
      <c r="O1733" s="21"/>
      <c r="P1733" s="21"/>
      <c r="Q1733" s="21"/>
      <c r="R1733" s="21"/>
      <c r="S1733" s="21"/>
    </row>
    <row r="1734" spans="2:19" s="8" customFormat="1" x14ac:dyDescent="0.3">
      <c r="B1734" s="123"/>
      <c r="C1734" s="123"/>
      <c r="D1734" s="123"/>
      <c r="E1734" s="123"/>
      <c r="F1734" s="123"/>
      <c r="G1734" s="123"/>
      <c r="H1734" s="123"/>
      <c r="I1734" s="123"/>
      <c r="J1734" s="123"/>
      <c r="K1734" s="21"/>
      <c r="L1734" s="21"/>
      <c r="M1734" s="21"/>
      <c r="N1734" s="21"/>
      <c r="O1734" s="21"/>
      <c r="P1734" s="21"/>
      <c r="Q1734" s="21"/>
      <c r="R1734" s="21"/>
      <c r="S1734" s="21"/>
    </row>
    <row r="1735" spans="2:19" s="8" customFormat="1" x14ac:dyDescent="0.3">
      <c r="B1735" s="123"/>
      <c r="C1735" s="123"/>
      <c r="D1735" s="123"/>
      <c r="E1735" s="123"/>
      <c r="F1735" s="123"/>
      <c r="G1735" s="123"/>
      <c r="H1735" s="123"/>
      <c r="I1735" s="123"/>
      <c r="J1735" s="123"/>
      <c r="K1735" s="21"/>
      <c r="L1735" s="21"/>
      <c r="M1735" s="21"/>
      <c r="N1735" s="21"/>
      <c r="O1735" s="21"/>
      <c r="P1735" s="21"/>
      <c r="Q1735" s="21"/>
      <c r="R1735" s="21"/>
      <c r="S1735" s="21"/>
    </row>
    <row r="1736" spans="2:19" s="8" customFormat="1" x14ac:dyDescent="0.3">
      <c r="B1736" s="123"/>
      <c r="C1736" s="123"/>
      <c r="D1736" s="123"/>
      <c r="E1736" s="123"/>
      <c r="F1736" s="123"/>
      <c r="G1736" s="123"/>
      <c r="H1736" s="123"/>
      <c r="I1736" s="123"/>
      <c r="J1736" s="123"/>
      <c r="K1736" s="21"/>
      <c r="L1736" s="21"/>
      <c r="M1736" s="21"/>
      <c r="N1736" s="21"/>
      <c r="O1736" s="21"/>
      <c r="P1736" s="21"/>
      <c r="Q1736" s="21"/>
      <c r="R1736" s="21"/>
      <c r="S1736" s="21"/>
    </row>
    <row r="1737" spans="2:19" s="8" customFormat="1" x14ac:dyDescent="0.3">
      <c r="B1737" s="123"/>
      <c r="C1737" s="123"/>
      <c r="D1737" s="123"/>
      <c r="E1737" s="123"/>
      <c r="F1737" s="123"/>
      <c r="G1737" s="123"/>
      <c r="H1737" s="123"/>
      <c r="I1737" s="123"/>
      <c r="J1737" s="123"/>
      <c r="K1737" s="21"/>
      <c r="L1737" s="21"/>
      <c r="M1737" s="21"/>
      <c r="N1737" s="21"/>
      <c r="O1737" s="21"/>
      <c r="P1737" s="21"/>
      <c r="Q1737" s="21"/>
      <c r="R1737" s="21"/>
      <c r="S1737" s="21"/>
    </row>
    <row r="1738" spans="2:19" s="8" customFormat="1" x14ac:dyDescent="0.3">
      <c r="B1738" s="123"/>
      <c r="C1738" s="123"/>
      <c r="D1738" s="123"/>
      <c r="E1738" s="123"/>
      <c r="F1738" s="123"/>
      <c r="G1738" s="123"/>
      <c r="H1738" s="123"/>
      <c r="I1738" s="123"/>
      <c r="J1738" s="123"/>
      <c r="K1738" s="21"/>
      <c r="L1738" s="21"/>
      <c r="M1738" s="21"/>
      <c r="N1738" s="21"/>
      <c r="O1738" s="21"/>
      <c r="P1738" s="21"/>
      <c r="Q1738" s="21"/>
      <c r="R1738" s="21"/>
      <c r="S1738" s="21"/>
    </row>
    <row r="1739" spans="2:19" s="8" customFormat="1" x14ac:dyDescent="0.3">
      <c r="B1739" s="123"/>
      <c r="C1739" s="123"/>
      <c r="D1739" s="123"/>
      <c r="E1739" s="123"/>
      <c r="F1739" s="123"/>
      <c r="G1739" s="123"/>
      <c r="H1739" s="123"/>
      <c r="I1739" s="123"/>
      <c r="J1739" s="123"/>
      <c r="K1739" s="21"/>
      <c r="L1739" s="21"/>
      <c r="M1739" s="21"/>
      <c r="N1739" s="21"/>
      <c r="O1739" s="21"/>
      <c r="P1739" s="21"/>
      <c r="Q1739" s="21"/>
      <c r="R1739" s="21"/>
      <c r="S1739" s="21"/>
    </row>
    <row r="1740" spans="2:19" s="8" customFormat="1" x14ac:dyDescent="0.3">
      <c r="B1740" s="123"/>
      <c r="C1740" s="123"/>
      <c r="D1740" s="123"/>
      <c r="E1740" s="123"/>
      <c r="F1740" s="123"/>
      <c r="G1740" s="123"/>
      <c r="H1740" s="123"/>
      <c r="I1740" s="123"/>
      <c r="J1740" s="123"/>
      <c r="K1740" s="21"/>
      <c r="L1740" s="21"/>
      <c r="M1740" s="21"/>
      <c r="N1740" s="21"/>
      <c r="O1740" s="21"/>
      <c r="P1740" s="21"/>
      <c r="Q1740" s="21"/>
      <c r="R1740" s="21"/>
      <c r="S1740" s="21"/>
    </row>
    <row r="1741" spans="2:19" s="8" customFormat="1" x14ac:dyDescent="0.3">
      <c r="B1741" s="123"/>
      <c r="C1741" s="123"/>
      <c r="D1741" s="123"/>
      <c r="E1741" s="123"/>
      <c r="F1741" s="123"/>
      <c r="G1741" s="123"/>
      <c r="H1741" s="123"/>
      <c r="I1741" s="123"/>
      <c r="J1741" s="123"/>
      <c r="K1741" s="21"/>
      <c r="L1741" s="21"/>
      <c r="M1741" s="21"/>
      <c r="N1741" s="21"/>
      <c r="O1741" s="21"/>
      <c r="P1741" s="21"/>
      <c r="Q1741" s="21"/>
      <c r="R1741" s="21"/>
      <c r="S1741" s="21"/>
    </row>
    <row r="1742" spans="2:19" s="8" customFormat="1" x14ac:dyDescent="0.3">
      <c r="B1742" s="123"/>
      <c r="C1742" s="123"/>
      <c r="D1742" s="123"/>
      <c r="E1742" s="123"/>
      <c r="F1742" s="123"/>
      <c r="G1742" s="123"/>
      <c r="H1742" s="123"/>
      <c r="I1742" s="123"/>
      <c r="J1742" s="123"/>
      <c r="K1742" s="21"/>
      <c r="L1742" s="21"/>
      <c r="M1742" s="21"/>
      <c r="N1742" s="21"/>
      <c r="O1742" s="21"/>
      <c r="P1742" s="21"/>
      <c r="Q1742" s="21"/>
      <c r="R1742" s="21"/>
      <c r="S1742" s="21"/>
    </row>
    <row r="1743" spans="2:19" s="8" customFormat="1" x14ac:dyDescent="0.3">
      <c r="B1743" s="123"/>
      <c r="C1743" s="123"/>
      <c r="D1743" s="123"/>
      <c r="E1743" s="123"/>
      <c r="F1743" s="123"/>
      <c r="G1743" s="123"/>
      <c r="H1743" s="123"/>
      <c r="I1743" s="123"/>
      <c r="J1743" s="123"/>
      <c r="K1743" s="21"/>
      <c r="L1743" s="21"/>
      <c r="M1743" s="21"/>
      <c r="N1743" s="21"/>
      <c r="O1743" s="21"/>
      <c r="P1743" s="21"/>
      <c r="Q1743" s="21"/>
      <c r="R1743" s="21"/>
      <c r="S1743" s="21"/>
    </row>
    <row r="1744" spans="2:19" s="8" customFormat="1" x14ac:dyDescent="0.3">
      <c r="B1744" s="123"/>
      <c r="C1744" s="123"/>
      <c r="D1744" s="123"/>
      <c r="E1744" s="123"/>
      <c r="F1744" s="123"/>
      <c r="G1744" s="123"/>
      <c r="H1744" s="123"/>
      <c r="I1744" s="123"/>
      <c r="J1744" s="123"/>
      <c r="K1744" s="21"/>
      <c r="L1744" s="21"/>
      <c r="M1744" s="21"/>
      <c r="N1744" s="21"/>
      <c r="O1744" s="21"/>
      <c r="P1744" s="21"/>
      <c r="Q1744" s="21"/>
      <c r="R1744" s="21"/>
      <c r="S1744" s="21"/>
    </row>
    <row r="1745" spans="2:19" s="8" customFormat="1" x14ac:dyDescent="0.3">
      <c r="B1745" s="123"/>
      <c r="C1745" s="123"/>
      <c r="D1745" s="123"/>
      <c r="E1745" s="123"/>
      <c r="F1745" s="123"/>
      <c r="G1745" s="123"/>
      <c r="H1745" s="123"/>
      <c r="I1745" s="123"/>
      <c r="J1745" s="123"/>
      <c r="K1745" s="21"/>
      <c r="L1745" s="21"/>
      <c r="M1745" s="21"/>
      <c r="N1745" s="21"/>
      <c r="O1745" s="21"/>
      <c r="P1745" s="21"/>
      <c r="Q1745" s="21"/>
      <c r="R1745" s="21"/>
      <c r="S1745" s="21"/>
    </row>
    <row r="1746" spans="2:19" s="8" customFormat="1" x14ac:dyDescent="0.3">
      <c r="B1746" s="123"/>
      <c r="C1746" s="123"/>
      <c r="D1746" s="123"/>
      <c r="E1746" s="123"/>
      <c r="F1746" s="123"/>
      <c r="G1746" s="123"/>
      <c r="H1746" s="123"/>
      <c r="I1746" s="123"/>
      <c r="J1746" s="123"/>
      <c r="K1746" s="21"/>
      <c r="L1746" s="21"/>
      <c r="M1746" s="21"/>
      <c r="N1746" s="21"/>
      <c r="O1746" s="21"/>
      <c r="P1746" s="21"/>
      <c r="Q1746" s="21"/>
      <c r="R1746" s="21"/>
      <c r="S1746" s="21"/>
    </row>
    <row r="1747" spans="2:19" s="8" customFormat="1" x14ac:dyDescent="0.3">
      <c r="B1747" s="123"/>
      <c r="C1747" s="123"/>
      <c r="D1747" s="123"/>
      <c r="E1747" s="123"/>
      <c r="F1747" s="123"/>
      <c r="G1747" s="123"/>
      <c r="H1747" s="123"/>
      <c r="I1747" s="123"/>
      <c r="J1747" s="123"/>
      <c r="K1747" s="21"/>
      <c r="L1747" s="21"/>
      <c r="M1747" s="21"/>
      <c r="N1747" s="21"/>
      <c r="O1747" s="21"/>
      <c r="P1747" s="21"/>
      <c r="Q1747" s="21"/>
      <c r="R1747" s="21"/>
      <c r="S1747" s="21"/>
    </row>
    <row r="1748" spans="2:19" s="8" customFormat="1" x14ac:dyDescent="0.3">
      <c r="B1748" s="123"/>
      <c r="C1748" s="123"/>
      <c r="D1748" s="123"/>
      <c r="E1748" s="123"/>
      <c r="F1748" s="123"/>
      <c r="G1748" s="123"/>
      <c r="H1748" s="123"/>
      <c r="I1748" s="123"/>
      <c r="J1748" s="123"/>
      <c r="K1748" s="21"/>
      <c r="L1748" s="21"/>
      <c r="M1748" s="21"/>
      <c r="N1748" s="21"/>
      <c r="O1748" s="21"/>
      <c r="P1748" s="21"/>
      <c r="Q1748" s="21"/>
      <c r="R1748" s="21"/>
      <c r="S1748" s="21"/>
    </row>
    <row r="1749" spans="2:19" s="8" customFormat="1" x14ac:dyDescent="0.3">
      <c r="B1749" s="123"/>
      <c r="C1749" s="123"/>
      <c r="D1749" s="123"/>
      <c r="E1749" s="123"/>
      <c r="F1749" s="123"/>
      <c r="G1749" s="123"/>
      <c r="H1749" s="123"/>
      <c r="I1749" s="123"/>
      <c r="J1749" s="123"/>
      <c r="K1749" s="21"/>
      <c r="L1749" s="21"/>
      <c r="M1749" s="21"/>
      <c r="N1749" s="21"/>
      <c r="O1749" s="21"/>
      <c r="P1749" s="21"/>
      <c r="Q1749" s="21"/>
      <c r="R1749" s="21"/>
      <c r="S1749" s="21"/>
    </row>
    <row r="1750" spans="2:19" s="8" customFormat="1" x14ac:dyDescent="0.3">
      <c r="B1750" s="123"/>
      <c r="C1750" s="123"/>
      <c r="D1750" s="123"/>
      <c r="E1750" s="123"/>
      <c r="F1750" s="123"/>
      <c r="G1750" s="123"/>
      <c r="H1750" s="123"/>
      <c r="I1750" s="123"/>
      <c r="J1750" s="123"/>
      <c r="K1750" s="21"/>
      <c r="L1750" s="21"/>
      <c r="M1750" s="21"/>
      <c r="N1750" s="21"/>
      <c r="O1750" s="21"/>
      <c r="P1750" s="21"/>
      <c r="Q1750" s="21"/>
      <c r="R1750" s="21"/>
      <c r="S1750" s="21"/>
    </row>
    <row r="1751" spans="2:19" s="8" customFormat="1" x14ac:dyDescent="0.3">
      <c r="B1751" s="123"/>
      <c r="C1751" s="123"/>
      <c r="D1751" s="123"/>
      <c r="E1751" s="123"/>
      <c r="F1751" s="123"/>
      <c r="G1751" s="123"/>
      <c r="H1751" s="123"/>
      <c r="I1751" s="123"/>
      <c r="J1751" s="123"/>
      <c r="K1751" s="21"/>
      <c r="L1751" s="21"/>
      <c r="M1751" s="21"/>
      <c r="N1751" s="21"/>
      <c r="O1751" s="21"/>
      <c r="P1751" s="21"/>
      <c r="Q1751" s="21"/>
      <c r="R1751" s="21"/>
      <c r="S1751" s="21"/>
    </row>
    <row r="1752" spans="2:19" s="8" customFormat="1" x14ac:dyDescent="0.3">
      <c r="B1752" s="123"/>
      <c r="C1752" s="123"/>
      <c r="D1752" s="123"/>
      <c r="E1752" s="123"/>
      <c r="F1752" s="123"/>
      <c r="G1752" s="123"/>
      <c r="H1752" s="123"/>
      <c r="I1752" s="123"/>
      <c r="J1752" s="123"/>
      <c r="K1752" s="21"/>
      <c r="L1752" s="21"/>
      <c r="M1752" s="21"/>
      <c r="N1752" s="21"/>
      <c r="O1752" s="21"/>
      <c r="P1752" s="21"/>
      <c r="Q1752" s="21"/>
      <c r="R1752" s="21"/>
      <c r="S1752" s="21"/>
    </row>
    <row r="1753" spans="2:19" s="8" customFormat="1" x14ac:dyDescent="0.3">
      <c r="B1753" s="123"/>
      <c r="C1753" s="123"/>
      <c r="D1753" s="123"/>
      <c r="E1753" s="123"/>
      <c r="F1753" s="123"/>
      <c r="G1753" s="123"/>
      <c r="H1753" s="123"/>
      <c r="I1753" s="123"/>
      <c r="J1753" s="123"/>
      <c r="K1753" s="21"/>
      <c r="L1753" s="21"/>
      <c r="M1753" s="21"/>
      <c r="N1753" s="21"/>
      <c r="O1753" s="21"/>
      <c r="P1753" s="21"/>
      <c r="Q1753" s="21"/>
      <c r="R1753" s="21"/>
      <c r="S1753" s="21"/>
    </row>
    <row r="1754" spans="2:19" s="8" customFormat="1" x14ac:dyDescent="0.3">
      <c r="B1754" s="123"/>
      <c r="C1754" s="123"/>
      <c r="D1754" s="123"/>
      <c r="E1754" s="123"/>
      <c r="F1754" s="123"/>
      <c r="G1754" s="123"/>
      <c r="H1754" s="123"/>
      <c r="I1754" s="123"/>
      <c r="J1754" s="123"/>
      <c r="K1754" s="21"/>
      <c r="L1754" s="21"/>
      <c r="M1754" s="21"/>
      <c r="N1754" s="21"/>
      <c r="O1754" s="21"/>
      <c r="P1754" s="21"/>
      <c r="Q1754" s="21"/>
      <c r="R1754" s="21"/>
      <c r="S1754" s="21"/>
    </row>
    <row r="1755" spans="2:19" s="8" customFormat="1" x14ac:dyDescent="0.3">
      <c r="B1755" s="123"/>
      <c r="C1755" s="123"/>
      <c r="D1755" s="123"/>
      <c r="E1755" s="123"/>
      <c r="F1755" s="123"/>
      <c r="G1755" s="123"/>
      <c r="H1755" s="123"/>
      <c r="I1755" s="123"/>
      <c r="J1755" s="123"/>
      <c r="K1755" s="21"/>
      <c r="L1755" s="21"/>
      <c r="M1755" s="21"/>
      <c r="N1755" s="21"/>
      <c r="O1755" s="21"/>
      <c r="P1755" s="21"/>
      <c r="Q1755" s="21"/>
      <c r="R1755" s="21"/>
      <c r="S1755" s="21"/>
    </row>
    <row r="1756" spans="2:19" s="8" customFormat="1" x14ac:dyDescent="0.3">
      <c r="B1756" s="123"/>
      <c r="C1756" s="123"/>
      <c r="D1756" s="123"/>
      <c r="E1756" s="123"/>
      <c r="F1756" s="123"/>
      <c r="G1756" s="123"/>
      <c r="H1756" s="123"/>
      <c r="I1756" s="123"/>
      <c r="J1756" s="123"/>
      <c r="K1756" s="21"/>
      <c r="L1756" s="21"/>
      <c r="M1756" s="21"/>
      <c r="N1756" s="21"/>
      <c r="O1756" s="21"/>
      <c r="P1756" s="21"/>
      <c r="Q1756" s="21"/>
      <c r="R1756" s="21"/>
      <c r="S1756" s="21"/>
    </row>
    <row r="1757" spans="2:19" s="8" customFormat="1" x14ac:dyDescent="0.3">
      <c r="B1757" s="123"/>
      <c r="C1757" s="123"/>
      <c r="D1757" s="123"/>
      <c r="E1757" s="123"/>
      <c r="F1757" s="123"/>
      <c r="G1757" s="123"/>
      <c r="H1757" s="123"/>
      <c r="I1757" s="123"/>
      <c r="J1757" s="123"/>
      <c r="K1757" s="21"/>
      <c r="L1757" s="21"/>
      <c r="M1757" s="21"/>
      <c r="N1757" s="21"/>
      <c r="O1757" s="21"/>
      <c r="P1757" s="21"/>
      <c r="Q1757" s="21"/>
      <c r="R1757" s="21"/>
      <c r="S1757" s="21"/>
    </row>
    <row r="1758" spans="2:19" s="8" customFormat="1" x14ac:dyDescent="0.3">
      <c r="B1758" s="123"/>
      <c r="C1758" s="123"/>
      <c r="D1758" s="123"/>
      <c r="E1758" s="123"/>
      <c r="F1758" s="123"/>
      <c r="G1758" s="123"/>
      <c r="H1758" s="123"/>
      <c r="I1758" s="123"/>
      <c r="J1758" s="123"/>
      <c r="K1758" s="21"/>
      <c r="L1758" s="21"/>
      <c r="M1758" s="21"/>
      <c r="N1758" s="21"/>
      <c r="O1758" s="21"/>
      <c r="P1758" s="21"/>
      <c r="Q1758" s="21"/>
      <c r="R1758" s="21"/>
      <c r="S1758" s="21"/>
    </row>
    <row r="1759" spans="2:19" s="8" customFormat="1" x14ac:dyDescent="0.3">
      <c r="B1759" s="123"/>
      <c r="C1759" s="123"/>
      <c r="D1759" s="123"/>
      <c r="E1759" s="123"/>
      <c r="F1759" s="123"/>
      <c r="G1759" s="123"/>
      <c r="H1759" s="123"/>
      <c r="I1759" s="123"/>
      <c r="J1759" s="123"/>
      <c r="K1759" s="21"/>
      <c r="L1759" s="21"/>
      <c r="M1759" s="21"/>
      <c r="N1759" s="21"/>
      <c r="O1759" s="21"/>
      <c r="P1759" s="21"/>
      <c r="Q1759" s="21"/>
      <c r="R1759" s="21"/>
      <c r="S1759" s="21"/>
    </row>
    <row r="1760" spans="2:19" s="8" customFormat="1" x14ac:dyDescent="0.3">
      <c r="B1760" s="123"/>
      <c r="C1760" s="123"/>
      <c r="D1760" s="123"/>
      <c r="E1760" s="123"/>
      <c r="F1760" s="123"/>
      <c r="G1760" s="123"/>
      <c r="H1760" s="123"/>
      <c r="I1760" s="123"/>
      <c r="J1760" s="123"/>
      <c r="K1760" s="21"/>
      <c r="L1760" s="21"/>
      <c r="M1760" s="21"/>
      <c r="N1760" s="21"/>
      <c r="O1760" s="21"/>
      <c r="P1760" s="21"/>
      <c r="Q1760" s="21"/>
      <c r="R1760" s="21"/>
      <c r="S1760" s="21"/>
    </row>
    <row r="1761" spans="2:19" s="8" customFormat="1" x14ac:dyDescent="0.3">
      <c r="B1761" s="123"/>
      <c r="C1761" s="123"/>
      <c r="D1761" s="123"/>
      <c r="E1761" s="123"/>
      <c r="F1761" s="123"/>
      <c r="G1761" s="123"/>
      <c r="H1761" s="123"/>
      <c r="I1761" s="123"/>
      <c r="J1761" s="123"/>
      <c r="K1761" s="21"/>
      <c r="L1761" s="21"/>
      <c r="M1761" s="21"/>
      <c r="N1761" s="21"/>
      <c r="O1761" s="21"/>
      <c r="P1761" s="21"/>
      <c r="Q1761" s="21"/>
      <c r="R1761" s="21"/>
      <c r="S1761" s="21"/>
    </row>
    <row r="1762" spans="2:19" s="8" customFormat="1" x14ac:dyDescent="0.3">
      <c r="B1762" s="123"/>
      <c r="C1762" s="123"/>
      <c r="D1762" s="123"/>
      <c r="E1762" s="123"/>
      <c r="F1762" s="123"/>
      <c r="G1762" s="123"/>
      <c r="H1762" s="123"/>
      <c r="I1762" s="123"/>
      <c r="J1762" s="123"/>
      <c r="K1762" s="21"/>
      <c r="L1762" s="21"/>
      <c r="M1762" s="21"/>
      <c r="N1762" s="21"/>
      <c r="O1762" s="21"/>
      <c r="P1762" s="21"/>
      <c r="Q1762" s="21"/>
      <c r="R1762" s="21"/>
      <c r="S1762" s="21"/>
    </row>
    <row r="1763" spans="2:19" s="8" customFormat="1" x14ac:dyDescent="0.3">
      <c r="B1763" s="123"/>
      <c r="C1763" s="123"/>
      <c r="D1763" s="123"/>
      <c r="E1763" s="123"/>
      <c r="F1763" s="123"/>
      <c r="G1763" s="123"/>
      <c r="H1763" s="123"/>
      <c r="I1763" s="123"/>
      <c r="J1763" s="123"/>
      <c r="K1763" s="21"/>
      <c r="L1763" s="21"/>
      <c r="M1763" s="21"/>
      <c r="N1763" s="21"/>
      <c r="O1763" s="21"/>
      <c r="P1763" s="21"/>
      <c r="Q1763" s="21"/>
      <c r="R1763" s="21"/>
      <c r="S1763" s="21"/>
    </row>
    <row r="1764" spans="2:19" s="8" customFormat="1" x14ac:dyDescent="0.3">
      <c r="B1764" s="123"/>
      <c r="C1764" s="123"/>
      <c r="D1764" s="123"/>
      <c r="E1764" s="123"/>
      <c r="F1764" s="123"/>
      <c r="G1764" s="123"/>
      <c r="H1764" s="123"/>
      <c r="I1764" s="123"/>
      <c r="J1764" s="123"/>
      <c r="K1764" s="21"/>
      <c r="L1764" s="21"/>
      <c r="M1764" s="21"/>
      <c r="N1764" s="21"/>
      <c r="O1764" s="21"/>
      <c r="P1764" s="21"/>
      <c r="Q1764" s="21"/>
      <c r="R1764" s="21"/>
      <c r="S1764" s="21"/>
    </row>
    <row r="1765" spans="2:19" s="8" customFormat="1" x14ac:dyDescent="0.3">
      <c r="B1765" s="123"/>
      <c r="C1765" s="123"/>
      <c r="D1765" s="123"/>
      <c r="E1765" s="123"/>
      <c r="F1765" s="123"/>
      <c r="G1765" s="123"/>
      <c r="H1765" s="123"/>
      <c r="I1765" s="123"/>
      <c r="J1765" s="123"/>
      <c r="K1765" s="21"/>
      <c r="L1765" s="21"/>
      <c r="M1765" s="21"/>
      <c r="N1765" s="21"/>
      <c r="O1765" s="21"/>
      <c r="P1765" s="21"/>
      <c r="Q1765" s="21"/>
      <c r="R1765" s="21"/>
      <c r="S1765" s="21"/>
    </row>
    <row r="1766" spans="2:19" s="8" customFormat="1" x14ac:dyDescent="0.3">
      <c r="B1766" s="123"/>
      <c r="C1766" s="123"/>
      <c r="D1766" s="123"/>
      <c r="E1766" s="123"/>
      <c r="F1766" s="123"/>
      <c r="G1766" s="123"/>
      <c r="H1766" s="123"/>
      <c r="I1766" s="123"/>
      <c r="J1766" s="123"/>
      <c r="K1766" s="21"/>
      <c r="L1766" s="21"/>
      <c r="M1766" s="21"/>
      <c r="N1766" s="21"/>
      <c r="O1766" s="21"/>
      <c r="P1766" s="21"/>
      <c r="Q1766" s="21"/>
      <c r="R1766" s="21"/>
      <c r="S1766" s="21"/>
    </row>
    <row r="1767" spans="2:19" s="8" customFormat="1" x14ac:dyDescent="0.3">
      <c r="B1767" s="123"/>
      <c r="C1767" s="123"/>
      <c r="D1767" s="123"/>
      <c r="E1767" s="123"/>
      <c r="F1767" s="123"/>
      <c r="G1767" s="123"/>
      <c r="H1767" s="123"/>
      <c r="I1767" s="123"/>
      <c r="J1767" s="123"/>
      <c r="K1767" s="21"/>
      <c r="L1767" s="21"/>
      <c r="M1767" s="21"/>
      <c r="N1767" s="21"/>
      <c r="O1767" s="21"/>
      <c r="P1767" s="21"/>
      <c r="Q1767" s="21"/>
      <c r="R1767" s="21"/>
      <c r="S1767" s="21"/>
    </row>
    <row r="1768" spans="2:19" s="8" customFormat="1" x14ac:dyDescent="0.3">
      <c r="B1768" s="123"/>
      <c r="C1768" s="123"/>
      <c r="D1768" s="123"/>
      <c r="E1768" s="123"/>
      <c r="F1768" s="123"/>
      <c r="G1768" s="123"/>
      <c r="H1768" s="123"/>
      <c r="I1768" s="123"/>
      <c r="J1768" s="123"/>
      <c r="K1768" s="21"/>
      <c r="L1768" s="21"/>
      <c r="M1768" s="21"/>
      <c r="N1768" s="21"/>
      <c r="O1768" s="21"/>
      <c r="P1768" s="21"/>
      <c r="Q1768" s="21"/>
      <c r="R1768" s="21"/>
      <c r="S1768" s="21"/>
    </row>
    <row r="1769" spans="2:19" s="8" customFormat="1" x14ac:dyDescent="0.3">
      <c r="B1769" s="123"/>
      <c r="C1769" s="123"/>
      <c r="D1769" s="123"/>
      <c r="E1769" s="123"/>
      <c r="F1769" s="123"/>
      <c r="G1769" s="123"/>
      <c r="H1769" s="123"/>
      <c r="I1769" s="123"/>
      <c r="J1769" s="123"/>
      <c r="K1769" s="21"/>
      <c r="L1769" s="21"/>
      <c r="M1769" s="21"/>
      <c r="N1769" s="21"/>
      <c r="O1769" s="21"/>
      <c r="P1769" s="21"/>
      <c r="Q1769" s="21"/>
      <c r="R1769" s="21"/>
      <c r="S1769" s="21"/>
    </row>
    <row r="1770" spans="2:19" s="8" customFormat="1" x14ac:dyDescent="0.3">
      <c r="B1770" s="123"/>
      <c r="C1770" s="123"/>
      <c r="D1770" s="123"/>
      <c r="E1770" s="123"/>
      <c r="F1770" s="123"/>
      <c r="G1770" s="123"/>
      <c r="H1770" s="123"/>
      <c r="I1770" s="123"/>
      <c r="J1770" s="123"/>
      <c r="K1770" s="21"/>
      <c r="L1770" s="21"/>
      <c r="M1770" s="21"/>
      <c r="N1770" s="21"/>
      <c r="O1770" s="21"/>
      <c r="P1770" s="21"/>
      <c r="Q1770" s="21"/>
      <c r="R1770" s="21"/>
      <c r="S1770" s="21"/>
    </row>
    <row r="1771" spans="2:19" s="8" customFormat="1" x14ac:dyDescent="0.3">
      <c r="B1771" s="123"/>
      <c r="C1771" s="123"/>
      <c r="D1771" s="123"/>
      <c r="E1771" s="123"/>
      <c r="F1771" s="123"/>
      <c r="G1771" s="123"/>
      <c r="H1771" s="123"/>
      <c r="I1771" s="123"/>
      <c r="J1771" s="123"/>
      <c r="K1771" s="21"/>
      <c r="L1771" s="21"/>
      <c r="M1771" s="21"/>
      <c r="N1771" s="21"/>
      <c r="O1771" s="21"/>
      <c r="P1771" s="21"/>
      <c r="Q1771" s="21"/>
      <c r="R1771" s="21"/>
      <c r="S1771" s="21"/>
    </row>
    <row r="1772" spans="2:19" s="8" customFormat="1" x14ac:dyDescent="0.3">
      <c r="B1772" s="123"/>
      <c r="C1772" s="123"/>
      <c r="D1772" s="123"/>
      <c r="E1772" s="123"/>
      <c r="F1772" s="123"/>
      <c r="G1772" s="123"/>
      <c r="H1772" s="123"/>
      <c r="I1772" s="123"/>
      <c r="J1772" s="123"/>
      <c r="K1772" s="21"/>
      <c r="L1772" s="21"/>
      <c r="M1772" s="21"/>
      <c r="N1772" s="21"/>
      <c r="O1772" s="21"/>
      <c r="P1772" s="21"/>
      <c r="Q1772" s="21"/>
      <c r="R1772" s="21"/>
      <c r="S1772" s="21"/>
    </row>
    <row r="1773" spans="2:19" s="8" customFormat="1" x14ac:dyDescent="0.3">
      <c r="B1773" s="123"/>
      <c r="C1773" s="123"/>
      <c r="D1773" s="123"/>
      <c r="E1773" s="123"/>
      <c r="F1773" s="123"/>
      <c r="G1773" s="123"/>
      <c r="H1773" s="123"/>
      <c r="I1773" s="123"/>
      <c r="J1773" s="123"/>
      <c r="K1773" s="21"/>
      <c r="L1773" s="21"/>
      <c r="M1773" s="21"/>
      <c r="N1773" s="21"/>
      <c r="O1773" s="21"/>
      <c r="P1773" s="21"/>
      <c r="Q1773" s="21"/>
      <c r="R1773" s="21"/>
      <c r="S1773" s="21"/>
    </row>
    <row r="1774" spans="2:19" s="8" customFormat="1" x14ac:dyDescent="0.3">
      <c r="B1774" s="123"/>
      <c r="C1774" s="123"/>
      <c r="D1774" s="123"/>
      <c r="E1774" s="123"/>
      <c r="F1774" s="123"/>
      <c r="G1774" s="123"/>
      <c r="H1774" s="123"/>
      <c r="I1774" s="123"/>
      <c r="J1774" s="123"/>
      <c r="K1774" s="21"/>
      <c r="L1774" s="21"/>
      <c r="M1774" s="21"/>
      <c r="N1774" s="21"/>
      <c r="O1774" s="21"/>
      <c r="P1774" s="21"/>
      <c r="Q1774" s="21"/>
      <c r="R1774" s="21"/>
      <c r="S1774" s="21"/>
    </row>
    <row r="1775" spans="2:19" s="8" customFormat="1" x14ac:dyDescent="0.3">
      <c r="B1775" s="123"/>
      <c r="C1775" s="123"/>
      <c r="D1775" s="123"/>
      <c r="E1775" s="123"/>
      <c r="F1775" s="123"/>
      <c r="G1775" s="123"/>
      <c r="H1775" s="123"/>
      <c r="I1775" s="123"/>
      <c r="J1775" s="123"/>
      <c r="K1775" s="21"/>
      <c r="L1775" s="21"/>
      <c r="M1775" s="21"/>
      <c r="N1775" s="21"/>
      <c r="O1775" s="21"/>
      <c r="P1775" s="21"/>
      <c r="Q1775" s="21"/>
      <c r="R1775" s="21"/>
      <c r="S1775" s="21"/>
    </row>
    <row r="1776" spans="2:19" s="8" customFormat="1" x14ac:dyDescent="0.3">
      <c r="B1776" s="123"/>
      <c r="C1776" s="123"/>
      <c r="D1776" s="123"/>
      <c r="E1776" s="123"/>
      <c r="F1776" s="123"/>
      <c r="G1776" s="123"/>
      <c r="H1776" s="123"/>
      <c r="I1776" s="123"/>
      <c r="J1776" s="123"/>
      <c r="K1776" s="21"/>
      <c r="L1776" s="21"/>
      <c r="M1776" s="21"/>
      <c r="N1776" s="21"/>
      <c r="O1776" s="21"/>
      <c r="P1776" s="21"/>
      <c r="Q1776" s="21"/>
      <c r="R1776" s="21"/>
      <c r="S1776" s="21"/>
    </row>
    <row r="1777" spans="2:19" s="8" customFormat="1" x14ac:dyDescent="0.3">
      <c r="B1777" s="123"/>
      <c r="C1777" s="123"/>
      <c r="D1777" s="123"/>
      <c r="E1777" s="123"/>
      <c r="F1777" s="123"/>
      <c r="G1777" s="123"/>
      <c r="H1777" s="123"/>
      <c r="I1777" s="123"/>
      <c r="J1777" s="123"/>
      <c r="K1777" s="21"/>
      <c r="L1777" s="21"/>
      <c r="M1777" s="21"/>
      <c r="N1777" s="21"/>
      <c r="O1777" s="21"/>
      <c r="P1777" s="21"/>
      <c r="Q1777" s="21"/>
      <c r="R1777" s="21"/>
      <c r="S1777" s="21"/>
    </row>
    <row r="1778" spans="2:19" s="8" customFormat="1" x14ac:dyDescent="0.3">
      <c r="B1778" s="123"/>
      <c r="C1778" s="123"/>
      <c r="D1778" s="123"/>
      <c r="E1778" s="123"/>
      <c r="F1778" s="123"/>
      <c r="G1778" s="123"/>
      <c r="H1778" s="123"/>
      <c r="I1778" s="123"/>
      <c r="J1778" s="123"/>
      <c r="K1778" s="21"/>
      <c r="L1778" s="21"/>
      <c r="M1778" s="21"/>
      <c r="N1778" s="21"/>
      <c r="O1778" s="21"/>
      <c r="P1778" s="21"/>
      <c r="Q1778" s="21"/>
      <c r="R1778" s="21"/>
      <c r="S1778" s="21"/>
    </row>
    <row r="1779" spans="2:19" s="8" customFormat="1" x14ac:dyDescent="0.3">
      <c r="B1779" s="123"/>
      <c r="C1779" s="123"/>
      <c r="D1779" s="123"/>
      <c r="E1779" s="123"/>
      <c r="F1779" s="123"/>
      <c r="G1779" s="123"/>
      <c r="H1779" s="123"/>
      <c r="I1779" s="123"/>
      <c r="J1779" s="123"/>
      <c r="K1779" s="21"/>
      <c r="L1779" s="21"/>
      <c r="M1779" s="21"/>
      <c r="N1779" s="21"/>
      <c r="O1779" s="21"/>
      <c r="P1779" s="21"/>
      <c r="Q1779" s="21"/>
      <c r="R1779" s="21"/>
      <c r="S1779" s="21"/>
    </row>
    <row r="1780" spans="2:19" s="8" customFormat="1" x14ac:dyDescent="0.3">
      <c r="B1780" s="123"/>
      <c r="C1780" s="123"/>
      <c r="D1780" s="123"/>
      <c r="E1780" s="123"/>
      <c r="F1780" s="123"/>
      <c r="G1780" s="123"/>
      <c r="H1780" s="123"/>
      <c r="I1780" s="123"/>
      <c r="J1780" s="123"/>
      <c r="K1780" s="21"/>
      <c r="L1780" s="21"/>
      <c r="M1780" s="21"/>
      <c r="N1780" s="21"/>
      <c r="O1780" s="21"/>
      <c r="P1780" s="21"/>
      <c r="Q1780" s="21"/>
      <c r="R1780" s="21"/>
      <c r="S1780" s="21"/>
    </row>
    <row r="1781" spans="2:19" s="8" customFormat="1" x14ac:dyDescent="0.3">
      <c r="B1781" s="123"/>
      <c r="C1781" s="123"/>
      <c r="D1781" s="123"/>
      <c r="E1781" s="123"/>
      <c r="F1781" s="123"/>
      <c r="G1781" s="123"/>
      <c r="H1781" s="123"/>
      <c r="I1781" s="123"/>
      <c r="J1781" s="123"/>
      <c r="K1781" s="21"/>
      <c r="L1781" s="21"/>
      <c r="M1781" s="21"/>
      <c r="N1781" s="21"/>
      <c r="O1781" s="21"/>
      <c r="P1781" s="21"/>
      <c r="Q1781" s="21"/>
      <c r="R1781" s="21"/>
      <c r="S1781" s="21"/>
    </row>
    <row r="1782" spans="2:19" s="8" customFormat="1" x14ac:dyDescent="0.3">
      <c r="B1782" s="123"/>
      <c r="C1782" s="123"/>
      <c r="D1782" s="123"/>
      <c r="E1782" s="123"/>
      <c r="F1782" s="123"/>
      <c r="G1782" s="123"/>
      <c r="H1782" s="123"/>
      <c r="I1782" s="123"/>
      <c r="J1782" s="123"/>
      <c r="K1782" s="21"/>
      <c r="L1782" s="21"/>
      <c r="M1782" s="21"/>
      <c r="N1782" s="21"/>
      <c r="O1782" s="21"/>
      <c r="P1782" s="21"/>
      <c r="Q1782" s="21"/>
      <c r="R1782" s="21"/>
      <c r="S1782" s="21"/>
    </row>
    <row r="1783" spans="2:19" s="8" customFormat="1" x14ac:dyDescent="0.3">
      <c r="B1783" s="123"/>
      <c r="C1783" s="123"/>
      <c r="D1783" s="123"/>
      <c r="E1783" s="123"/>
      <c r="F1783" s="123"/>
      <c r="G1783" s="123"/>
      <c r="H1783" s="123"/>
      <c r="I1783" s="123"/>
      <c r="J1783" s="123"/>
      <c r="K1783" s="21"/>
      <c r="L1783" s="21"/>
      <c r="M1783" s="21"/>
      <c r="N1783" s="21"/>
      <c r="O1783" s="21"/>
      <c r="P1783" s="21"/>
      <c r="Q1783" s="21"/>
      <c r="R1783" s="21"/>
      <c r="S1783" s="21"/>
    </row>
    <row r="1784" spans="2:19" s="8" customFormat="1" x14ac:dyDescent="0.3">
      <c r="B1784" s="123"/>
      <c r="C1784" s="123"/>
      <c r="D1784" s="123"/>
      <c r="E1784" s="123"/>
      <c r="F1784" s="123"/>
      <c r="G1784" s="123"/>
      <c r="H1784" s="123"/>
      <c r="I1784" s="123"/>
      <c r="J1784" s="123"/>
      <c r="K1784" s="21"/>
      <c r="L1784" s="21"/>
      <c r="M1784" s="21"/>
      <c r="N1784" s="21"/>
      <c r="O1784" s="21"/>
      <c r="P1784" s="21"/>
      <c r="Q1784" s="21"/>
      <c r="R1784" s="21"/>
      <c r="S1784" s="21"/>
    </row>
    <row r="1785" spans="2:19" s="8" customFormat="1" x14ac:dyDescent="0.3">
      <c r="B1785" s="123"/>
      <c r="C1785" s="123"/>
      <c r="D1785" s="123"/>
      <c r="E1785" s="123"/>
      <c r="F1785" s="123"/>
      <c r="G1785" s="123"/>
      <c r="H1785" s="123"/>
      <c r="I1785" s="123"/>
      <c r="J1785" s="123"/>
      <c r="K1785" s="21"/>
      <c r="L1785" s="21"/>
      <c r="M1785" s="21"/>
      <c r="N1785" s="21"/>
      <c r="O1785" s="21"/>
      <c r="P1785" s="21"/>
      <c r="Q1785" s="21"/>
      <c r="R1785" s="21"/>
      <c r="S1785" s="21"/>
    </row>
    <row r="1786" spans="2:19" s="8" customFormat="1" x14ac:dyDescent="0.3">
      <c r="B1786" s="123"/>
      <c r="C1786" s="123"/>
      <c r="D1786" s="123"/>
      <c r="E1786" s="123"/>
      <c r="F1786" s="123"/>
      <c r="G1786" s="123"/>
      <c r="H1786" s="123"/>
      <c r="I1786" s="123"/>
      <c r="J1786" s="123"/>
      <c r="K1786" s="21"/>
      <c r="L1786" s="21"/>
      <c r="M1786" s="21"/>
      <c r="N1786" s="21"/>
      <c r="O1786" s="21"/>
      <c r="P1786" s="21"/>
      <c r="Q1786" s="21"/>
      <c r="R1786" s="21"/>
      <c r="S1786" s="21"/>
    </row>
    <row r="1787" spans="2:19" s="8" customFormat="1" x14ac:dyDescent="0.3">
      <c r="B1787" s="123"/>
      <c r="C1787" s="123"/>
      <c r="D1787" s="123"/>
      <c r="E1787" s="123"/>
      <c r="F1787" s="123"/>
      <c r="G1787" s="123"/>
      <c r="H1787" s="123"/>
      <c r="I1787" s="123"/>
      <c r="J1787" s="123"/>
      <c r="K1787" s="21"/>
      <c r="L1787" s="21"/>
      <c r="M1787" s="21"/>
      <c r="N1787" s="21"/>
      <c r="O1787" s="21"/>
      <c r="P1787" s="21"/>
      <c r="Q1787" s="21"/>
      <c r="R1787" s="21"/>
      <c r="S1787" s="21"/>
    </row>
    <row r="1788" spans="2:19" s="8" customFormat="1" x14ac:dyDescent="0.3">
      <c r="B1788" s="123"/>
      <c r="C1788" s="123"/>
      <c r="D1788" s="123"/>
      <c r="E1788" s="123"/>
      <c r="F1788" s="123"/>
      <c r="G1788" s="123"/>
      <c r="H1788" s="123"/>
      <c r="I1788" s="123"/>
      <c r="J1788" s="123"/>
      <c r="K1788" s="21"/>
      <c r="L1788" s="21"/>
      <c r="M1788" s="21"/>
      <c r="N1788" s="21"/>
      <c r="O1788" s="21"/>
      <c r="P1788" s="21"/>
      <c r="Q1788" s="21"/>
      <c r="R1788" s="21"/>
      <c r="S1788" s="21"/>
    </row>
    <row r="1789" spans="2:19" s="8" customFormat="1" x14ac:dyDescent="0.3">
      <c r="B1789" s="123"/>
      <c r="C1789" s="123"/>
      <c r="D1789" s="123"/>
      <c r="E1789" s="123"/>
      <c r="F1789" s="123"/>
      <c r="G1789" s="123"/>
      <c r="H1789" s="123"/>
      <c r="I1789" s="123"/>
      <c r="J1789" s="123"/>
      <c r="K1789" s="21"/>
      <c r="L1789" s="21"/>
      <c r="M1789" s="21"/>
      <c r="N1789" s="21"/>
      <c r="O1789" s="21"/>
      <c r="P1789" s="21"/>
      <c r="Q1789" s="21"/>
      <c r="R1789" s="21"/>
      <c r="S1789" s="21"/>
    </row>
    <row r="1790" spans="2:19" s="8" customFormat="1" x14ac:dyDescent="0.3">
      <c r="B1790" s="123"/>
      <c r="C1790" s="123"/>
      <c r="D1790" s="123"/>
      <c r="E1790" s="123"/>
      <c r="F1790" s="123"/>
      <c r="G1790" s="123"/>
      <c r="H1790" s="123"/>
      <c r="I1790" s="123"/>
      <c r="J1790" s="123"/>
      <c r="K1790" s="21"/>
      <c r="L1790" s="21"/>
      <c r="M1790" s="21"/>
      <c r="N1790" s="21"/>
      <c r="O1790" s="21"/>
      <c r="P1790" s="21"/>
      <c r="Q1790" s="21"/>
      <c r="R1790" s="21"/>
      <c r="S1790" s="21"/>
    </row>
    <row r="1791" spans="2:19" s="8" customFormat="1" x14ac:dyDescent="0.3">
      <c r="B1791" s="123"/>
      <c r="C1791" s="123"/>
      <c r="D1791" s="123"/>
      <c r="E1791" s="123"/>
      <c r="F1791" s="123"/>
      <c r="G1791" s="123"/>
      <c r="H1791" s="123"/>
      <c r="I1791" s="123"/>
      <c r="J1791" s="123"/>
      <c r="K1791" s="21"/>
      <c r="L1791" s="21"/>
      <c r="M1791" s="21"/>
      <c r="N1791" s="21"/>
      <c r="O1791" s="21"/>
      <c r="P1791" s="21"/>
      <c r="Q1791" s="21"/>
      <c r="R1791" s="21"/>
      <c r="S1791" s="21"/>
    </row>
    <row r="1792" spans="2:19" s="8" customFormat="1" x14ac:dyDescent="0.3">
      <c r="B1792" s="123"/>
      <c r="C1792" s="123"/>
      <c r="D1792" s="123"/>
      <c r="E1792" s="123"/>
      <c r="F1792" s="123"/>
      <c r="G1792" s="123"/>
      <c r="H1792" s="123"/>
      <c r="I1792" s="123"/>
      <c r="J1792" s="123"/>
      <c r="K1792" s="21"/>
      <c r="L1792" s="21"/>
      <c r="M1792" s="21"/>
      <c r="N1792" s="21"/>
      <c r="O1792" s="21"/>
      <c r="P1792" s="21"/>
      <c r="Q1792" s="21"/>
      <c r="R1792" s="21"/>
      <c r="S1792" s="21"/>
    </row>
    <row r="1793" spans="2:19" s="8" customFormat="1" x14ac:dyDescent="0.3">
      <c r="B1793" s="123"/>
      <c r="C1793" s="123"/>
      <c r="D1793" s="123"/>
      <c r="E1793" s="123"/>
      <c r="F1793" s="123"/>
      <c r="G1793" s="123"/>
      <c r="H1793" s="123"/>
      <c r="I1793" s="123"/>
      <c r="J1793" s="123"/>
      <c r="K1793" s="21"/>
      <c r="L1793" s="21"/>
      <c r="M1793" s="21"/>
      <c r="N1793" s="21"/>
      <c r="O1793" s="21"/>
      <c r="P1793" s="21"/>
      <c r="Q1793" s="21"/>
      <c r="R1793" s="21"/>
      <c r="S1793" s="21"/>
    </row>
    <row r="1794" spans="2:19" s="8" customFormat="1" x14ac:dyDescent="0.3">
      <c r="B1794" s="123"/>
      <c r="C1794" s="123"/>
      <c r="D1794" s="123"/>
      <c r="E1794" s="123"/>
      <c r="F1794" s="123"/>
      <c r="G1794" s="123"/>
      <c r="H1794" s="123"/>
      <c r="I1794" s="123"/>
      <c r="J1794" s="123"/>
      <c r="K1794" s="21"/>
      <c r="L1794" s="21"/>
      <c r="M1794" s="21"/>
      <c r="N1794" s="21"/>
      <c r="O1794" s="21"/>
      <c r="P1794" s="21"/>
      <c r="Q1794" s="21"/>
      <c r="R1794" s="21"/>
      <c r="S1794" s="21"/>
    </row>
    <row r="1795" spans="2:19" s="8" customFormat="1" x14ac:dyDescent="0.3">
      <c r="B1795" s="123"/>
      <c r="C1795" s="123"/>
      <c r="D1795" s="123"/>
      <c r="E1795" s="123"/>
      <c r="F1795" s="123"/>
      <c r="G1795" s="123"/>
      <c r="H1795" s="123"/>
      <c r="I1795" s="123"/>
      <c r="J1795" s="123"/>
      <c r="K1795" s="21"/>
      <c r="L1795" s="21"/>
      <c r="M1795" s="21"/>
      <c r="N1795" s="21"/>
      <c r="O1795" s="21"/>
      <c r="P1795" s="21"/>
      <c r="Q1795" s="21"/>
      <c r="R1795" s="21"/>
      <c r="S1795" s="21"/>
    </row>
    <row r="1796" spans="2:19" s="8" customFormat="1" x14ac:dyDescent="0.3">
      <c r="B1796" s="123"/>
      <c r="C1796" s="123"/>
      <c r="D1796" s="123"/>
      <c r="E1796" s="123"/>
      <c r="F1796" s="123"/>
      <c r="G1796" s="123"/>
      <c r="H1796" s="123"/>
      <c r="I1796" s="123"/>
      <c r="J1796" s="123"/>
      <c r="K1796" s="21"/>
      <c r="L1796" s="21"/>
      <c r="M1796" s="21"/>
      <c r="N1796" s="21"/>
      <c r="O1796" s="21"/>
      <c r="P1796" s="21"/>
      <c r="Q1796" s="21"/>
      <c r="R1796" s="21"/>
      <c r="S1796" s="21"/>
    </row>
    <row r="1797" spans="2:19" s="8" customFormat="1" x14ac:dyDescent="0.3">
      <c r="B1797" s="123"/>
      <c r="C1797" s="123"/>
      <c r="D1797" s="123"/>
      <c r="E1797" s="123"/>
      <c r="F1797" s="123"/>
      <c r="G1797" s="123"/>
      <c r="H1797" s="123"/>
      <c r="I1797" s="123"/>
      <c r="J1797" s="123"/>
      <c r="K1797" s="21"/>
      <c r="L1797" s="21"/>
      <c r="M1797" s="21"/>
      <c r="N1797" s="21"/>
      <c r="O1797" s="21"/>
      <c r="P1797" s="21"/>
      <c r="Q1797" s="21"/>
      <c r="R1797" s="21"/>
      <c r="S1797" s="21"/>
    </row>
    <row r="1798" spans="2:19" s="8" customFormat="1" x14ac:dyDescent="0.3">
      <c r="B1798" s="123"/>
      <c r="C1798" s="123"/>
      <c r="D1798" s="123"/>
      <c r="E1798" s="123"/>
      <c r="F1798" s="123"/>
      <c r="G1798" s="123"/>
      <c r="H1798" s="123"/>
      <c r="I1798" s="123"/>
      <c r="J1798" s="123"/>
      <c r="K1798" s="21"/>
      <c r="L1798" s="21"/>
      <c r="M1798" s="21"/>
      <c r="N1798" s="21"/>
      <c r="O1798" s="21"/>
      <c r="P1798" s="21"/>
      <c r="Q1798" s="21"/>
      <c r="R1798" s="21"/>
      <c r="S1798" s="21"/>
    </row>
    <row r="1799" spans="2:19" s="8" customFormat="1" x14ac:dyDescent="0.3">
      <c r="B1799" s="123"/>
      <c r="C1799" s="123"/>
      <c r="D1799" s="123"/>
      <c r="E1799" s="123"/>
      <c r="F1799" s="123"/>
      <c r="G1799" s="123"/>
      <c r="H1799" s="123"/>
      <c r="I1799" s="123"/>
      <c r="J1799" s="123"/>
      <c r="K1799" s="21"/>
      <c r="L1799" s="21"/>
      <c r="M1799" s="21"/>
      <c r="N1799" s="21"/>
      <c r="O1799" s="21"/>
      <c r="P1799" s="21"/>
      <c r="Q1799" s="21"/>
      <c r="R1799" s="21"/>
      <c r="S1799" s="21"/>
    </row>
    <row r="1800" spans="2:19" s="8" customFormat="1" x14ac:dyDescent="0.3">
      <c r="B1800" s="123"/>
      <c r="C1800" s="123"/>
      <c r="D1800" s="123"/>
      <c r="E1800" s="123"/>
      <c r="F1800" s="123"/>
      <c r="G1800" s="123"/>
      <c r="H1800" s="123"/>
      <c r="I1800" s="123"/>
      <c r="J1800" s="123"/>
      <c r="K1800" s="21"/>
      <c r="L1800" s="21"/>
      <c r="M1800" s="21"/>
      <c r="N1800" s="21"/>
      <c r="O1800" s="21"/>
      <c r="P1800" s="21"/>
      <c r="Q1800" s="21"/>
      <c r="R1800" s="21"/>
      <c r="S1800" s="21"/>
    </row>
    <row r="1801" spans="2:19" s="8" customFormat="1" x14ac:dyDescent="0.3">
      <c r="B1801" s="123"/>
      <c r="C1801" s="123"/>
      <c r="D1801" s="123"/>
      <c r="E1801" s="123"/>
      <c r="F1801" s="123"/>
      <c r="G1801" s="123"/>
      <c r="H1801" s="123"/>
      <c r="I1801" s="123"/>
      <c r="J1801" s="123"/>
      <c r="K1801" s="21"/>
      <c r="L1801" s="21"/>
      <c r="M1801" s="21"/>
      <c r="N1801" s="21"/>
      <c r="O1801" s="21"/>
      <c r="P1801" s="21"/>
      <c r="Q1801" s="21"/>
      <c r="R1801" s="21"/>
      <c r="S1801" s="21"/>
    </row>
    <row r="1802" spans="2:19" s="8" customFormat="1" x14ac:dyDescent="0.3">
      <c r="B1802" s="123"/>
      <c r="C1802" s="123"/>
      <c r="D1802" s="123"/>
      <c r="E1802" s="123"/>
      <c r="F1802" s="123"/>
      <c r="G1802" s="123"/>
      <c r="H1802" s="123"/>
      <c r="I1802" s="123"/>
      <c r="J1802" s="123"/>
      <c r="K1802" s="21"/>
      <c r="L1802" s="21"/>
      <c r="M1802" s="21"/>
      <c r="N1802" s="21"/>
      <c r="O1802" s="21"/>
      <c r="P1802" s="21"/>
      <c r="Q1802" s="21"/>
      <c r="R1802" s="21"/>
      <c r="S1802" s="21"/>
    </row>
    <row r="1803" spans="2:19" s="8" customFormat="1" x14ac:dyDescent="0.3">
      <c r="B1803" s="123"/>
      <c r="C1803" s="123"/>
      <c r="D1803" s="123"/>
      <c r="E1803" s="123"/>
      <c r="F1803" s="123"/>
      <c r="G1803" s="123"/>
      <c r="H1803" s="123"/>
      <c r="I1803" s="123"/>
      <c r="J1803" s="123"/>
      <c r="K1803" s="21"/>
      <c r="L1803" s="21"/>
      <c r="M1803" s="21"/>
      <c r="N1803" s="21"/>
      <c r="O1803" s="21"/>
      <c r="P1803" s="21"/>
      <c r="Q1803" s="21"/>
      <c r="R1803" s="21"/>
      <c r="S1803" s="21"/>
    </row>
    <row r="1804" spans="2:19" s="8" customFormat="1" x14ac:dyDescent="0.3">
      <c r="B1804" s="123"/>
      <c r="C1804" s="123"/>
      <c r="D1804" s="123"/>
      <c r="E1804" s="123"/>
      <c r="F1804" s="123"/>
      <c r="G1804" s="123"/>
      <c r="H1804" s="123"/>
      <c r="I1804" s="123"/>
      <c r="J1804" s="123"/>
      <c r="K1804" s="21"/>
      <c r="L1804" s="21"/>
      <c r="M1804" s="21"/>
      <c r="N1804" s="21"/>
      <c r="O1804" s="21"/>
      <c r="P1804" s="21"/>
      <c r="Q1804" s="21"/>
      <c r="R1804" s="21"/>
      <c r="S1804" s="21"/>
    </row>
    <row r="1805" spans="2:19" s="8" customFormat="1" x14ac:dyDescent="0.3">
      <c r="B1805" s="123"/>
      <c r="C1805" s="123"/>
      <c r="D1805" s="123"/>
      <c r="E1805" s="123"/>
      <c r="F1805" s="123"/>
      <c r="G1805" s="123"/>
      <c r="H1805" s="123"/>
      <c r="I1805" s="123"/>
      <c r="J1805" s="123"/>
      <c r="K1805" s="21"/>
      <c r="L1805" s="21"/>
      <c r="M1805" s="21"/>
      <c r="N1805" s="21"/>
      <c r="O1805" s="21"/>
      <c r="P1805" s="21"/>
      <c r="Q1805" s="21"/>
      <c r="R1805" s="21"/>
      <c r="S1805" s="21"/>
    </row>
    <row r="1806" spans="2:19" s="8" customFormat="1" x14ac:dyDescent="0.3">
      <c r="B1806" s="123"/>
      <c r="C1806" s="123"/>
      <c r="D1806" s="123"/>
      <c r="E1806" s="123"/>
      <c r="F1806" s="123"/>
      <c r="G1806" s="123"/>
      <c r="H1806" s="123"/>
      <c r="I1806" s="123"/>
      <c r="J1806" s="123"/>
      <c r="K1806" s="21"/>
      <c r="L1806" s="21"/>
      <c r="M1806" s="21"/>
      <c r="N1806" s="21"/>
      <c r="O1806" s="21"/>
      <c r="P1806" s="21"/>
      <c r="Q1806" s="21"/>
      <c r="R1806" s="21"/>
      <c r="S1806" s="21"/>
    </row>
    <row r="1807" spans="2:19" s="8" customFormat="1" x14ac:dyDescent="0.3">
      <c r="B1807" s="123"/>
      <c r="C1807" s="123"/>
      <c r="D1807" s="123"/>
      <c r="E1807" s="123"/>
      <c r="F1807" s="123"/>
      <c r="G1807" s="123"/>
      <c r="H1807" s="123"/>
      <c r="I1807" s="123"/>
      <c r="J1807" s="123"/>
      <c r="K1807" s="21"/>
      <c r="L1807" s="21"/>
      <c r="M1807" s="21"/>
      <c r="N1807" s="21"/>
      <c r="O1807" s="21"/>
      <c r="P1807" s="21"/>
      <c r="Q1807" s="21"/>
      <c r="R1807" s="21"/>
      <c r="S1807" s="21"/>
    </row>
    <row r="1808" spans="2:19" s="8" customFormat="1" x14ac:dyDescent="0.3">
      <c r="B1808" s="123"/>
      <c r="C1808" s="123"/>
      <c r="D1808" s="123"/>
      <c r="E1808" s="123"/>
      <c r="F1808" s="123"/>
      <c r="G1808" s="123"/>
      <c r="H1808" s="123"/>
      <c r="I1808" s="123"/>
      <c r="J1808" s="123"/>
      <c r="K1808" s="21"/>
      <c r="L1808" s="21"/>
      <c r="M1808" s="21"/>
      <c r="N1808" s="21"/>
      <c r="O1808" s="21"/>
      <c r="P1808" s="21"/>
      <c r="Q1808" s="21"/>
      <c r="R1808" s="21"/>
      <c r="S1808" s="21"/>
    </row>
    <row r="1809" spans="2:19" s="8" customFormat="1" x14ac:dyDescent="0.3">
      <c r="B1809" s="123"/>
      <c r="C1809" s="123"/>
      <c r="D1809" s="123"/>
      <c r="E1809" s="123"/>
      <c r="F1809" s="123"/>
      <c r="G1809" s="123"/>
      <c r="H1809" s="123"/>
      <c r="I1809" s="123"/>
      <c r="J1809" s="123"/>
      <c r="K1809" s="21"/>
      <c r="L1809" s="21"/>
      <c r="M1809" s="21"/>
      <c r="N1809" s="21"/>
      <c r="O1809" s="21"/>
      <c r="P1809" s="21"/>
      <c r="Q1809" s="21"/>
      <c r="R1809" s="21"/>
      <c r="S1809" s="21"/>
    </row>
    <row r="1810" spans="2:19" s="8" customFormat="1" x14ac:dyDescent="0.3">
      <c r="B1810" s="123"/>
      <c r="C1810" s="123"/>
      <c r="D1810" s="123"/>
      <c r="E1810" s="123"/>
      <c r="F1810" s="123"/>
      <c r="G1810" s="123"/>
      <c r="H1810" s="123"/>
      <c r="I1810" s="123"/>
      <c r="J1810" s="123"/>
      <c r="K1810" s="21"/>
      <c r="L1810" s="21"/>
      <c r="M1810" s="21"/>
      <c r="N1810" s="21"/>
      <c r="O1810" s="21"/>
      <c r="P1810" s="21"/>
      <c r="Q1810" s="21"/>
      <c r="R1810" s="21"/>
      <c r="S1810" s="21"/>
    </row>
    <row r="1811" spans="2:19" s="8" customFormat="1" x14ac:dyDescent="0.3">
      <c r="B1811" s="123"/>
      <c r="C1811" s="123"/>
      <c r="D1811" s="123"/>
      <c r="E1811" s="123"/>
      <c r="F1811" s="123"/>
      <c r="G1811" s="123"/>
      <c r="H1811" s="123"/>
      <c r="I1811" s="123"/>
      <c r="J1811" s="123"/>
      <c r="K1811" s="21"/>
      <c r="L1811" s="21"/>
      <c r="M1811" s="21"/>
      <c r="N1811" s="21"/>
      <c r="O1811" s="21"/>
      <c r="P1811" s="21"/>
      <c r="Q1811" s="21"/>
      <c r="R1811" s="21"/>
      <c r="S1811" s="21"/>
    </row>
    <row r="1812" spans="2:19" s="8" customFormat="1" x14ac:dyDescent="0.3">
      <c r="B1812" s="123"/>
      <c r="C1812" s="123"/>
      <c r="D1812" s="123"/>
      <c r="E1812" s="123"/>
      <c r="F1812" s="123"/>
      <c r="G1812" s="123"/>
      <c r="H1812" s="123"/>
      <c r="I1812" s="123"/>
      <c r="J1812" s="123"/>
      <c r="K1812" s="21"/>
      <c r="L1812" s="21"/>
      <c r="M1812" s="21"/>
      <c r="N1812" s="21"/>
      <c r="O1812" s="21"/>
      <c r="P1812" s="21"/>
      <c r="Q1812" s="21"/>
      <c r="R1812" s="21"/>
      <c r="S1812" s="21"/>
    </row>
    <row r="1813" spans="2:19" s="8" customFormat="1" x14ac:dyDescent="0.3">
      <c r="B1813" s="123"/>
      <c r="C1813" s="123"/>
      <c r="D1813" s="123"/>
      <c r="E1813" s="123"/>
      <c r="F1813" s="123"/>
      <c r="G1813" s="123"/>
      <c r="H1813" s="123"/>
      <c r="I1813" s="123"/>
      <c r="J1813" s="123"/>
      <c r="K1813" s="21"/>
      <c r="L1813" s="21"/>
      <c r="M1813" s="21"/>
      <c r="N1813" s="21"/>
      <c r="O1813" s="21"/>
      <c r="P1813" s="21"/>
      <c r="Q1813" s="21"/>
      <c r="R1813" s="21"/>
      <c r="S1813" s="21"/>
    </row>
    <row r="1814" spans="2:19" s="8" customFormat="1" x14ac:dyDescent="0.3">
      <c r="B1814" s="123"/>
      <c r="C1814" s="123"/>
      <c r="D1814" s="123"/>
      <c r="E1814" s="123"/>
      <c r="F1814" s="123"/>
      <c r="G1814" s="123"/>
      <c r="H1814" s="123"/>
      <c r="I1814" s="123"/>
      <c r="J1814" s="123"/>
      <c r="K1814" s="21"/>
      <c r="L1814" s="21"/>
      <c r="M1814" s="21"/>
      <c r="N1814" s="21"/>
      <c r="O1814" s="21"/>
      <c r="P1814" s="21"/>
      <c r="Q1814" s="21"/>
      <c r="R1814" s="21"/>
      <c r="S1814" s="21"/>
    </row>
    <row r="1815" spans="2:19" s="8" customFormat="1" x14ac:dyDescent="0.3">
      <c r="B1815" s="123"/>
      <c r="C1815" s="123"/>
      <c r="D1815" s="123"/>
      <c r="E1815" s="123"/>
      <c r="F1815" s="123"/>
      <c r="G1815" s="123"/>
      <c r="H1815" s="123"/>
      <c r="I1815" s="123"/>
      <c r="J1815" s="123"/>
      <c r="K1815" s="21"/>
      <c r="L1815" s="21"/>
      <c r="M1815" s="21"/>
      <c r="N1815" s="21"/>
      <c r="O1815" s="21"/>
      <c r="P1815" s="21"/>
      <c r="Q1815" s="21"/>
      <c r="R1815" s="21"/>
      <c r="S1815" s="21"/>
    </row>
    <row r="1816" spans="2:19" s="8" customFormat="1" x14ac:dyDescent="0.3">
      <c r="B1816" s="123"/>
      <c r="C1816" s="123"/>
      <c r="D1816" s="123"/>
      <c r="E1816" s="123"/>
      <c r="F1816" s="123"/>
      <c r="G1816" s="123"/>
      <c r="H1816" s="123"/>
      <c r="I1816" s="123"/>
      <c r="J1816" s="123"/>
      <c r="K1816" s="21"/>
      <c r="L1816" s="21"/>
      <c r="M1816" s="21"/>
      <c r="N1816" s="21"/>
      <c r="O1816" s="21"/>
      <c r="P1816" s="21"/>
      <c r="Q1816" s="21"/>
      <c r="R1816" s="21"/>
      <c r="S1816" s="21"/>
    </row>
    <row r="1817" spans="2:19" s="8" customFormat="1" x14ac:dyDescent="0.3">
      <c r="B1817" s="123"/>
      <c r="C1817" s="123"/>
      <c r="D1817" s="123"/>
      <c r="E1817" s="123"/>
      <c r="F1817" s="123"/>
      <c r="G1817" s="123"/>
      <c r="H1817" s="123"/>
      <c r="I1817" s="123"/>
      <c r="J1817" s="123"/>
      <c r="K1817" s="21"/>
      <c r="L1817" s="21"/>
      <c r="M1817" s="21"/>
      <c r="N1817" s="21"/>
      <c r="O1817" s="21"/>
      <c r="P1817" s="21"/>
      <c r="Q1817" s="21"/>
      <c r="R1817" s="21"/>
      <c r="S1817" s="21"/>
    </row>
    <row r="1818" spans="2:19" s="8" customFormat="1" x14ac:dyDescent="0.3">
      <c r="B1818" s="123"/>
      <c r="C1818" s="123"/>
      <c r="D1818" s="123"/>
      <c r="E1818" s="123"/>
      <c r="F1818" s="123"/>
      <c r="G1818" s="123"/>
      <c r="H1818" s="123"/>
      <c r="I1818" s="123"/>
      <c r="J1818" s="123"/>
      <c r="K1818" s="21"/>
      <c r="L1818" s="21"/>
      <c r="M1818" s="21"/>
      <c r="N1818" s="21"/>
      <c r="O1818" s="21"/>
      <c r="P1818" s="21"/>
      <c r="Q1818" s="21"/>
      <c r="R1818" s="21"/>
      <c r="S1818" s="21"/>
    </row>
    <row r="1819" spans="2:19" s="8" customFormat="1" x14ac:dyDescent="0.3">
      <c r="B1819" s="123"/>
      <c r="C1819" s="123"/>
      <c r="D1819" s="123"/>
      <c r="E1819" s="123"/>
      <c r="F1819" s="123"/>
      <c r="G1819" s="123"/>
      <c r="H1819" s="123"/>
      <c r="I1819" s="123"/>
      <c r="J1819" s="123"/>
      <c r="K1819" s="21"/>
      <c r="L1819" s="21"/>
      <c r="M1819" s="21"/>
      <c r="N1819" s="21"/>
      <c r="O1819" s="21"/>
      <c r="P1819" s="21"/>
      <c r="Q1819" s="21"/>
      <c r="R1819" s="21"/>
      <c r="S1819" s="21"/>
    </row>
    <row r="1820" spans="2:19" s="8" customFormat="1" x14ac:dyDescent="0.3">
      <c r="B1820" s="123"/>
      <c r="C1820" s="123"/>
      <c r="D1820" s="123"/>
      <c r="E1820" s="123"/>
      <c r="F1820" s="123"/>
      <c r="G1820" s="123"/>
      <c r="H1820" s="123"/>
      <c r="I1820" s="123"/>
      <c r="J1820" s="123"/>
      <c r="K1820" s="21"/>
      <c r="L1820" s="21"/>
      <c r="M1820" s="21"/>
      <c r="N1820" s="21"/>
      <c r="O1820" s="21"/>
      <c r="P1820" s="21"/>
      <c r="Q1820" s="21"/>
      <c r="R1820" s="21"/>
      <c r="S1820" s="21"/>
    </row>
    <row r="1821" spans="2:19" s="8" customFormat="1" x14ac:dyDescent="0.3">
      <c r="B1821" s="123"/>
      <c r="C1821" s="123"/>
      <c r="D1821" s="123"/>
      <c r="E1821" s="123"/>
      <c r="F1821" s="123"/>
      <c r="G1821" s="123"/>
      <c r="H1821" s="123"/>
      <c r="I1821" s="123"/>
      <c r="J1821" s="123"/>
      <c r="K1821" s="21"/>
      <c r="L1821" s="21"/>
      <c r="M1821" s="21"/>
      <c r="N1821" s="21"/>
      <c r="O1821" s="21"/>
      <c r="P1821" s="21"/>
      <c r="Q1821" s="21"/>
      <c r="R1821" s="21"/>
      <c r="S1821" s="21"/>
    </row>
    <row r="1822" spans="2:19" s="8" customFormat="1" x14ac:dyDescent="0.3">
      <c r="B1822" s="123"/>
      <c r="C1822" s="123"/>
      <c r="D1822" s="123"/>
      <c r="E1822" s="123"/>
      <c r="F1822" s="123"/>
      <c r="G1822" s="123"/>
      <c r="H1822" s="123"/>
      <c r="I1822" s="123"/>
      <c r="J1822" s="123"/>
      <c r="K1822" s="21"/>
      <c r="L1822" s="21"/>
      <c r="M1822" s="21"/>
      <c r="N1822" s="21"/>
      <c r="O1822" s="21"/>
      <c r="P1822" s="21"/>
      <c r="Q1822" s="21"/>
      <c r="R1822" s="21"/>
      <c r="S1822" s="21"/>
    </row>
    <row r="1823" spans="2:19" s="8" customFormat="1" x14ac:dyDescent="0.3">
      <c r="B1823" s="123"/>
      <c r="C1823" s="123"/>
      <c r="D1823" s="123"/>
      <c r="E1823" s="123"/>
      <c r="F1823" s="123"/>
      <c r="G1823" s="123"/>
      <c r="H1823" s="123"/>
      <c r="I1823" s="123"/>
      <c r="J1823" s="123"/>
      <c r="K1823" s="21"/>
      <c r="L1823" s="21"/>
      <c r="M1823" s="21"/>
      <c r="N1823" s="21"/>
      <c r="O1823" s="21"/>
      <c r="P1823" s="21"/>
      <c r="Q1823" s="21"/>
      <c r="R1823" s="21"/>
      <c r="S1823" s="21"/>
    </row>
    <row r="1824" spans="2:19" s="8" customFormat="1" x14ac:dyDescent="0.3">
      <c r="B1824" s="123"/>
      <c r="C1824" s="123"/>
      <c r="D1824" s="123"/>
      <c r="E1824" s="123"/>
      <c r="F1824" s="123"/>
      <c r="G1824" s="123"/>
      <c r="H1824" s="123"/>
      <c r="I1824" s="123"/>
      <c r="J1824" s="123"/>
      <c r="K1824" s="21"/>
      <c r="L1824" s="21"/>
      <c r="M1824" s="21"/>
      <c r="N1824" s="21"/>
      <c r="O1824" s="21"/>
      <c r="P1824" s="21"/>
      <c r="Q1824" s="21"/>
      <c r="R1824" s="21"/>
      <c r="S1824" s="21"/>
    </row>
    <row r="1825" spans="2:19" s="8" customFormat="1" x14ac:dyDescent="0.3">
      <c r="B1825" s="123"/>
      <c r="C1825" s="123"/>
      <c r="D1825" s="123"/>
      <c r="E1825" s="123"/>
      <c r="F1825" s="123"/>
      <c r="G1825" s="123"/>
      <c r="H1825" s="123"/>
      <c r="I1825" s="123"/>
      <c r="J1825" s="123"/>
      <c r="K1825" s="21"/>
      <c r="L1825" s="21"/>
      <c r="M1825" s="21"/>
      <c r="N1825" s="21"/>
      <c r="O1825" s="21"/>
      <c r="P1825" s="21"/>
      <c r="Q1825" s="21"/>
      <c r="R1825" s="21"/>
      <c r="S1825" s="21"/>
    </row>
    <row r="1826" spans="2:19" s="8" customFormat="1" x14ac:dyDescent="0.3">
      <c r="B1826" s="123"/>
      <c r="C1826" s="123"/>
      <c r="D1826" s="123"/>
      <c r="E1826" s="123"/>
      <c r="F1826" s="123"/>
      <c r="G1826" s="123"/>
      <c r="H1826" s="123"/>
      <c r="I1826" s="123"/>
      <c r="J1826" s="123"/>
      <c r="K1826" s="21"/>
      <c r="L1826" s="21"/>
      <c r="M1826" s="21"/>
      <c r="N1826" s="21"/>
      <c r="O1826" s="21"/>
      <c r="P1826" s="21"/>
      <c r="Q1826" s="21"/>
      <c r="R1826" s="21"/>
      <c r="S1826" s="21"/>
    </row>
    <row r="1827" spans="2:19" s="8" customFormat="1" x14ac:dyDescent="0.3">
      <c r="B1827" s="123"/>
      <c r="C1827" s="123"/>
      <c r="D1827" s="123"/>
      <c r="E1827" s="123"/>
      <c r="F1827" s="123"/>
      <c r="G1827" s="123"/>
      <c r="H1827" s="123"/>
      <c r="I1827" s="123"/>
      <c r="J1827" s="123"/>
      <c r="K1827" s="21"/>
      <c r="L1827" s="21"/>
      <c r="M1827" s="21"/>
      <c r="N1827" s="21"/>
      <c r="O1827" s="21"/>
      <c r="P1827" s="21"/>
      <c r="Q1827" s="21"/>
      <c r="R1827" s="21"/>
      <c r="S1827" s="21"/>
    </row>
    <row r="1828" spans="2:19" s="8" customFormat="1" x14ac:dyDescent="0.3">
      <c r="B1828" s="123"/>
      <c r="C1828" s="123"/>
      <c r="D1828" s="123"/>
      <c r="E1828" s="123"/>
      <c r="F1828" s="123"/>
      <c r="G1828" s="123"/>
      <c r="H1828" s="123"/>
      <c r="I1828" s="123"/>
      <c r="J1828" s="123"/>
      <c r="K1828" s="21"/>
      <c r="L1828" s="21"/>
      <c r="M1828" s="21"/>
      <c r="N1828" s="21"/>
      <c r="O1828" s="21"/>
      <c r="P1828" s="21"/>
      <c r="Q1828" s="21"/>
      <c r="R1828" s="21"/>
      <c r="S1828" s="21"/>
    </row>
    <row r="1829" spans="2:19" s="8" customFormat="1" x14ac:dyDescent="0.3">
      <c r="B1829" s="123"/>
      <c r="C1829" s="123"/>
      <c r="D1829" s="123"/>
      <c r="E1829" s="123"/>
      <c r="F1829" s="123"/>
      <c r="G1829" s="123"/>
      <c r="H1829" s="123"/>
      <c r="I1829" s="123"/>
      <c r="J1829" s="123"/>
      <c r="K1829" s="21"/>
      <c r="L1829" s="21"/>
      <c r="M1829" s="21"/>
      <c r="N1829" s="21"/>
      <c r="O1829" s="21"/>
      <c r="P1829" s="21"/>
      <c r="Q1829" s="21"/>
      <c r="R1829" s="21"/>
      <c r="S1829" s="21"/>
    </row>
    <row r="1830" spans="2:19" s="8" customFormat="1" x14ac:dyDescent="0.3">
      <c r="B1830" s="123"/>
      <c r="C1830" s="123"/>
      <c r="D1830" s="123"/>
      <c r="E1830" s="123"/>
      <c r="F1830" s="123"/>
      <c r="G1830" s="123"/>
      <c r="H1830" s="123"/>
      <c r="I1830" s="123"/>
      <c r="J1830" s="123"/>
      <c r="K1830" s="21"/>
      <c r="L1830" s="21"/>
      <c r="M1830" s="21"/>
      <c r="N1830" s="21"/>
      <c r="O1830" s="21"/>
      <c r="P1830" s="21"/>
      <c r="Q1830" s="21"/>
      <c r="R1830" s="21"/>
      <c r="S1830" s="21"/>
    </row>
    <row r="1831" spans="2:19" s="8" customFormat="1" x14ac:dyDescent="0.3">
      <c r="B1831" s="123"/>
      <c r="C1831" s="123"/>
      <c r="D1831" s="123"/>
      <c r="E1831" s="123"/>
      <c r="F1831" s="123"/>
      <c r="G1831" s="123"/>
      <c r="H1831" s="123"/>
      <c r="I1831" s="123"/>
      <c r="J1831" s="123"/>
      <c r="K1831" s="21"/>
      <c r="L1831" s="21"/>
      <c r="M1831" s="21"/>
      <c r="N1831" s="21"/>
      <c r="O1831" s="21"/>
      <c r="P1831" s="21"/>
      <c r="Q1831" s="21"/>
      <c r="R1831" s="21"/>
      <c r="S1831" s="21"/>
    </row>
    <row r="1832" spans="2:19" s="8" customFormat="1" x14ac:dyDescent="0.3">
      <c r="B1832" s="123"/>
      <c r="C1832" s="123"/>
      <c r="D1832" s="123"/>
      <c r="E1832" s="123"/>
      <c r="F1832" s="123"/>
      <c r="G1832" s="123"/>
      <c r="H1832" s="123"/>
      <c r="I1832" s="123"/>
      <c r="J1832" s="123"/>
      <c r="K1832" s="21"/>
      <c r="L1832" s="21"/>
      <c r="M1832" s="21"/>
      <c r="N1832" s="21"/>
      <c r="O1832" s="21"/>
      <c r="P1832" s="21"/>
      <c r="Q1832" s="21"/>
      <c r="R1832" s="21"/>
      <c r="S1832" s="21"/>
    </row>
    <row r="1833" spans="2:19" s="8" customFormat="1" x14ac:dyDescent="0.3">
      <c r="B1833" s="123"/>
      <c r="C1833" s="123"/>
      <c r="D1833" s="123"/>
      <c r="E1833" s="123"/>
      <c r="F1833" s="123"/>
      <c r="G1833" s="123"/>
      <c r="H1833" s="123"/>
      <c r="I1833" s="123"/>
      <c r="J1833" s="123"/>
      <c r="K1833" s="21"/>
      <c r="L1833" s="21"/>
      <c r="M1833" s="21"/>
      <c r="N1833" s="21"/>
      <c r="O1833" s="21"/>
      <c r="P1833" s="21"/>
      <c r="Q1833" s="21"/>
      <c r="R1833" s="21"/>
      <c r="S1833" s="21"/>
    </row>
    <row r="1834" spans="2:19" s="8" customFormat="1" x14ac:dyDescent="0.3">
      <c r="B1834" s="123"/>
      <c r="C1834" s="123"/>
      <c r="D1834" s="123"/>
      <c r="E1834" s="123"/>
      <c r="F1834" s="123"/>
      <c r="G1834" s="123"/>
      <c r="H1834" s="123"/>
      <c r="I1834" s="123"/>
      <c r="J1834" s="123"/>
      <c r="K1834" s="21"/>
      <c r="L1834" s="21"/>
      <c r="M1834" s="21"/>
      <c r="N1834" s="21"/>
      <c r="O1834" s="21"/>
      <c r="P1834" s="21"/>
      <c r="Q1834" s="21"/>
      <c r="R1834" s="21"/>
      <c r="S1834" s="21"/>
    </row>
    <row r="1835" spans="2:19" s="8" customFormat="1" x14ac:dyDescent="0.3">
      <c r="B1835" s="123"/>
      <c r="C1835" s="123"/>
      <c r="D1835" s="123"/>
      <c r="E1835" s="123"/>
      <c r="F1835" s="123"/>
      <c r="G1835" s="123"/>
      <c r="H1835" s="123"/>
      <c r="I1835" s="123"/>
      <c r="J1835" s="123"/>
      <c r="K1835" s="21"/>
      <c r="L1835" s="21"/>
      <c r="M1835" s="21"/>
      <c r="N1835" s="21"/>
      <c r="O1835" s="21"/>
      <c r="P1835" s="21"/>
      <c r="Q1835" s="21"/>
      <c r="R1835" s="21"/>
      <c r="S1835" s="21"/>
    </row>
    <row r="1836" spans="2:19" s="8" customFormat="1" x14ac:dyDescent="0.3">
      <c r="B1836" s="123"/>
      <c r="C1836" s="123"/>
      <c r="D1836" s="123"/>
      <c r="E1836" s="123"/>
      <c r="F1836" s="123"/>
      <c r="G1836" s="123"/>
      <c r="H1836" s="123"/>
      <c r="I1836" s="123"/>
      <c r="J1836" s="123"/>
      <c r="K1836" s="21"/>
      <c r="L1836" s="21"/>
      <c r="M1836" s="21"/>
      <c r="N1836" s="21"/>
      <c r="O1836" s="21"/>
      <c r="P1836" s="21"/>
      <c r="Q1836" s="21"/>
      <c r="R1836" s="21"/>
      <c r="S1836" s="21"/>
    </row>
    <row r="1837" spans="2:19" s="8" customFormat="1" x14ac:dyDescent="0.3">
      <c r="B1837" s="123"/>
      <c r="C1837" s="123"/>
      <c r="D1837" s="123"/>
      <c r="E1837" s="123"/>
      <c r="F1837" s="123"/>
      <c r="G1837" s="123"/>
      <c r="H1837" s="123"/>
      <c r="I1837" s="123"/>
      <c r="J1837" s="123"/>
      <c r="K1837" s="21"/>
      <c r="L1837" s="21"/>
      <c r="M1837" s="21"/>
      <c r="N1837" s="21"/>
      <c r="O1837" s="21"/>
      <c r="P1837" s="21"/>
      <c r="Q1837" s="21"/>
      <c r="R1837" s="21"/>
      <c r="S1837" s="21"/>
    </row>
    <row r="1838" spans="2:19" s="8" customFormat="1" x14ac:dyDescent="0.3">
      <c r="B1838" s="123"/>
      <c r="C1838" s="123"/>
      <c r="D1838" s="123"/>
      <c r="E1838" s="123"/>
      <c r="F1838" s="123"/>
      <c r="G1838" s="123"/>
      <c r="H1838" s="123"/>
      <c r="I1838" s="123"/>
      <c r="J1838" s="123"/>
      <c r="K1838" s="21"/>
      <c r="L1838" s="21"/>
      <c r="M1838" s="21"/>
      <c r="N1838" s="21"/>
      <c r="O1838" s="21"/>
      <c r="P1838" s="21"/>
      <c r="Q1838" s="21"/>
      <c r="R1838" s="21"/>
      <c r="S1838" s="21"/>
    </row>
    <row r="1839" spans="2:19" s="8" customFormat="1" x14ac:dyDescent="0.3">
      <c r="B1839" s="123"/>
      <c r="C1839" s="123"/>
      <c r="D1839" s="123"/>
      <c r="E1839" s="123"/>
      <c r="F1839" s="123"/>
      <c r="G1839" s="123"/>
      <c r="H1839" s="123"/>
      <c r="I1839" s="123"/>
      <c r="J1839" s="123"/>
      <c r="K1839" s="21"/>
      <c r="L1839" s="21"/>
      <c r="M1839" s="21"/>
      <c r="N1839" s="21"/>
      <c r="O1839" s="21"/>
      <c r="P1839" s="21"/>
      <c r="Q1839" s="21"/>
      <c r="R1839" s="21"/>
      <c r="S1839" s="21"/>
    </row>
    <row r="1840" spans="2:19" s="8" customFormat="1" x14ac:dyDescent="0.3">
      <c r="B1840" s="123"/>
      <c r="C1840" s="123"/>
      <c r="D1840" s="123"/>
      <c r="E1840" s="123"/>
      <c r="F1840" s="123"/>
      <c r="G1840" s="123"/>
      <c r="H1840" s="123"/>
      <c r="I1840" s="123"/>
      <c r="J1840" s="123"/>
      <c r="K1840" s="21"/>
      <c r="L1840" s="21"/>
      <c r="M1840" s="21"/>
      <c r="N1840" s="21"/>
      <c r="O1840" s="21"/>
      <c r="P1840" s="21"/>
      <c r="Q1840" s="21"/>
      <c r="R1840" s="21"/>
      <c r="S1840" s="21"/>
    </row>
    <row r="1841" spans="2:19" s="8" customFormat="1" x14ac:dyDescent="0.3">
      <c r="B1841" s="123"/>
      <c r="C1841" s="123"/>
      <c r="D1841" s="123"/>
      <c r="E1841" s="123"/>
      <c r="F1841" s="123"/>
      <c r="G1841" s="123"/>
      <c r="H1841" s="123"/>
      <c r="I1841" s="123"/>
      <c r="J1841" s="123"/>
      <c r="K1841" s="21"/>
      <c r="L1841" s="21"/>
      <c r="M1841" s="21"/>
      <c r="N1841" s="21"/>
      <c r="O1841" s="21"/>
      <c r="P1841" s="21"/>
      <c r="Q1841" s="21"/>
      <c r="R1841" s="21"/>
      <c r="S1841" s="21"/>
    </row>
    <row r="1842" spans="2:19" s="8" customFormat="1" x14ac:dyDescent="0.3">
      <c r="B1842" s="123"/>
      <c r="C1842" s="123"/>
      <c r="D1842" s="123"/>
      <c r="E1842" s="123"/>
      <c r="F1842" s="123"/>
      <c r="G1842" s="123"/>
      <c r="H1842" s="123"/>
      <c r="I1842" s="123"/>
      <c r="J1842" s="123"/>
      <c r="K1842" s="21"/>
      <c r="L1842" s="21"/>
      <c r="M1842" s="21"/>
      <c r="N1842" s="21"/>
      <c r="O1842" s="21"/>
      <c r="P1842" s="21"/>
      <c r="Q1842" s="21"/>
      <c r="R1842" s="21"/>
      <c r="S1842" s="21"/>
    </row>
    <row r="1843" spans="2:19" s="8" customFormat="1" x14ac:dyDescent="0.3">
      <c r="B1843" s="123"/>
      <c r="C1843" s="123"/>
      <c r="D1843" s="123"/>
      <c r="E1843" s="123"/>
      <c r="F1843" s="123"/>
      <c r="G1843" s="123"/>
      <c r="H1843" s="123"/>
      <c r="I1843" s="123"/>
      <c r="J1843" s="123"/>
      <c r="K1843" s="21"/>
      <c r="L1843" s="21"/>
      <c r="M1843" s="21"/>
      <c r="N1843" s="21"/>
      <c r="O1843" s="21"/>
      <c r="P1843" s="21"/>
      <c r="Q1843" s="21"/>
      <c r="R1843" s="21"/>
      <c r="S1843" s="21"/>
    </row>
    <row r="1844" spans="2:19" s="8" customFormat="1" x14ac:dyDescent="0.3">
      <c r="B1844" s="123"/>
      <c r="C1844" s="123"/>
      <c r="D1844" s="123"/>
      <c r="E1844" s="123"/>
      <c r="F1844" s="123"/>
      <c r="G1844" s="123"/>
      <c r="H1844" s="123"/>
      <c r="I1844" s="123"/>
      <c r="J1844" s="123"/>
      <c r="K1844" s="21"/>
      <c r="L1844" s="21"/>
      <c r="M1844" s="21"/>
      <c r="N1844" s="21"/>
      <c r="O1844" s="21"/>
      <c r="P1844" s="21"/>
      <c r="Q1844" s="21"/>
      <c r="R1844" s="21"/>
      <c r="S1844" s="21"/>
    </row>
    <row r="1845" spans="2:19" s="8" customFormat="1" x14ac:dyDescent="0.3">
      <c r="B1845" s="123"/>
      <c r="C1845" s="123"/>
      <c r="D1845" s="123"/>
      <c r="E1845" s="123"/>
      <c r="F1845" s="123"/>
      <c r="G1845" s="123"/>
      <c r="H1845" s="123"/>
      <c r="I1845" s="123"/>
      <c r="J1845" s="123"/>
      <c r="K1845" s="21"/>
      <c r="L1845" s="21"/>
      <c r="M1845" s="21"/>
      <c r="N1845" s="21"/>
      <c r="O1845" s="21"/>
      <c r="P1845" s="21"/>
      <c r="Q1845" s="21"/>
      <c r="R1845" s="21"/>
      <c r="S1845" s="21"/>
    </row>
    <row r="1846" spans="2:19" s="8" customFormat="1" x14ac:dyDescent="0.3">
      <c r="B1846" s="123"/>
      <c r="C1846" s="123"/>
      <c r="D1846" s="123"/>
      <c r="E1846" s="123"/>
      <c r="F1846" s="123"/>
      <c r="G1846" s="123"/>
      <c r="H1846" s="123"/>
      <c r="I1846" s="123"/>
      <c r="J1846" s="123"/>
      <c r="K1846" s="21"/>
      <c r="L1846" s="21"/>
      <c r="M1846" s="21"/>
      <c r="N1846" s="21"/>
      <c r="O1846" s="21"/>
      <c r="P1846" s="21"/>
      <c r="Q1846" s="21"/>
      <c r="R1846" s="21"/>
      <c r="S1846" s="21"/>
    </row>
    <row r="1847" spans="2:19" s="8" customFormat="1" x14ac:dyDescent="0.3">
      <c r="B1847" s="123"/>
      <c r="C1847" s="123"/>
      <c r="D1847" s="123"/>
      <c r="E1847" s="123"/>
      <c r="F1847" s="123"/>
      <c r="G1847" s="123"/>
      <c r="H1847" s="123"/>
      <c r="I1847" s="123"/>
      <c r="J1847" s="123"/>
      <c r="K1847" s="21"/>
      <c r="L1847" s="21"/>
      <c r="M1847" s="21"/>
      <c r="N1847" s="21"/>
      <c r="O1847" s="21"/>
      <c r="P1847" s="21"/>
      <c r="Q1847" s="21"/>
      <c r="R1847" s="21"/>
      <c r="S1847" s="21"/>
    </row>
    <row r="1848" spans="2:19" s="8" customFormat="1" x14ac:dyDescent="0.3">
      <c r="B1848" s="123"/>
      <c r="C1848" s="123"/>
      <c r="D1848" s="123"/>
      <c r="E1848" s="123"/>
      <c r="F1848" s="123"/>
      <c r="G1848" s="123"/>
      <c r="H1848" s="123"/>
      <c r="I1848" s="123"/>
      <c r="J1848" s="123"/>
      <c r="K1848" s="21"/>
      <c r="L1848" s="21"/>
      <c r="M1848" s="21"/>
      <c r="N1848" s="21"/>
      <c r="O1848" s="21"/>
      <c r="P1848" s="21"/>
      <c r="Q1848" s="21"/>
      <c r="R1848" s="21"/>
      <c r="S1848" s="21"/>
    </row>
    <row r="1849" spans="2:19" s="8" customFormat="1" x14ac:dyDescent="0.3">
      <c r="B1849" s="123"/>
      <c r="C1849" s="123"/>
      <c r="D1849" s="123"/>
      <c r="E1849" s="123"/>
      <c r="F1849" s="123"/>
      <c r="G1849" s="123"/>
      <c r="H1849" s="123"/>
      <c r="I1849" s="123"/>
      <c r="J1849" s="123"/>
      <c r="K1849" s="21"/>
      <c r="L1849" s="21"/>
      <c r="M1849" s="21"/>
      <c r="N1849" s="21"/>
      <c r="O1849" s="21"/>
      <c r="P1849" s="21"/>
      <c r="Q1849" s="21"/>
      <c r="R1849" s="21"/>
      <c r="S1849" s="21"/>
    </row>
    <row r="1850" spans="2:19" s="8" customFormat="1" x14ac:dyDescent="0.3">
      <c r="B1850" s="123"/>
      <c r="C1850" s="123"/>
      <c r="D1850" s="123"/>
      <c r="E1850" s="123"/>
      <c r="F1850" s="123"/>
      <c r="G1850" s="123"/>
      <c r="H1850" s="123"/>
      <c r="I1850" s="123"/>
      <c r="J1850" s="123"/>
      <c r="K1850" s="21"/>
      <c r="L1850" s="21"/>
      <c r="M1850" s="21"/>
      <c r="N1850" s="21"/>
      <c r="O1850" s="21"/>
      <c r="P1850" s="21"/>
      <c r="Q1850" s="21"/>
      <c r="R1850" s="21"/>
      <c r="S1850" s="21"/>
    </row>
    <row r="1851" spans="2:19" s="8" customFormat="1" x14ac:dyDescent="0.3">
      <c r="B1851" s="123"/>
      <c r="C1851" s="123"/>
      <c r="D1851" s="123"/>
      <c r="E1851" s="123"/>
      <c r="F1851" s="123"/>
      <c r="G1851" s="123"/>
      <c r="H1851" s="123"/>
      <c r="I1851" s="123"/>
      <c r="J1851" s="123"/>
      <c r="K1851" s="21"/>
      <c r="L1851" s="21"/>
      <c r="M1851" s="21"/>
      <c r="N1851" s="21"/>
      <c r="O1851" s="21"/>
      <c r="P1851" s="21"/>
      <c r="Q1851" s="21"/>
      <c r="R1851" s="21"/>
      <c r="S1851" s="21"/>
    </row>
    <row r="1852" spans="2:19" s="8" customFormat="1" x14ac:dyDescent="0.3">
      <c r="B1852" s="123"/>
      <c r="C1852" s="123"/>
      <c r="D1852" s="123"/>
      <c r="E1852" s="123"/>
      <c r="F1852" s="123"/>
      <c r="G1852" s="123"/>
      <c r="H1852" s="123"/>
      <c r="I1852" s="123"/>
      <c r="J1852" s="123"/>
      <c r="K1852" s="21"/>
      <c r="L1852" s="21"/>
      <c r="M1852" s="21"/>
      <c r="N1852" s="21"/>
      <c r="O1852" s="21"/>
      <c r="P1852" s="21"/>
      <c r="Q1852" s="21"/>
      <c r="R1852" s="21"/>
      <c r="S1852" s="21"/>
    </row>
    <row r="1853" spans="2:19" s="8" customFormat="1" x14ac:dyDescent="0.3">
      <c r="B1853" s="123"/>
      <c r="C1853" s="123"/>
      <c r="D1853" s="123"/>
      <c r="E1853" s="123"/>
      <c r="F1853" s="123"/>
      <c r="G1853" s="123"/>
      <c r="H1853" s="123"/>
      <c r="I1853" s="123"/>
      <c r="J1853" s="123"/>
      <c r="K1853" s="21"/>
      <c r="L1853" s="21"/>
      <c r="M1853" s="21"/>
      <c r="N1853" s="21"/>
      <c r="O1853" s="21"/>
      <c r="P1853" s="21"/>
      <c r="Q1853" s="21"/>
      <c r="R1853" s="21"/>
      <c r="S1853" s="21"/>
    </row>
    <row r="1854" spans="2:19" s="8" customFormat="1" x14ac:dyDescent="0.3">
      <c r="B1854" s="123"/>
      <c r="C1854" s="123"/>
      <c r="D1854" s="123"/>
      <c r="E1854" s="123"/>
      <c r="F1854" s="123"/>
      <c r="G1854" s="123"/>
      <c r="H1854" s="123"/>
      <c r="I1854" s="123"/>
      <c r="J1854" s="123"/>
      <c r="K1854" s="21"/>
      <c r="L1854" s="21"/>
      <c r="M1854" s="21"/>
      <c r="N1854" s="21"/>
      <c r="O1854" s="21"/>
      <c r="P1854" s="21"/>
      <c r="Q1854" s="21"/>
      <c r="R1854" s="21"/>
      <c r="S1854" s="21"/>
    </row>
    <row r="1855" spans="2:19" s="8" customFormat="1" x14ac:dyDescent="0.3">
      <c r="B1855" s="123"/>
      <c r="C1855" s="123"/>
      <c r="D1855" s="123"/>
      <c r="E1855" s="123"/>
      <c r="F1855" s="123"/>
      <c r="G1855" s="123"/>
      <c r="H1855" s="123"/>
      <c r="I1855" s="123"/>
      <c r="J1855" s="123"/>
      <c r="K1855" s="21"/>
      <c r="L1855" s="21"/>
      <c r="M1855" s="21"/>
      <c r="N1855" s="21"/>
      <c r="O1855" s="21"/>
      <c r="P1855" s="21"/>
      <c r="Q1855" s="21"/>
      <c r="R1855" s="21"/>
      <c r="S1855" s="21"/>
    </row>
    <row r="1856" spans="2:19" s="8" customFormat="1" x14ac:dyDescent="0.3">
      <c r="B1856" s="123"/>
      <c r="C1856" s="123"/>
      <c r="D1856" s="123"/>
      <c r="E1856" s="123"/>
      <c r="F1856" s="123"/>
      <c r="G1856" s="123"/>
      <c r="H1856" s="123"/>
      <c r="I1856" s="123"/>
      <c r="J1856" s="123"/>
      <c r="K1856" s="21"/>
      <c r="L1856" s="21"/>
      <c r="M1856" s="21"/>
      <c r="N1856" s="21"/>
      <c r="O1856" s="21"/>
      <c r="P1856" s="21"/>
      <c r="Q1856" s="21"/>
      <c r="R1856" s="21"/>
      <c r="S1856" s="21"/>
    </row>
    <row r="1857" spans="2:19" s="8" customFormat="1" x14ac:dyDescent="0.3">
      <c r="B1857" s="123"/>
      <c r="C1857" s="123"/>
      <c r="D1857" s="123"/>
      <c r="E1857" s="123"/>
      <c r="F1857" s="123"/>
      <c r="G1857" s="123"/>
      <c r="H1857" s="123"/>
      <c r="I1857" s="123"/>
      <c r="J1857" s="123"/>
      <c r="K1857" s="21"/>
      <c r="L1857" s="21"/>
      <c r="M1857" s="21"/>
      <c r="N1857" s="21"/>
      <c r="O1857" s="21"/>
      <c r="P1857" s="21"/>
      <c r="Q1857" s="21"/>
      <c r="R1857" s="21"/>
      <c r="S1857" s="21"/>
    </row>
    <row r="1858" spans="2:19" s="8" customFormat="1" x14ac:dyDescent="0.3">
      <c r="B1858" s="123"/>
      <c r="C1858" s="123"/>
      <c r="D1858" s="123"/>
      <c r="E1858" s="123"/>
      <c r="F1858" s="123"/>
      <c r="G1858" s="123"/>
      <c r="H1858" s="123"/>
      <c r="I1858" s="123"/>
      <c r="J1858" s="123"/>
      <c r="K1858" s="21"/>
      <c r="L1858" s="21"/>
      <c r="M1858" s="21"/>
      <c r="N1858" s="21"/>
      <c r="O1858" s="21"/>
      <c r="P1858" s="21"/>
      <c r="Q1858" s="21"/>
      <c r="R1858" s="21"/>
      <c r="S1858" s="21"/>
    </row>
    <row r="1859" spans="2:19" s="8" customFormat="1" x14ac:dyDescent="0.3">
      <c r="B1859" s="123"/>
      <c r="C1859" s="123"/>
      <c r="D1859" s="123"/>
      <c r="E1859" s="123"/>
      <c r="F1859" s="123"/>
      <c r="G1859" s="123"/>
      <c r="H1859" s="123"/>
      <c r="I1859" s="123"/>
      <c r="J1859" s="123"/>
      <c r="K1859" s="21"/>
      <c r="L1859" s="21"/>
      <c r="M1859" s="21"/>
      <c r="N1859" s="21"/>
      <c r="O1859" s="21"/>
      <c r="P1859" s="21"/>
      <c r="Q1859" s="21"/>
      <c r="R1859" s="21"/>
      <c r="S1859" s="21"/>
    </row>
    <row r="1860" spans="2:19" s="8" customFormat="1" x14ac:dyDescent="0.3">
      <c r="B1860" s="123"/>
      <c r="C1860" s="123"/>
      <c r="D1860" s="123"/>
      <c r="E1860" s="123"/>
      <c r="F1860" s="123"/>
      <c r="G1860" s="123"/>
      <c r="H1860" s="123"/>
      <c r="I1860" s="123"/>
      <c r="J1860" s="123"/>
      <c r="K1860" s="21"/>
      <c r="L1860" s="21"/>
      <c r="M1860" s="21"/>
      <c r="N1860" s="21"/>
      <c r="O1860" s="21"/>
      <c r="P1860" s="21"/>
      <c r="Q1860" s="21"/>
      <c r="R1860" s="21"/>
      <c r="S1860" s="21"/>
    </row>
    <row r="1861" spans="2:19" s="8" customFormat="1" x14ac:dyDescent="0.3">
      <c r="B1861" s="123"/>
      <c r="C1861" s="123"/>
      <c r="D1861" s="123"/>
      <c r="E1861" s="123"/>
      <c r="F1861" s="123"/>
      <c r="G1861" s="123"/>
      <c r="H1861" s="123"/>
      <c r="I1861" s="123"/>
      <c r="J1861" s="123"/>
      <c r="K1861" s="21"/>
      <c r="L1861" s="21"/>
      <c r="M1861" s="21"/>
      <c r="N1861" s="21"/>
      <c r="O1861" s="21"/>
      <c r="P1861" s="21"/>
      <c r="Q1861" s="21"/>
      <c r="R1861" s="21"/>
      <c r="S1861" s="21"/>
    </row>
    <row r="1862" spans="2:19" s="8" customFormat="1" x14ac:dyDescent="0.3">
      <c r="B1862" s="123"/>
      <c r="C1862" s="123"/>
      <c r="D1862" s="123"/>
      <c r="E1862" s="123"/>
      <c r="F1862" s="123"/>
      <c r="G1862" s="123"/>
      <c r="H1862" s="123"/>
      <c r="I1862" s="123"/>
      <c r="J1862" s="123"/>
      <c r="K1862" s="21"/>
      <c r="L1862" s="21"/>
      <c r="M1862" s="21"/>
      <c r="N1862" s="21"/>
      <c r="O1862" s="21"/>
      <c r="P1862" s="21"/>
      <c r="Q1862" s="21"/>
      <c r="R1862" s="21"/>
      <c r="S1862" s="21"/>
    </row>
    <row r="1863" spans="2:19" s="8" customFormat="1" x14ac:dyDescent="0.3">
      <c r="B1863" s="123"/>
      <c r="C1863" s="123"/>
      <c r="D1863" s="123"/>
      <c r="E1863" s="123"/>
      <c r="F1863" s="123"/>
      <c r="G1863" s="123"/>
      <c r="H1863" s="123"/>
      <c r="I1863" s="123"/>
      <c r="J1863" s="123"/>
      <c r="K1863" s="21"/>
      <c r="L1863" s="21"/>
      <c r="M1863" s="21"/>
      <c r="N1863" s="21"/>
      <c r="O1863" s="21"/>
      <c r="P1863" s="21"/>
      <c r="Q1863" s="21"/>
      <c r="R1863" s="21"/>
      <c r="S1863" s="21"/>
    </row>
    <row r="1864" spans="2:19" s="8" customFormat="1" x14ac:dyDescent="0.3">
      <c r="B1864" s="123"/>
      <c r="C1864" s="123"/>
      <c r="D1864" s="123"/>
      <c r="E1864" s="123"/>
      <c r="F1864" s="123"/>
      <c r="G1864" s="123"/>
      <c r="H1864" s="123"/>
      <c r="I1864" s="123"/>
      <c r="J1864" s="123"/>
      <c r="K1864" s="21"/>
      <c r="L1864" s="21"/>
      <c r="M1864" s="21"/>
      <c r="N1864" s="21"/>
      <c r="O1864" s="21"/>
      <c r="P1864" s="21"/>
      <c r="Q1864" s="21"/>
      <c r="R1864" s="21"/>
      <c r="S1864" s="21"/>
    </row>
    <row r="1865" spans="2:19" s="8" customFormat="1" x14ac:dyDescent="0.3">
      <c r="B1865" s="123"/>
      <c r="C1865" s="123"/>
      <c r="D1865" s="123"/>
      <c r="E1865" s="123"/>
      <c r="F1865" s="123"/>
      <c r="G1865" s="123"/>
      <c r="H1865" s="123"/>
      <c r="I1865" s="123"/>
      <c r="J1865" s="123"/>
      <c r="K1865" s="21"/>
      <c r="L1865" s="21"/>
      <c r="M1865" s="21"/>
      <c r="N1865" s="21"/>
      <c r="O1865" s="21"/>
      <c r="P1865" s="21"/>
      <c r="Q1865" s="21"/>
      <c r="R1865" s="21"/>
      <c r="S1865" s="21"/>
    </row>
    <row r="1866" spans="2:19" s="8" customFormat="1" x14ac:dyDescent="0.3">
      <c r="B1866" s="123"/>
      <c r="C1866" s="123"/>
      <c r="D1866" s="123"/>
      <c r="E1866" s="123"/>
      <c r="F1866" s="123"/>
      <c r="G1866" s="123"/>
      <c r="H1866" s="123"/>
      <c r="I1866" s="123"/>
      <c r="J1866" s="123"/>
      <c r="K1866" s="21"/>
      <c r="L1866" s="21"/>
      <c r="M1866" s="21"/>
      <c r="N1866" s="21"/>
      <c r="O1866" s="21"/>
      <c r="P1866" s="21"/>
      <c r="Q1866" s="21"/>
      <c r="R1866" s="21"/>
      <c r="S1866" s="21"/>
    </row>
    <row r="1867" spans="2:19" s="8" customFormat="1" x14ac:dyDescent="0.3">
      <c r="B1867" s="123"/>
      <c r="C1867" s="123"/>
      <c r="D1867" s="123"/>
      <c r="E1867" s="123"/>
      <c r="F1867" s="123"/>
      <c r="G1867" s="123"/>
      <c r="H1867" s="123"/>
      <c r="I1867" s="123"/>
      <c r="J1867" s="123"/>
      <c r="K1867" s="21"/>
      <c r="L1867" s="21"/>
      <c r="M1867" s="21"/>
      <c r="N1867" s="21"/>
      <c r="O1867" s="21"/>
      <c r="P1867" s="21"/>
      <c r="Q1867" s="21"/>
      <c r="R1867" s="21"/>
      <c r="S1867" s="21"/>
    </row>
    <row r="1868" spans="2:19" s="8" customFormat="1" x14ac:dyDescent="0.3">
      <c r="B1868" s="123"/>
      <c r="C1868" s="123"/>
      <c r="D1868" s="123"/>
      <c r="E1868" s="123"/>
      <c r="F1868" s="123"/>
      <c r="G1868" s="123"/>
      <c r="H1868" s="123"/>
      <c r="I1868" s="123"/>
      <c r="J1868" s="123"/>
      <c r="K1868" s="21"/>
      <c r="L1868" s="21"/>
      <c r="M1868" s="21"/>
      <c r="N1868" s="21"/>
      <c r="O1868" s="21"/>
      <c r="P1868" s="21"/>
      <c r="Q1868" s="21"/>
      <c r="R1868" s="21"/>
      <c r="S1868" s="21"/>
    </row>
    <row r="1869" spans="2:19" s="8" customFormat="1" x14ac:dyDescent="0.3">
      <c r="B1869" s="123"/>
      <c r="C1869" s="123"/>
      <c r="D1869" s="123"/>
      <c r="E1869" s="123"/>
      <c r="F1869" s="123"/>
      <c r="G1869" s="123"/>
      <c r="H1869" s="123"/>
      <c r="I1869" s="123"/>
      <c r="J1869" s="123"/>
      <c r="K1869" s="21"/>
      <c r="L1869" s="21"/>
      <c r="M1869" s="21"/>
      <c r="N1869" s="21"/>
      <c r="O1869" s="21"/>
      <c r="P1869" s="21"/>
      <c r="Q1869" s="21"/>
      <c r="R1869" s="21"/>
      <c r="S1869" s="21"/>
    </row>
    <row r="1870" spans="2:19" s="8" customFormat="1" x14ac:dyDescent="0.3">
      <c r="B1870" s="123"/>
      <c r="C1870" s="123"/>
      <c r="D1870" s="123"/>
      <c r="E1870" s="123"/>
      <c r="F1870" s="123"/>
      <c r="G1870" s="123"/>
      <c r="H1870" s="123"/>
      <c r="I1870" s="123"/>
      <c r="J1870" s="123"/>
      <c r="K1870" s="21"/>
      <c r="L1870" s="21"/>
      <c r="M1870" s="21"/>
      <c r="N1870" s="21"/>
      <c r="O1870" s="21"/>
      <c r="P1870" s="21"/>
      <c r="Q1870" s="21"/>
      <c r="R1870" s="21"/>
      <c r="S1870" s="21"/>
    </row>
    <row r="1871" spans="2:19" s="8" customFormat="1" x14ac:dyDescent="0.3">
      <c r="B1871" s="123"/>
      <c r="C1871" s="123"/>
      <c r="D1871" s="123"/>
      <c r="E1871" s="123"/>
      <c r="F1871" s="123"/>
      <c r="G1871" s="123"/>
      <c r="H1871" s="123"/>
      <c r="I1871" s="123"/>
      <c r="J1871" s="123"/>
      <c r="K1871" s="21"/>
      <c r="L1871" s="21"/>
      <c r="M1871" s="21"/>
      <c r="N1871" s="21"/>
      <c r="O1871" s="21"/>
      <c r="P1871" s="21"/>
      <c r="Q1871" s="21"/>
      <c r="R1871" s="21"/>
      <c r="S1871" s="21"/>
    </row>
    <row r="1872" spans="2:19" s="8" customFormat="1" x14ac:dyDescent="0.3">
      <c r="B1872" s="123"/>
      <c r="C1872" s="123"/>
      <c r="D1872" s="123"/>
      <c r="E1872" s="123"/>
      <c r="F1872" s="123"/>
      <c r="G1872" s="123"/>
      <c r="H1872" s="123"/>
      <c r="I1872" s="123"/>
      <c r="J1872" s="123"/>
      <c r="K1872" s="21"/>
      <c r="L1872" s="21"/>
      <c r="M1872" s="21"/>
      <c r="N1872" s="21"/>
      <c r="O1872" s="21"/>
      <c r="P1872" s="21"/>
      <c r="Q1872" s="21"/>
      <c r="R1872" s="21"/>
      <c r="S1872" s="21"/>
    </row>
    <row r="1873" spans="2:19" s="8" customFormat="1" x14ac:dyDescent="0.3">
      <c r="B1873" s="123"/>
      <c r="C1873" s="123"/>
      <c r="D1873" s="123"/>
      <c r="E1873" s="123"/>
      <c r="F1873" s="123"/>
      <c r="G1873" s="123"/>
      <c r="H1873" s="123"/>
      <c r="I1873" s="123"/>
      <c r="J1873" s="123"/>
      <c r="K1873" s="21"/>
      <c r="L1873" s="21"/>
      <c r="M1873" s="21"/>
      <c r="N1873" s="21"/>
      <c r="O1873" s="21"/>
      <c r="P1873" s="21"/>
      <c r="Q1873" s="21"/>
      <c r="R1873" s="21"/>
      <c r="S1873" s="21"/>
    </row>
    <row r="1874" spans="2:19" s="8" customFormat="1" x14ac:dyDescent="0.3">
      <c r="B1874" s="123"/>
      <c r="C1874" s="123"/>
      <c r="D1874" s="123"/>
      <c r="E1874" s="123"/>
      <c r="F1874" s="123"/>
      <c r="G1874" s="123"/>
      <c r="H1874" s="123"/>
      <c r="I1874" s="123"/>
      <c r="J1874" s="123"/>
      <c r="K1874" s="21"/>
      <c r="L1874" s="21"/>
      <c r="M1874" s="21"/>
      <c r="N1874" s="21"/>
      <c r="O1874" s="21"/>
      <c r="P1874" s="21"/>
      <c r="Q1874" s="21"/>
      <c r="R1874" s="21"/>
      <c r="S1874" s="21"/>
    </row>
    <row r="1875" spans="2:19" s="8" customFormat="1" x14ac:dyDescent="0.3">
      <c r="B1875" s="123"/>
      <c r="C1875" s="123"/>
      <c r="D1875" s="123"/>
      <c r="E1875" s="123"/>
      <c r="F1875" s="123"/>
      <c r="G1875" s="123"/>
      <c r="H1875" s="123"/>
      <c r="I1875" s="123"/>
      <c r="J1875" s="123"/>
      <c r="K1875" s="21"/>
      <c r="L1875" s="21"/>
      <c r="M1875" s="21"/>
      <c r="N1875" s="21"/>
      <c r="O1875" s="21"/>
      <c r="P1875" s="21"/>
      <c r="Q1875" s="21"/>
      <c r="R1875" s="21"/>
      <c r="S1875" s="21"/>
    </row>
    <row r="1876" spans="2:19" s="8" customFormat="1" x14ac:dyDescent="0.3">
      <c r="B1876" s="123"/>
      <c r="C1876" s="123"/>
      <c r="D1876" s="123"/>
      <c r="E1876" s="123"/>
      <c r="F1876" s="123"/>
      <c r="G1876" s="123"/>
      <c r="H1876" s="123"/>
      <c r="I1876" s="123"/>
      <c r="J1876" s="123"/>
      <c r="K1876" s="21"/>
      <c r="L1876" s="21"/>
      <c r="M1876" s="21"/>
      <c r="N1876" s="21"/>
      <c r="O1876" s="21"/>
      <c r="P1876" s="21"/>
      <c r="Q1876" s="21"/>
      <c r="R1876" s="21"/>
      <c r="S1876" s="21"/>
    </row>
    <row r="1877" spans="2:19" s="8" customFormat="1" x14ac:dyDescent="0.3">
      <c r="B1877" s="123"/>
      <c r="C1877" s="123"/>
      <c r="D1877" s="123"/>
      <c r="E1877" s="123"/>
      <c r="F1877" s="123"/>
      <c r="G1877" s="123"/>
      <c r="H1877" s="123"/>
      <c r="I1877" s="123"/>
      <c r="J1877" s="123"/>
      <c r="K1877" s="21"/>
      <c r="L1877" s="21"/>
      <c r="M1877" s="21"/>
      <c r="N1877" s="21"/>
      <c r="O1877" s="21"/>
      <c r="P1877" s="21"/>
      <c r="Q1877" s="21"/>
      <c r="R1877" s="21"/>
      <c r="S1877" s="21"/>
    </row>
    <row r="1878" spans="2:19" s="8" customFormat="1" x14ac:dyDescent="0.3">
      <c r="B1878" s="123"/>
      <c r="C1878" s="123"/>
      <c r="D1878" s="123"/>
      <c r="E1878" s="123"/>
      <c r="F1878" s="123"/>
      <c r="G1878" s="123"/>
      <c r="H1878" s="123"/>
      <c r="I1878" s="123"/>
      <c r="J1878" s="123"/>
      <c r="K1878" s="21"/>
      <c r="L1878" s="21"/>
      <c r="M1878" s="21"/>
      <c r="N1878" s="21"/>
      <c r="O1878" s="21"/>
      <c r="P1878" s="21"/>
      <c r="Q1878" s="21"/>
      <c r="R1878" s="21"/>
      <c r="S1878" s="21"/>
    </row>
    <row r="1879" spans="2:19" s="8" customFormat="1" x14ac:dyDescent="0.3">
      <c r="B1879" s="123"/>
      <c r="C1879" s="123"/>
      <c r="D1879" s="123"/>
      <c r="E1879" s="123"/>
      <c r="F1879" s="123"/>
      <c r="G1879" s="123"/>
      <c r="H1879" s="123"/>
      <c r="I1879" s="123"/>
      <c r="J1879" s="123"/>
      <c r="K1879" s="21"/>
      <c r="L1879" s="21"/>
      <c r="M1879" s="21"/>
      <c r="N1879" s="21"/>
      <c r="O1879" s="21"/>
      <c r="P1879" s="21"/>
      <c r="Q1879" s="21"/>
      <c r="R1879" s="21"/>
      <c r="S1879" s="21"/>
    </row>
    <row r="1880" spans="2:19" s="8" customFormat="1" x14ac:dyDescent="0.3">
      <c r="B1880" s="123"/>
      <c r="C1880" s="123"/>
      <c r="D1880" s="123"/>
      <c r="E1880" s="123"/>
      <c r="F1880" s="123"/>
      <c r="G1880" s="123"/>
      <c r="H1880" s="123"/>
      <c r="I1880" s="123"/>
      <c r="J1880" s="123"/>
      <c r="K1880" s="21"/>
      <c r="L1880" s="21"/>
      <c r="M1880" s="21"/>
      <c r="N1880" s="21"/>
      <c r="O1880" s="21"/>
      <c r="P1880" s="21"/>
      <c r="Q1880" s="21"/>
      <c r="R1880" s="21"/>
      <c r="S1880" s="21"/>
    </row>
    <row r="1881" spans="2:19" s="8" customFormat="1" x14ac:dyDescent="0.3">
      <c r="B1881" s="123"/>
      <c r="C1881" s="123"/>
      <c r="D1881" s="123"/>
      <c r="E1881" s="123"/>
      <c r="F1881" s="123"/>
      <c r="G1881" s="123"/>
      <c r="H1881" s="123"/>
      <c r="I1881" s="123"/>
      <c r="J1881" s="123"/>
      <c r="K1881" s="21"/>
      <c r="L1881" s="21"/>
      <c r="M1881" s="21"/>
      <c r="N1881" s="21"/>
      <c r="O1881" s="21"/>
      <c r="P1881" s="21"/>
      <c r="Q1881" s="21"/>
      <c r="R1881" s="21"/>
      <c r="S1881" s="21"/>
    </row>
    <row r="1882" spans="2:19" s="8" customFormat="1" x14ac:dyDescent="0.3">
      <c r="B1882" s="123"/>
      <c r="C1882" s="123"/>
      <c r="D1882" s="123"/>
      <c r="E1882" s="123"/>
      <c r="F1882" s="123"/>
      <c r="G1882" s="123"/>
      <c r="H1882" s="123"/>
      <c r="I1882" s="123"/>
      <c r="J1882" s="123"/>
      <c r="K1882" s="21"/>
      <c r="L1882" s="21"/>
      <c r="M1882" s="21"/>
      <c r="N1882" s="21"/>
      <c r="O1882" s="21"/>
      <c r="P1882" s="21"/>
      <c r="Q1882" s="21"/>
      <c r="R1882" s="21"/>
      <c r="S1882" s="21"/>
    </row>
    <row r="1883" spans="2:19" s="8" customFormat="1" x14ac:dyDescent="0.3">
      <c r="B1883" s="123"/>
      <c r="C1883" s="123"/>
      <c r="D1883" s="123"/>
      <c r="E1883" s="123"/>
      <c r="F1883" s="123"/>
      <c r="G1883" s="123"/>
      <c r="H1883" s="123"/>
      <c r="I1883" s="123"/>
      <c r="J1883" s="123"/>
      <c r="K1883" s="21"/>
      <c r="L1883" s="21"/>
      <c r="M1883" s="21"/>
      <c r="N1883" s="21"/>
      <c r="O1883" s="21"/>
      <c r="P1883" s="21"/>
      <c r="Q1883" s="21"/>
      <c r="R1883" s="21"/>
      <c r="S1883" s="21"/>
    </row>
    <row r="1884" spans="2:19" s="8" customFormat="1" x14ac:dyDescent="0.3">
      <c r="B1884" s="123"/>
      <c r="C1884" s="123"/>
      <c r="D1884" s="123"/>
      <c r="E1884" s="123"/>
      <c r="F1884" s="123"/>
      <c r="G1884" s="123"/>
      <c r="H1884" s="123"/>
      <c r="I1884" s="123"/>
      <c r="J1884" s="123"/>
      <c r="K1884" s="21"/>
      <c r="L1884" s="21"/>
      <c r="M1884" s="21"/>
      <c r="N1884" s="21"/>
      <c r="O1884" s="21"/>
      <c r="P1884" s="21"/>
      <c r="Q1884" s="21"/>
      <c r="R1884" s="21"/>
      <c r="S1884" s="21"/>
    </row>
    <row r="1885" spans="2:19" s="8" customFormat="1" x14ac:dyDescent="0.3">
      <c r="B1885" s="123"/>
      <c r="C1885" s="123"/>
      <c r="D1885" s="123"/>
      <c r="E1885" s="123"/>
      <c r="F1885" s="123"/>
      <c r="G1885" s="123"/>
      <c r="H1885" s="123"/>
      <c r="I1885" s="123"/>
      <c r="J1885" s="123"/>
      <c r="K1885" s="21"/>
      <c r="L1885" s="21"/>
      <c r="M1885" s="21"/>
      <c r="N1885" s="21"/>
      <c r="O1885" s="21"/>
      <c r="P1885" s="21"/>
      <c r="Q1885" s="21"/>
      <c r="R1885" s="21"/>
      <c r="S1885" s="21"/>
    </row>
    <row r="1886" spans="2:19" s="8" customFormat="1" x14ac:dyDescent="0.3">
      <c r="B1886" s="123"/>
      <c r="C1886" s="123"/>
      <c r="D1886" s="123"/>
      <c r="E1886" s="123"/>
      <c r="F1886" s="123"/>
      <c r="G1886" s="123"/>
      <c r="H1886" s="123"/>
      <c r="I1886" s="123"/>
      <c r="J1886" s="123"/>
      <c r="K1886" s="21"/>
      <c r="L1886" s="21"/>
      <c r="M1886" s="21"/>
      <c r="N1886" s="21"/>
      <c r="O1886" s="21"/>
      <c r="P1886" s="21"/>
      <c r="Q1886" s="21"/>
      <c r="R1886" s="21"/>
      <c r="S1886" s="21"/>
    </row>
    <row r="1887" spans="2:19" s="8" customFormat="1" x14ac:dyDescent="0.3">
      <c r="B1887" s="123"/>
      <c r="C1887" s="123"/>
      <c r="D1887" s="123"/>
      <c r="E1887" s="123"/>
      <c r="F1887" s="123"/>
      <c r="G1887" s="123"/>
      <c r="H1887" s="123"/>
      <c r="I1887" s="123"/>
      <c r="J1887" s="123"/>
      <c r="K1887" s="21"/>
      <c r="L1887" s="21"/>
      <c r="M1887" s="21"/>
      <c r="N1887" s="21"/>
      <c r="O1887" s="21"/>
      <c r="P1887" s="21"/>
      <c r="Q1887" s="21"/>
      <c r="R1887" s="21"/>
      <c r="S1887" s="21"/>
    </row>
    <row r="1888" spans="2:19" s="8" customFormat="1" x14ac:dyDescent="0.3">
      <c r="B1888" s="123"/>
      <c r="C1888" s="123"/>
      <c r="D1888" s="123"/>
      <c r="E1888" s="123"/>
      <c r="F1888" s="123"/>
      <c r="G1888" s="123"/>
      <c r="H1888" s="123"/>
      <c r="I1888" s="123"/>
      <c r="J1888" s="123"/>
      <c r="K1888" s="21"/>
      <c r="L1888" s="21"/>
      <c r="M1888" s="21"/>
      <c r="N1888" s="21"/>
      <c r="O1888" s="21"/>
      <c r="P1888" s="21"/>
      <c r="Q1888" s="21"/>
      <c r="R1888" s="21"/>
      <c r="S1888" s="21"/>
    </row>
    <row r="1889" spans="2:19" s="8" customFormat="1" x14ac:dyDescent="0.3">
      <c r="B1889" s="123"/>
      <c r="C1889" s="123"/>
      <c r="D1889" s="123"/>
      <c r="E1889" s="123"/>
      <c r="F1889" s="123"/>
      <c r="G1889" s="123"/>
      <c r="H1889" s="123"/>
      <c r="I1889" s="123"/>
      <c r="J1889" s="123"/>
      <c r="K1889" s="21"/>
      <c r="L1889" s="21"/>
      <c r="M1889" s="21"/>
      <c r="N1889" s="21"/>
      <c r="O1889" s="21"/>
      <c r="P1889" s="21"/>
      <c r="Q1889" s="21"/>
      <c r="R1889" s="21"/>
      <c r="S1889" s="21"/>
    </row>
    <row r="1890" spans="2:19" s="8" customFormat="1" x14ac:dyDescent="0.3">
      <c r="B1890" s="123"/>
      <c r="C1890" s="123"/>
      <c r="D1890" s="123"/>
      <c r="E1890" s="123"/>
      <c r="F1890" s="123"/>
      <c r="G1890" s="123"/>
      <c r="H1890" s="123"/>
      <c r="I1890" s="123"/>
      <c r="J1890" s="123"/>
      <c r="K1890" s="21"/>
      <c r="L1890" s="21"/>
      <c r="M1890" s="21"/>
      <c r="N1890" s="21"/>
      <c r="O1890" s="21"/>
      <c r="P1890" s="21"/>
      <c r="Q1890" s="21"/>
      <c r="R1890" s="21"/>
      <c r="S1890" s="21"/>
    </row>
    <row r="1891" spans="2:19" s="8" customFormat="1" x14ac:dyDescent="0.3">
      <c r="B1891" s="123"/>
      <c r="C1891" s="123"/>
      <c r="D1891" s="123"/>
      <c r="E1891" s="123"/>
      <c r="F1891" s="123"/>
      <c r="G1891" s="123"/>
      <c r="H1891" s="123"/>
      <c r="I1891" s="123"/>
      <c r="J1891" s="123"/>
      <c r="K1891" s="21"/>
      <c r="L1891" s="21"/>
      <c r="M1891" s="21"/>
      <c r="N1891" s="21"/>
      <c r="O1891" s="21"/>
      <c r="P1891" s="21"/>
      <c r="Q1891" s="21"/>
      <c r="R1891" s="21"/>
      <c r="S1891" s="21"/>
    </row>
    <row r="1892" spans="2:19" s="8" customFormat="1" x14ac:dyDescent="0.3">
      <c r="B1892" s="123"/>
      <c r="C1892" s="123"/>
      <c r="D1892" s="123"/>
      <c r="E1892" s="123"/>
      <c r="F1892" s="123"/>
      <c r="G1892" s="123"/>
      <c r="H1892" s="123"/>
      <c r="I1892" s="123"/>
      <c r="J1892" s="123"/>
      <c r="K1892" s="21"/>
      <c r="L1892" s="21"/>
      <c r="M1892" s="21"/>
      <c r="N1892" s="21"/>
      <c r="O1892" s="21"/>
      <c r="P1892" s="21"/>
      <c r="Q1892" s="21"/>
      <c r="R1892" s="21"/>
      <c r="S1892" s="21"/>
    </row>
    <row r="1893" spans="2:19" s="8" customFormat="1" x14ac:dyDescent="0.3">
      <c r="B1893" s="123"/>
      <c r="C1893" s="123"/>
      <c r="D1893" s="123"/>
      <c r="E1893" s="123"/>
      <c r="F1893" s="123"/>
      <c r="G1893" s="123"/>
      <c r="H1893" s="123"/>
      <c r="I1893" s="123"/>
      <c r="J1893" s="123"/>
      <c r="K1893" s="21"/>
      <c r="L1893" s="21"/>
      <c r="M1893" s="21"/>
      <c r="N1893" s="21"/>
      <c r="O1893" s="21"/>
      <c r="P1893" s="21"/>
      <c r="Q1893" s="21"/>
      <c r="R1893" s="21"/>
      <c r="S1893" s="21"/>
    </row>
    <row r="1894" spans="2:19" s="8" customFormat="1" x14ac:dyDescent="0.3">
      <c r="B1894" s="123"/>
      <c r="C1894" s="123"/>
      <c r="D1894" s="123"/>
      <c r="E1894" s="123"/>
      <c r="F1894" s="123"/>
      <c r="G1894" s="123"/>
      <c r="H1894" s="123"/>
      <c r="I1894" s="123"/>
      <c r="J1894" s="123"/>
      <c r="K1894" s="21"/>
      <c r="L1894" s="21"/>
      <c r="M1894" s="21"/>
      <c r="N1894" s="21"/>
      <c r="O1894" s="21"/>
      <c r="P1894" s="21"/>
      <c r="Q1894" s="21"/>
      <c r="R1894" s="21"/>
      <c r="S1894" s="21"/>
    </row>
    <row r="1895" spans="2:19" s="8" customFormat="1" x14ac:dyDescent="0.3">
      <c r="B1895" s="123"/>
      <c r="C1895" s="123"/>
      <c r="D1895" s="123"/>
      <c r="E1895" s="123"/>
      <c r="F1895" s="123"/>
      <c r="G1895" s="123"/>
      <c r="H1895" s="123"/>
      <c r="I1895" s="123"/>
      <c r="J1895" s="123"/>
      <c r="K1895" s="21"/>
      <c r="L1895" s="21"/>
      <c r="M1895" s="21"/>
      <c r="N1895" s="21"/>
      <c r="O1895" s="21"/>
      <c r="P1895" s="21"/>
      <c r="Q1895" s="21"/>
      <c r="R1895" s="21"/>
      <c r="S1895" s="21"/>
    </row>
    <row r="1896" spans="2:19" s="8" customFormat="1" x14ac:dyDescent="0.3">
      <c r="B1896" s="123"/>
      <c r="C1896" s="123"/>
      <c r="D1896" s="123"/>
      <c r="E1896" s="123"/>
      <c r="F1896" s="123"/>
      <c r="G1896" s="123"/>
      <c r="H1896" s="123"/>
      <c r="I1896" s="123"/>
      <c r="J1896" s="123"/>
      <c r="K1896" s="21"/>
      <c r="L1896" s="21"/>
      <c r="M1896" s="21"/>
      <c r="N1896" s="21"/>
      <c r="O1896" s="21"/>
      <c r="P1896" s="21"/>
      <c r="Q1896" s="21"/>
      <c r="R1896" s="21"/>
      <c r="S1896" s="21"/>
    </row>
    <row r="1897" spans="2:19" s="8" customFormat="1" x14ac:dyDescent="0.3">
      <c r="B1897" s="123"/>
      <c r="C1897" s="123"/>
      <c r="D1897" s="123"/>
      <c r="E1897" s="123"/>
      <c r="F1897" s="123"/>
      <c r="G1897" s="123"/>
      <c r="H1897" s="123"/>
      <c r="I1897" s="123"/>
      <c r="J1897" s="123"/>
      <c r="K1897" s="21"/>
      <c r="L1897" s="21"/>
      <c r="M1897" s="21"/>
      <c r="N1897" s="21"/>
      <c r="O1897" s="21"/>
      <c r="P1897" s="21"/>
      <c r="Q1897" s="21"/>
      <c r="R1897" s="21"/>
      <c r="S1897" s="21"/>
    </row>
    <row r="1898" spans="2:19" s="8" customFormat="1" x14ac:dyDescent="0.3">
      <c r="B1898" s="123"/>
      <c r="C1898" s="123"/>
      <c r="D1898" s="123"/>
      <c r="E1898" s="123"/>
      <c r="F1898" s="123"/>
      <c r="G1898" s="123"/>
      <c r="H1898" s="123"/>
      <c r="I1898" s="123"/>
      <c r="J1898" s="123"/>
      <c r="K1898" s="21"/>
      <c r="L1898" s="21"/>
      <c r="M1898" s="21"/>
      <c r="N1898" s="21"/>
      <c r="O1898" s="21"/>
      <c r="P1898" s="21"/>
      <c r="Q1898" s="21"/>
      <c r="R1898" s="21"/>
      <c r="S1898" s="21"/>
    </row>
    <row r="1899" spans="2:19" s="8" customFormat="1" x14ac:dyDescent="0.3">
      <c r="B1899" s="123"/>
      <c r="C1899" s="123"/>
      <c r="D1899" s="123"/>
      <c r="E1899" s="123"/>
      <c r="F1899" s="123"/>
      <c r="G1899" s="123"/>
      <c r="H1899" s="123"/>
      <c r="I1899" s="123"/>
      <c r="J1899" s="123"/>
      <c r="K1899" s="21"/>
      <c r="L1899" s="21"/>
      <c r="M1899" s="21"/>
      <c r="N1899" s="21"/>
      <c r="O1899" s="21"/>
      <c r="P1899" s="21"/>
      <c r="Q1899" s="21"/>
      <c r="R1899" s="21"/>
      <c r="S1899" s="21"/>
    </row>
    <row r="1900" spans="2:19" s="8" customFormat="1" x14ac:dyDescent="0.3">
      <c r="B1900" s="123"/>
      <c r="C1900" s="123"/>
      <c r="D1900" s="123"/>
      <c r="E1900" s="123"/>
      <c r="F1900" s="123"/>
      <c r="G1900" s="123"/>
      <c r="H1900" s="123"/>
      <c r="I1900" s="123"/>
      <c r="J1900" s="123"/>
      <c r="K1900" s="21"/>
      <c r="L1900" s="21"/>
      <c r="M1900" s="21"/>
      <c r="N1900" s="21"/>
      <c r="O1900" s="21"/>
      <c r="P1900" s="21"/>
      <c r="Q1900" s="21"/>
      <c r="R1900" s="21"/>
      <c r="S1900" s="21"/>
    </row>
    <row r="1901" spans="2:19" s="8" customFormat="1" x14ac:dyDescent="0.3">
      <c r="B1901" s="123"/>
      <c r="C1901" s="123"/>
      <c r="D1901" s="123"/>
      <c r="E1901" s="123"/>
      <c r="F1901" s="123"/>
      <c r="G1901" s="123"/>
      <c r="H1901" s="123"/>
      <c r="I1901" s="123"/>
      <c r="J1901" s="123"/>
      <c r="K1901" s="21"/>
      <c r="L1901" s="21"/>
      <c r="M1901" s="21"/>
      <c r="N1901" s="21"/>
      <c r="O1901" s="21"/>
      <c r="P1901" s="21"/>
      <c r="Q1901" s="21"/>
      <c r="R1901" s="21"/>
      <c r="S1901" s="21"/>
    </row>
    <row r="1902" spans="2:19" s="8" customFormat="1" x14ac:dyDescent="0.3">
      <c r="B1902" s="123"/>
      <c r="C1902" s="123"/>
      <c r="D1902" s="123"/>
      <c r="E1902" s="123"/>
      <c r="F1902" s="123"/>
      <c r="G1902" s="123"/>
      <c r="H1902" s="123"/>
      <c r="I1902" s="123"/>
      <c r="J1902" s="123"/>
      <c r="K1902" s="21"/>
      <c r="L1902" s="21"/>
      <c r="M1902" s="21"/>
      <c r="N1902" s="21"/>
      <c r="O1902" s="21"/>
      <c r="P1902" s="21"/>
      <c r="Q1902" s="21"/>
      <c r="R1902" s="21"/>
      <c r="S1902" s="21"/>
    </row>
    <row r="1903" spans="2:19" s="8" customFormat="1" x14ac:dyDescent="0.3">
      <c r="B1903" s="123"/>
      <c r="C1903" s="123"/>
      <c r="D1903" s="123"/>
      <c r="E1903" s="123"/>
      <c r="F1903" s="123"/>
      <c r="G1903" s="123"/>
      <c r="H1903" s="123"/>
      <c r="I1903" s="123"/>
      <c r="J1903" s="123"/>
      <c r="K1903" s="21"/>
      <c r="L1903" s="21"/>
      <c r="M1903" s="21"/>
      <c r="N1903" s="21"/>
      <c r="O1903" s="21"/>
      <c r="P1903" s="21"/>
      <c r="Q1903" s="21"/>
      <c r="R1903" s="21"/>
      <c r="S1903" s="21"/>
    </row>
    <row r="1904" spans="2:19" s="8" customFormat="1" x14ac:dyDescent="0.3">
      <c r="B1904" s="123"/>
      <c r="C1904" s="123"/>
      <c r="D1904" s="123"/>
      <c r="E1904" s="123"/>
      <c r="F1904" s="123"/>
      <c r="G1904" s="123"/>
      <c r="H1904" s="123"/>
      <c r="I1904" s="123"/>
      <c r="J1904" s="123"/>
      <c r="K1904" s="21"/>
      <c r="L1904" s="21"/>
      <c r="M1904" s="21"/>
      <c r="N1904" s="21"/>
      <c r="O1904" s="21"/>
      <c r="P1904" s="21"/>
      <c r="Q1904" s="21"/>
      <c r="R1904" s="21"/>
      <c r="S1904" s="21"/>
    </row>
    <row r="1905" spans="2:19" s="8" customFormat="1" x14ac:dyDescent="0.3">
      <c r="B1905" s="123"/>
      <c r="C1905" s="123"/>
      <c r="D1905" s="123"/>
      <c r="E1905" s="123"/>
      <c r="F1905" s="123"/>
      <c r="G1905" s="123"/>
      <c r="H1905" s="123"/>
      <c r="I1905" s="123"/>
      <c r="J1905" s="123"/>
      <c r="K1905" s="21"/>
      <c r="L1905" s="21"/>
      <c r="M1905" s="21"/>
      <c r="N1905" s="21"/>
      <c r="O1905" s="21"/>
      <c r="P1905" s="21"/>
      <c r="Q1905" s="21"/>
      <c r="R1905" s="21"/>
      <c r="S1905" s="21"/>
    </row>
    <row r="1906" spans="2:19" s="8" customFormat="1" x14ac:dyDescent="0.3">
      <c r="B1906" s="123"/>
      <c r="C1906" s="123"/>
      <c r="D1906" s="123"/>
      <c r="E1906" s="123"/>
      <c r="F1906" s="123"/>
      <c r="G1906" s="123"/>
      <c r="H1906" s="123"/>
      <c r="I1906" s="123"/>
      <c r="J1906" s="123"/>
      <c r="K1906" s="21"/>
      <c r="L1906" s="21"/>
      <c r="M1906" s="21"/>
      <c r="N1906" s="21"/>
      <c r="O1906" s="21"/>
      <c r="P1906" s="21"/>
      <c r="Q1906" s="21"/>
      <c r="R1906" s="21"/>
      <c r="S1906" s="21"/>
    </row>
    <row r="1907" spans="2:19" s="8" customFormat="1" x14ac:dyDescent="0.3">
      <c r="B1907" s="123"/>
      <c r="C1907" s="123"/>
      <c r="D1907" s="123"/>
      <c r="E1907" s="123"/>
      <c r="F1907" s="123"/>
      <c r="G1907" s="123"/>
      <c r="H1907" s="123"/>
      <c r="I1907" s="123"/>
      <c r="J1907" s="123"/>
      <c r="K1907" s="21"/>
      <c r="L1907" s="21"/>
      <c r="M1907" s="21"/>
      <c r="N1907" s="21"/>
      <c r="O1907" s="21"/>
      <c r="P1907" s="21"/>
      <c r="Q1907" s="21"/>
      <c r="R1907" s="21"/>
      <c r="S1907" s="21"/>
    </row>
    <row r="1908" spans="2:19" s="8" customFormat="1" x14ac:dyDescent="0.3">
      <c r="B1908" s="123"/>
      <c r="C1908" s="123"/>
      <c r="D1908" s="123"/>
      <c r="E1908" s="123"/>
      <c r="F1908" s="123"/>
      <c r="G1908" s="123"/>
      <c r="H1908" s="123"/>
      <c r="I1908" s="123"/>
      <c r="J1908" s="123"/>
      <c r="K1908" s="21"/>
      <c r="L1908" s="21"/>
      <c r="M1908" s="21"/>
      <c r="N1908" s="21"/>
      <c r="O1908" s="21"/>
      <c r="P1908" s="21"/>
      <c r="Q1908" s="21"/>
      <c r="R1908" s="21"/>
      <c r="S1908" s="21"/>
    </row>
    <row r="1909" spans="2:19" s="8" customFormat="1" x14ac:dyDescent="0.3">
      <c r="B1909" s="123"/>
      <c r="C1909" s="123"/>
      <c r="D1909" s="123"/>
      <c r="E1909" s="123"/>
      <c r="F1909" s="123"/>
      <c r="G1909" s="123"/>
      <c r="H1909" s="123"/>
      <c r="I1909" s="123"/>
      <c r="J1909" s="123"/>
      <c r="K1909" s="21"/>
      <c r="L1909" s="21"/>
      <c r="M1909" s="21"/>
      <c r="N1909" s="21"/>
      <c r="O1909" s="21"/>
      <c r="P1909" s="21"/>
      <c r="Q1909" s="21"/>
      <c r="R1909" s="21"/>
      <c r="S1909" s="21"/>
    </row>
    <row r="1910" spans="2:19" s="8" customFormat="1" x14ac:dyDescent="0.3">
      <c r="B1910" s="123"/>
      <c r="C1910" s="123"/>
      <c r="D1910" s="123"/>
      <c r="E1910" s="123"/>
      <c r="F1910" s="123"/>
      <c r="G1910" s="123"/>
      <c r="H1910" s="123"/>
      <c r="I1910" s="123"/>
      <c r="J1910" s="123"/>
      <c r="K1910" s="21"/>
      <c r="L1910" s="21"/>
      <c r="M1910" s="21"/>
      <c r="N1910" s="21"/>
      <c r="O1910" s="21"/>
      <c r="P1910" s="21"/>
      <c r="Q1910" s="21"/>
      <c r="R1910" s="21"/>
      <c r="S1910" s="21"/>
    </row>
    <row r="1911" spans="2:19" s="8" customFormat="1" x14ac:dyDescent="0.3">
      <c r="B1911" s="123"/>
      <c r="C1911" s="123"/>
      <c r="D1911" s="123"/>
      <c r="E1911" s="123"/>
      <c r="F1911" s="123"/>
      <c r="G1911" s="123"/>
      <c r="H1911" s="123"/>
      <c r="I1911" s="123"/>
      <c r="J1911" s="123"/>
      <c r="K1911" s="21"/>
      <c r="L1911" s="21"/>
      <c r="M1911" s="21"/>
      <c r="N1911" s="21"/>
      <c r="O1911" s="21"/>
      <c r="P1911" s="21"/>
      <c r="Q1911" s="21"/>
      <c r="R1911" s="21"/>
      <c r="S1911" s="21"/>
    </row>
    <row r="1912" spans="2:19" s="8" customFormat="1" x14ac:dyDescent="0.3">
      <c r="B1912" s="123"/>
      <c r="C1912" s="123"/>
      <c r="D1912" s="123"/>
      <c r="E1912" s="123"/>
      <c r="F1912" s="123"/>
      <c r="G1912" s="123"/>
      <c r="H1912" s="123"/>
      <c r="I1912" s="123"/>
      <c r="J1912" s="123"/>
      <c r="K1912" s="21"/>
      <c r="L1912" s="21"/>
      <c r="M1912" s="21"/>
      <c r="N1912" s="21"/>
      <c r="O1912" s="21"/>
      <c r="P1912" s="21"/>
      <c r="Q1912" s="21"/>
      <c r="R1912" s="21"/>
      <c r="S1912" s="21"/>
    </row>
    <row r="1913" spans="2:19" s="8" customFormat="1" x14ac:dyDescent="0.3">
      <c r="B1913" s="123"/>
      <c r="C1913" s="123"/>
      <c r="D1913" s="123"/>
      <c r="E1913" s="123"/>
      <c r="F1913" s="123"/>
      <c r="G1913" s="123"/>
      <c r="H1913" s="123"/>
      <c r="I1913" s="123"/>
      <c r="J1913" s="123"/>
      <c r="K1913" s="21"/>
      <c r="L1913" s="21"/>
      <c r="M1913" s="21"/>
      <c r="N1913" s="21"/>
      <c r="O1913" s="21"/>
      <c r="P1913" s="21"/>
      <c r="Q1913" s="21"/>
      <c r="R1913" s="21"/>
      <c r="S1913" s="21"/>
    </row>
    <row r="1914" spans="2:19" s="8" customFormat="1" x14ac:dyDescent="0.3">
      <c r="B1914" s="123"/>
      <c r="C1914" s="123"/>
      <c r="D1914" s="123"/>
      <c r="E1914" s="123"/>
      <c r="F1914" s="123"/>
      <c r="G1914" s="123"/>
      <c r="H1914" s="123"/>
      <c r="I1914" s="123"/>
      <c r="J1914" s="123"/>
      <c r="K1914" s="21"/>
      <c r="L1914" s="21"/>
      <c r="M1914" s="21"/>
      <c r="N1914" s="21"/>
      <c r="O1914" s="21"/>
      <c r="P1914" s="21"/>
      <c r="Q1914" s="21"/>
      <c r="R1914" s="21"/>
      <c r="S1914" s="21"/>
    </row>
    <row r="1915" spans="2:19" s="8" customFormat="1" x14ac:dyDescent="0.3">
      <c r="B1915" s="123"/>
      <c r="C1915" s="123"/>
      <c r="D1915" s="123"/>
      <c r="E1915" s="123"/>
      <c r="F1915" s="123"/>
      <c r="G1915" s="123"/>
      <c r="H1915" s="123"/>
      <c r="I1915" s="123"/>
      <c r="J1915" s="123"/>
      <c r="K1915" s="21"/>
      <c r="L1915" s="21"/>
      <c r="M1915" s="21"/>
      <c r="N1915" s="21"/>
      <c r="O1915" s="21"/>
      <c r="P1915" s="21"/>
      <c r="Q1915" s="21"/>
      <c r="R1915" s="21"/>
      <c r="S1915" s="21"/>
    </row>
    <row r="1916" spans="2:19" s="8" customFormat="1" x14ac:dyDescent="0.3">
      <c r="B1916" s="123"/>
      <c r="C1916" s="123"/>
      <c r="D1916" s="123"/>
      <c r="E1916" s="123"/>
      <c r="F1916" s="123"/>
      <c r="G1916" s="123"/>
      <c r="H1916" s="123"/>
      <c r="I1916" s="123"/>
      <c r="J1916" s="123"/>
      <c r="K1916" s="21"/>
      <c r="L1916" s="21"/>
      <c r="M1916" s="21"/>
      <c r="N1916" s="21"/>
      <c r="O1916" s="21"/>
      <c r="P1916" s="21"/>
      <c r="Q1916" s="21"/>
      <c r="R1916" s="21"/>
      <c r="S1916" s="21"/>
    </row>
    <row r="1917" spans="2:19" s="8" customFormat="1" x14ac:dyDescent="0.3">
      <c r="B1917" s="123"/>
      <c r="C1917" s="123"/>
      <c r="D1917" s="123"/>
      <c r="E1917" s="123"/>
      <c r="F1917" s="123"/>
      <c r="G1917" s="123"/>
      <c r="H1917" s="123"/>
      <c r="I1917" s="123"/>
      <c r="J1917" s="123"/>
      <c r="K1917" s="21"/>
      <c r="L1917" s="21"/>
      <c r="M1917" s="21"/>
      <c r="N1917" s="21"/>
      <c r="O1917" s="21"/>
      <c r="P1917" s="21"/>
      <c r="Q1917" s="21"/>
      <c r="R1917" s="21"/>
      <c r="S1917" s="21"/>
    </row>
    <row r="1918" spans="2:19" s="8" customFormat="1" x14ac:dyDescent="0.3">
      <c r="B1918" s="123"/>
      <c r="C1918" s="123"/>
      <c r="D1918" s="123"/>
      <c r="E1918" s="123"/>
      <c r="F1918" s="123"/>
      <c r="G1918" s="123"/>
      <c r="H1918" s="123"/>
      <c r="I1918" s="123"/>
      <c r="J1918" s="123"/>
      <c r="K1918" s="21"/>
      <c r="L1918" s="21"/>
      <c r="M1918" s="21"/>
      <c r="N1918" s="21"/>
      <c r="O1918" s="21"/>
      <c r="P1918" s="21"/>
      <c r="Q1918" s="21"/>
      <c r="R1918" s="21"/>
      <c r="S1918" s="21"/>
    </row>
    <row r="1919" spans="2:19" s="8" customFormat="1" x14ac:dyDescent="0.3">
      <c r="B1919" s="123"/>
      <c r="C1919" s="123"/>
      <c r="D1919" s="123"/>
      <c r="E1919" s="123"/>
      <c r="F1919" s="123"/>
      <c r="G1919" s="123"/>
      <c r="H1919" s="123"/>
      <c r="I1919" s="123"/>
      <c r="J1919" s="123"/>
      <c r="K1919" s="21"/>
      <c r="L1919" s="21"/>
      <c r="M1919" s="21"/>
      <c r="N1919" s="21"/>
      <c r="O1919" s="21"/>
      <c r="P1919" s="21"/>
      <c r="Q1919" s="21"/>
      <c r="R1919" s="21"/>
      <c r="S1919" s="21"/>
    </row>
    <row r="1920" spans="2:19" s="8" customFormat="1" x14ac:dyDescent="0.3">
      <c r="B1920" s="123"/>
      <c r="C1920" s="123"/>
      <c r="D1920" s="123"/>
      <c r="E1920" s="123"/>
      <c r="F1920" s="123"/>
      <c r="G1920" s="123"/>
      <c r="H1920" s="123"/>
      <c r="I1920" s="123"/>
      <c r="J1920" s="123"/>
      <c r="K1920" s="21"/>
      <c r="L1920" s="21"/>
      <c r="M1920" s="21"/>
      <c r="N1920" s="21"/>
      <c r="O1920" s="21"/>
      <c r="P1920" s="21"/>
      <c r="Q1920" s="21"/>
      <c r="R1920" s="21"/>
      <c r="S1920" s="21"/>
    </row>
    <row r="1921" spans="2:19" s="8" customFormat="1" x14ac:dyDescent="0.3">
      <c r="B1921" s="123"/>
      <c r="C1921" s="123"/>
      <c r="D1921" s="123"/>
      <c r="E1921" s="123"/>
      <c r="F1921" s="123"/>
      <c r="G1921" s="123"/>
      <c r="H1921" s="123"/>
      <c r="I1921" s="123"/>
      <c r="J1921" s="123"/>
      <c r="K1921" s="21"/>
      <c r="L1921" s="21"/>
      <c r="M1921" s="21"/>
      <c r="N1921" s="21"/>
      <c r="O1921" s="21"/>
      <c r="P1921" s="21"/>
      <c r="Q1921" s="21"/>
      <c r="R1921" s="21"/>
      <c r="S1921" s="21"/>
    </row>
    <row r="1922" spans="2:19" s="8" customFormat="1" x14ac:dyDescent="0.3">
      <c r="B1922" s="123"/>
      <c r="C1922" s="123"/>
      <c r="D1922" s="123"/>
      <c r="E1922" s="123"/>
      <c r="F1922" s="123"/>
      <c r="G1922" s="123"/>
      <c r="H1922" s="123"/>
      <c r="I1922" s="123"/>
      <c r="J1922" s="123"/>
      <c r="K1922" s="21"/>
      <c r="L1922" s="21"/>
      <c r="M1922" s="21"/>
      <c r="N1922" s="21"/>
      <c r="O1922" s="21"/>
      <c r="P1922" s="21"/>
      <c r="Q1922" s="21"/>
      <c r="R1922" s="21"/>
      <c r="S1922" s="21"/>
    </row>
    <row r="1923" spans="2:19" s="8" customFormat="1" x14ac:dyDescent="0.3">
      <c r="B1923" s="123"/>
      <c r="C1923" s="123"/>
      <c r="D1923" s="123"/>
      <c r="E1923" s="123"/>
      <c r="F1923" s="123"/>
      <c r="G1923" s="123"/>
      <c r="H1923" s="123"/>
      <c r="I1923" s="123"/>
      <c r="J1923" s="123"/>
      <c r="K1923" s="21"/>
      <c r="L1923" s="21"/>
      <c r="M1923" s="21"/>
      <c r="N1923" s="21"/>
      <c r="O1923" s="21"/>
      <c r="P1923" s="21"/>
      <c r="Q1923" s="21"/>
      <c r="R1923" s="21"/>
      <c r="S1923" s="21"/>
    </row>
    <row r="1924" spans="2:19" s="8" customFormat="1" x14ac:dyDescent="0.3">
      <c r="B1924" s="123"/>
      <c r="C1924" s="123"/>
      <c r="D1924" s="123"/>
      <c r="E1924" s="123"/>
      <c r="F1924" s="123"/>
      <c r="G1924" s="123"/>
      <c r="H1924" s="123"/>
      <c r="I1924" s="123"/>
      <c r="J1924" s="123"/>
      <c r="K1924" s="21"/>
      <c r="L1924" s="21"/>
      <c r="M1924" s="21"/>
      <c r="N1924" s="21"/>
      <c r="O1924" s="21"/>
      <c r="P1924" s="21"/>
      <c r="Q1924" s="21"/>
      <c r="R1924" s="21"/>
      <c r="S1924" s="21"/>
    </row>
    <row r="1925" spans="2:19" s="8" customFormat="1" x14ac:dyDescent="0.3">
      <c r="B1925" s="123"/>
      <c r="C1925" s="123"/>
      <c r="D1925" s="123"/>
      <c r="E1925" s="123"/>
      <c r="F1925" s="123"/>
      <c r="G1925" s="123"/>
      <c r="H1925" s="123"/>
      <c r="I1925" s="123"/>
      <c r="J1925" s="123"/>
      <c r="K1925" s="21"/>
      <c r="L1925" s="21"/>
      <c r="M1925" s="21"/>
      <c r="N1925" s="21"/>
      <c r="O1925" s="21"/>
      <c r="P1925" s="21"/>
      <c r="Q1925" s="21"/>
      <c r="R1925" s="21"/>
      <c r="S1925" s="21"/>
    </row>
    <row r="1926" spans="2:19" s="8" customFormat="1" x14ac:dyDescent="0.3">
      <c r="B1926" s="123"/>
      <c r="C1926" s="123"/>
      <c r="D1926" s="123"/>
      <c r="E1926" s="123"/>
      <c r="F1926" s="123"/>
      <c r="G1926" s="123"/>
      <c r="H1926" s="123"/>
      <c r="I1926" s="123"/>
      <c r="J1926" s="123"/>
      <c r="K1926" s="21"/>
      <c r="L1926" s="21"/>
      <c r="M1926" s="21"/>
      <c r="N1926" s="21"/>
      <c r="O1926" s="21"/>
      <c r="P1926" s="21"/>
      <c r="Q1926" s="21"/>
      <c r="R1926" s="21"/>
      <c r="S1926" s="21"/>
    </row>
    <row r="1927" spans="2:19" s="8" customFormat="1" x14ac:dyDescent="0.3">
      <c r="B1927" s="123"/>
      <c r="C1927" s="123"/>
      <c r="D1927" s="123"/>
      <c r="E1927" s="123"/>
      <c r="F1927" s="123"/>
      <c r="G1927" s="123"/>
      <c r="H1927" s="123"/>
      <c r="I1927" s="123"/>
      <c r="J1927" s="123"/>
      <c r="K1927" s="21"/>
      <c r="L1927" s="21"/>
      <c r="M1927" s="21"/>
      <c r="N1927" s="21"/>
      <c r="O1927" s="21"/>
      <c r="P1927" s="21"/>
      <c r="Q1927" s="21"/>
      <c r="R1927" s="21"/>
      <c r="S1927" s="21"/>
    </row>
    <row r="1928" spans="2:19" s="8" customFormat="1" x14ac:dyDescent="0.3">
      <c r="B1928" s="123"/>
      <c r="C1928" s="123"/>
      <c r="D1928" s="123"/>
      <c r="E1928" s="123"/>
      <c r="F1928" s="123"/>
      <c r="G1928" s="123"/>
      <c r="H1928" s="123"/>
      <c r="I1928" s="123"/>
      <c r="J1928" s="123"/>
      <c r="K1928" s="21"/>
      <c r="L1928" s="21"/>
      <c r="M1928" s="21"/>
      <c r="N1928" s="21"/>
      <c r="O1928" s="21"/>
      <c r="P1928" s="21"/>
      <c r="Q1928" s="21"/>
      <c r="R1928" s="21"/>
      <c r="S1928" s="21"/>
    </row>
    <row r="1929" spans="2:19" s="8" customFormat="1" x14ac:dyDescent="0.3">
      <c r="B1929" s="123"/>
      <c r="C1929" s="123"/>
      <c r="D1929" s="123"/>
      <c r="E1929" s="123"/>
      <c r="F1929" s="123"/>
      <c r="G1929" s="123"/>
      <c r="H1929" s="123"/>
      <c r="I1929" s="123"/>
      <c r="J1929" s="123"/>
      <c r="K1929" s="21"/>
      <c r="L1929" s="21"/>
      <c r="M1929" s="21"/>
      <c r="N1929" s="21"/>
      <c r="O1929" s="21"/>
      <c r="P1929" s="21"/>
      <c r="Q1929" s="21"/>
      <c r="R1929" s="21"/>
      <c r="S1929" s="21"/>
    </row>
    <row r="1930" spans="2:19" s="8" customFormat="1" x14ac:dyDescent="0.3">
      <c r="B1930" s="123"/>
      <c r="C1930" s="123"/>
      <c r="D1930" s="123"/>
      <c r="E1930" s="123"/>
      <c r="F1930" s="123"/>
      <c r="G1930" s="123"/>
      <c r="H1930" s="123"/>
      <c r="I1930" s="123"/>
      <c r="J1930" s="123"/>
      <c r="K1930" s="21"/>
      <c r="L1930" s="21"/>
      <c r="M1930" s="21"/>
      <c r="N1930" s="21"/>
      <c r="O1930" s="21"/>
      <c r="P1930" s="21"/>
      <c r="Q1930" s="21"/>
      <c r="R1930" s="21"/>
      <c r="S1930" s="21"/>
    </row>
    <row r="1931" spans="2:19" s="8" customFormat="1" x14ac:dyDescent="0.3">
      <c r="B1931" s="123"/>
      <c r="C1931" s="123"/>
      <c r="D1931" s="123"/>
      <c r="E1931" s="123"/>
      <c r="F1931" s="123"/>
      <c r="G1931" s="123"/>
      <c r="H1931" s="123"/>
      <c r="I1931" s="123"/>
      <c r="J1931" s="123"/>
      <c r="K1931" s="21"/>
      <c r="L1931" s="21"/>
      <c r="M1931" s="21"/>
      <c r="N1931" s="21"/>
      <c r="O1931" s="21"/>
      <c r="P1931" s="21"/>
      <c r="Q1931" s="21"/>
      <c r="R1931" s="21"/>
      <c r="S1931" s="21"/>
    </row>
    <row r="1932" spans="2:19" s="8" customFormat="1" x14ac:dyDescent="0.3">
      <c r="B1932" s="123"/>
      <c r="C1932" s="123"/>
      <c r="D1932" s="123"/>
      <c r="E1932" s="123"/>
      <c r="F1932" s="123"/>
      <c r="G1932" s="123"/>
      <c r="H1932" s="123"/>
      <c r="I1932" s="123"/>
      <c r="J1932" s="123"/>
      <c r="K1932" s="21"/>
      <c r="L1932" s="21"/>
      <c r="M1932" s="21"/>
      <c r="N1932" s="21"/>
      <c r="O1932" s="21"/>
      <c r="P1932" s="21"/>
      <c r="Q1932" s="21"/>
      <c r="R1932" s="21"/>
      <c r="S1932" s="21"/>
    </row>
    <row r="1933" spans="2:19" s="8" customFormat="1" x14ac:dyDescent="0.3">
      <c r="B1933" s="123"/>
      <c r="C1933" s="123"/>
      <c r="D1933" s="123"/>
      <c r="E1933" s="123"/>
      <c r="F1933" s="123"/>
      <c r="G1933" s="123"/>
      <c r="H1933" s="123"/>
      <c r="I1933" s="123"/>
      <c r="J1933" s="123"/>
      <c r="K1933" s="21"/>
      <c r="L1933" s="21"/>
      <c r="M1933" s="21"/>
      <c r="N1933" s="21"/>
      <c r="O1933" s="21"/>
      <c r="P1933" s="21"/>
      <c r="Q1933" s="21"/>
      <c r="R1933" s="21"/>
      <c r="S1933" s="21"/>
    </row>
    <row r="1934" spans="2:19" s="8" customFormat="1" x14ac:dyDescent="0.3">
      <c r="B1934" s="123"/>
      <c r="C1934" s="123"/>
      <c r="D1934" s="123"/>
      <c r="E1934" s="123"/>
      <c r="F1934" s="123"/>
      <c r="G1934" s="123"/>
      <c r="H1934" s="123"/>
      <c r="I1934" s="123"/>
      <c r="J1934" s="123"/>
      <c r="K1934" s="21"/>
      <c r="L1934" s="21"/>
      <c r="M1934" s="21"/>
      <c r="N1934" s="21"/>
      <c r="O1934" s="21"/>
      <c r="P1934" s="21"/>
      <c r="Q1934" s="21"/>
      <c r="R1934" s="21"/>
      <c r="S1934" s="21"/>
    </row>
    <row r="1935" spans="2:19" s="8" customFormat="1" x14ac:dyDescent="0.3">
      <c r="B1935" s="123"/>
      <c r="C1935" s="123"/>
      <c r="D1935" s="123"/>
      <c r="E1935" s="123"/>
      <c r="F1935" s="123"/>
      <c r="G1935" s="123"/>
      <c r="H1935" s="123"/>
      <c r="I1935" s="123"/>
      <c r="J1935" s="123"/>
      <c r="K1935" s="21"/>
      <c r="L1935" s="21"/>
      <c r="M1935" s="21"/>
      <c r="N1935" s="21"/>
      <c r="O1935" s="21"/>
      <c r="P1935" s="21"/>
      <c r="Q1935" s="21"/>
      <c r="R1935" s="21"/>
      <c r="S1935" s="21"/>
    </row>
    <row r="1936" spans="2:19" s="8" customFormat="1" x14ac:dyDescent="0.3">
      <c r="B1936" s="123"/>
      <c r="C1936" s="123"/>
      <c r="D1936" s="123"/>
      <c r="E1936" s="123"/>
      <c r="F1936" s="123"/>
      <c r="G1936" s="123"/>
      <c r="H1936" s="123"/>
      <c r="I1936" s="123"/>
      <c r="J1936" s="123"/>
      <c r="K1936" s="21"/>
      <c r="L1936" s="21"/>
      <c r="M1936" s="21"/>
      <c r="N1936" s="21"/>
      <c r="O1936" s="21"/>
      <c r="P1936" s="21"/>
      <c r="Q1936" s="21"/>
      <c r="R1936" s="21"/>
      <c r="S1936" s="21"/>
    </row>
    <row r="1937" spans="2:19" s="8" customFormat="1" x14ac:dyDescent="0.3">
      <c r="B1937" s="123"/>
      <c r="C1937" s="123"/>
      <c r="D1937" s="123"/>
      <c r="E1937" s="123"/>
      <c r="F1937" s="123"/>
      <c r="G1937" s="123"/>
      <c r="H1937" s="123"/>
      <c r="I1937" s="123"/>
      <c r="J1937" s="123"/>
      <c r="K1937" s="21"/>
      <c r="L1937" s="21"/>
      <c r="M1937" s="21"/>
      <c r="N1937" s="21"/>
      <c r="O1937" s="21"/>
      <c r="P1937" s="21"/>
      <c r="Q1937" s="21"/>
      <c r="R1937" s="21"/>
      <c r="S1937" s="21"/>
    </row>
    <row r="1938" spans="2:19" s="8" customFormat="1" x14ac:dyDescent="0.3">
      <c r="B1938" s="123"/>
      <c r="C1938" s="123"/>
      <c r="D1938" s="123"/>
      <c r="E1938" s="123"/>
      <c r="F1938" s="123"/>
      <c r="G1938" s="123"/>
      <c r="H1938" s="123"/>
      <c r="I1938" s="123"/>
      <c r="J1938" s="123"/>
      <c r="K1938" s="21"/>
      <c r="L1938" s="21"/>
      <c r="M1938" s="21"/>
      <c r="N1938" s="21"/>
      <c r="O1938" s="21"/>
      <c r="P1938" s="21"/>
      <c r="Q1938" s="21"/>
      <c r="R1938" s="21"/>
      <c r="S1938" s="21"/>
    </row>
    <row r="1939" spans="2:19" s="8" customFormat="1" x14ac:dyDescent="0.3">
      <c r="B1939" s="123"/>
      <c r="C1939" s="123"/>
      <c r="D1939" s="123"/>
      <c r="E1939" s="123"/>
      <c r="F1939" s="123"/>
      <c r="G1939" s="123"/>
      <c r="H1939" s="123"/>
      <c r="I1939" s="123"/>
      <c r="J1939" s="123"/>
      <c r="K1939" s="21"/>
      <c r="L1939" s="21"/>
      <c r="M1939" s="21"/>
      <c r="N1939" s="21"/>
      <c r="O1939" s="21"/>
      <c r="P1939" s="21"/>
      <c r="Q1939" s="21"/>
      <c r="R1939" s="21"/>
      <c r="S1939" s="21"/>
    </row>
    <row r="1940" spans="2:19" s="8" customFormat="1" x14ac:dyDescent="0.3">
      <c r="B1940" s="123"/>
      <c r="C1940" s="123"/>
      <c r="D1940" s="123"/>
      <c r="E1940" s="123"/>
      <c r="F1940" s="123"/>
      <c r="G1940" s="123"/>
      <c r="H1940" s="123"/>
      <c r="I1940" s="123"/>
      <c r="J1940" s="123"/>
      <c r="K1940" s="21"/>
      <c r="L1940" s="21"/>
      <c r="M1940" s="21"/>
      <c r="N1940" s="21"/>
      <c r="O1940" s="21"/>
      <c r="P1940" s="21"/>
      <c r="Q1940" s="21"/>
      <c r="R1940" s="21"/>
      <c r="S1940" s="21"/>
    </row>
    <row r="1941" spans="2:19" s="8" customFormat="1" x14ac:dyDescent="0.3">
      <c r="B1941" s="123"/>
      <c r="C1941" s="123"/>
      <c r="D1941" s="123"/>
      <c r="E1941" s="123"/>
      <c r="F1941" s="123"/>
      <c r="G1941" s="123"/>
      <c r="H1941" s="123"/>
      <c r="I1941" s="123"/>
      <c r="J1941" s="123"/>
      <c r="K1941" s="21"/>
      <c r="L1941" s="21"/>
      <c r="M1941" s="21"/>
      <c r="N1941" s="21"/>
      <c r="O1941" s="21"/>
      <c r="P1941" s="21"/>
      <c r="Q1941" s="21"/>
      <c r="R1941" s="21"/>
      <c r="S1941" s="21"/>
    </row>
    <row r="1942" spans="2:19" s="8" customFormat="1" x14ac:dyDescent="0.3">
      <c r="B1942" s="123"/>
      <c r="C1942" s="123"/>
      <c r="D1942" s="123"/>
      <c r="E1942" s="123"/>
      <c r="F1942" s="123"/>
      <c r="G1942" s="123"/>
      <c r="H1942" s="123"/>
      <c r="I1942" s="123"/>
      <c r="J1942" s="123"/>
      <c r="K1942" s="21"/>
      <c r="L1942" s="21"/>
      <c r="M1942" s="21"/>
      <c r="N1942" s="21"/>
      <c r="O1942" s="21"/>
      <c r="P1942" s="21"/>
      <c r="Q1942" s="21"/>
      <c r="R1942" s="21"/>
      <c r="S1942" s="21"/>
    </row>
    <row r="1943" spans="2:19" s="8" customFormat="1" x14ac:dyDescent="0.3">
      <c r="B1943" s="123"/>
      <c r="C1943" s="123"/>
      <c r="D1943" s="123"/>
      <c r="E1943" s="123"/>
      <c r="F1943" s="123"/>
      <c r="G1943" s="123"/>
      <c r="H1943" s="123"/>
      <c r="I1943" s="123"/>
      <c r="J1943" s="123"/>
      <c r="K1943" s="21"/>
      <c r="L1943" s="21"/>
      <c r="M1943" s="21"/>
      <c r="N1943" s="21"/>
      <c r="O1943" s="21"/>
      <c r="P1943" s="21"/>
      <c r="Q1943" s="21"/>
      <c r="R1943" s="21"/>
      <c r="S1943" s="21"/>
    </row>
    <row r="1944" spans="2:19" s="8" customFormat="1" x14ac:dyDescent="0.3">
      <c r="B1944" s="123"/>
      <c r="C1944" s="123"/>
      <c r="D1944" s="123"/>
      <c r="E1944" s="123"/>
      <c r="F1944" s="123"/>
      <c r="G1944" s="123"/>
      <c r="H1944" s="123"/>
      <c r="I1944" s="123"/>
      <c r="J1944" s="123"/>
      <c r="K1944" s="21"/>
      <c r="L1944" s="21"/>
      <c r="M1944" s="21"/>
      <c r="N1944" s="21"/>
      <c r="O1944" s="21"/>
      <c r="P1944" s="21"/>
      <c r="Q1944" s="21"/>
      <c r="R1944" s="21"/>
      <c r="S1944" s="21"/>
    </row>
    <row r="1945" spans="2:19" s="8" customFormat="1" x14ac:dyDescent="0.3">
      <c r="B1945" s="123"/>
      <c r="C1945" s="123"/>
      <c r="D1945" s="123"/>
      <c r="E1945" s="123"/>
      <c r="F1945" s="123"/>
      <c r="G1945" s="123"/>
      <c r="H1945" s="123"/>
      <c r="I1945" s="123"/>
      <c r="J1945" s="123"/>
      <c r="K1945" s="21"/>
      <c r="L1945" s="21"/>
      <c r="M1945" s="21"/>
      <c r="N1945" s="21"/>
      <c r="O1945" s="21"/>
      <c r="P1945" s="21"/>
      <c r="Q1945" s="21"/>
      <c r="R1945" s="21"/>
      <c r="S1945" s="21"/>
    </row>
    <row r="1946" spans="2:19" s="8" customFormat="1" x14ac:dyDescent="0.3">
      <c r="B1946" s="123"/>
      <c r="C1946" s="123"/>
      <c r="D1946" s="123"/>
      <c r="E1946" s="123"/>
      <c r="F1946" s="123"/>
      <c r="G1946" s="123"/>
      <c r="H1946" s="123"/>
      <c r="I1946" s="123"/>
      <c r="J1946" s="123"/>
      <c r="K1946" s="21"/>
      <c r="L1946" s="21"/>
      <c r="M1946" s="21"/>
      <c r="N1946" s="21"/>
      <c r="O1946" s="21"/>
      <c r="P1946" s="21"/>
      <c r="Q1946" s="21"/>
      <c r="R1946" s="21"/>
      <c r="S1946" s="21"/>
    </row>
    <row r="1947" spans="2:19" s="8" customFormat="1" x14ac:dyDescent="0.3">
      <c r="B1947" s="123"/>
      <c r="C1947" s="123"/>
      <c r="D1947" s="123"/>
      <c r="E1947" s="123"/>
      <c r="F1947" s="123"/>
      <c r="G1947" s="123"/>
      <c r="H1947" s="123"/>
      <c r="I1947" s="123"/>
      <c r="J1947" s="123"/>
      <c r="K1947" s="21"/>
      <c r="L1947" s="21"/>
      <c r="M1947" s="21"/>
      <c r="N1947" s="21"/>
      <c r="O1947" s="21"/>
      <c r="P1947" s="21"/>
      <c r="Q1947" s="21"/>
      <c r="R1947" s="21"/>
      <c r="S1947" s="21"/>
    </row>
    <row r="1948" spans="2:19" s="8" customFormat="1" x14ac:dyDescent="0.3">
      <c r="B1948" s="123"/>
      <c r="C1948" s="123"/>
      <c r="D1948" s="123"/>
      <c r="E1948" s="123"/>
      <c r="F1948" s="123"/>
      <c r="G1948" s="123"/>
      <c r="H1948" s="123"/>
      <c r="I1948" s="123"/>
      <c r="J1948" s="123"/>
      <c r="K1948" s="21"/>
      <c r="L1948" s="21"/>
      <c r="M1948" s="21"/>
      <c r="N1948" s="21"/>
      <c r="O1948" s="21"/>
      <c r="P1948" s="21"/>
      <c r="Q1948" s="21"/>
      <c r="R1948" s="21"/>
      <c r="S1948" s="21"/>
    </row>
    <row r="1949" spans="2:19" s="8" customFormat="1" x14ac:dyDescent="0.3">
      <c r="B1949" s="123"/>
      <c r="C1949" s="123"/>
      <c r="D1949" s="123"/>
      <c r="E1949" s="123"/>
      <c r="F1949" s="123"/>
      <c r="G1949" s="123"/>
      <c r="H1949" s="123"/>
      <c r="I1949" s="123"/>
      <c r="J1949" s="123"/>
      <c r="K1949" s="21"/>
      <c r="L1949" s="21"/>
      <c r="M1949" s="21"/>
      <c r="N1949" s="21"/>
      <c r="O1949" s="21"/>
      <c r="P1949" s="21"/>
      <c r="Q1949" s="21"/>
      <c r="R1949" s="21"/>
      <c r="S1949" s="21"/>
    </row>
    <row r="1950" spans="2:19" s="8" customFormat="1" x14ac:dyDescent="0.3">
      <c r="B1950" s="123"/>
      <c r="C1950" s="123"/>
      <c r="D1950" s="123"/>
      <c r="E1950" s="123"/>
      <c r="F1950" s="123"/>
      <c r="G1950" s="123"/>
      <c r="H1950" s="123"/>
      <c r="I1950" s="123"/>
      <c r="J1950" s="123"/>
      <c r="K1950" s="21"/>
      <c r="L1950" s="21"/>
      <c r="M1950" s="21"/>
      <c r="N1950" s="21"/>
      <c r="O1950" s="21"/>
      <c r="P1950" s="21"/>
      <c r="Q1950" s="21"/>
      <c r="R1950" s="21"/>
      <c r="S1950" s="21"/>
    </row>
    <row r="1951" spans="2:19" s="8" customFormat="1" x14ac:dyDescent="0.3">
      <c r="B1951" s="123"/>
      <c r="C1951" s="123"/>
      <c r="D1951" s="123"/>
      <c r="E1951" s="123"/>
      <c r="F1951" s="123"/>
      <c r="G1951" s="123"/>
      <c r="H1951" s="123"/>
      <c r="I1951" s="123"/>
      <c r="J1951" s="123"/>
      <c r="K1951" s="21"/>
      <c r="L1951" s="21"/>
      <c r="M1951" s="21"/>
      <c r="N1951" s="21"/>
      <c r="O1951" s="21"/>
      <c r="P1951" s="21"/>
      <c r="Q1951" s="21"/>
      <c r="R1951" s="21"/>
      <c r="S1951" s="21"/>
    </row>
    <row r="1952" spans="2:19" s="8" customFormat="1" x14ac:dyDescent="0.3">
      <c r="B1952" s="123"/>
      <c r="C1952" s="123"/>
      <c r="D1952" s="123"/>
      <c r="E1952" s="123"/>
      <c r="F1952" s="123"/>
      <c r="G1952" s="123"/>
      <c r="H1952" s="123"/>
      <c r="I1952" s="123"/>
      <c r="J1952" s="123"/>
      <c r="K1952" s="21"/>
      <c r="L1952" s="21"/>
      <c r="M1952" s="21"/>
      <c r="N1952" s="21"/>
      <c r="O1952" s="21"/>
      <c r="P1952" s="21"/>
      <c r="Q1952" s="21"/>
      <c r="R1952" s="21"/>
      <c r="S1952" s="21"/>
    </row>
    <row r="1953" spans="2:19" s="8" customFormat="1" x14ac:dyDescent="0.3">
      <c r="B1953" s="123"/>
      <c r="C1953" s="123"/>
      <c r="D1953" s="123"/>
      <c r="E1953" s="123"/>
      <c r="F1953" s="123"/>
      <c r="G1953" s="123"/>
      <c r="H1953" s="123"/>
      <c r="I1953" s="123"/>
      <c r="J1953" s="123"/>
      <c r="K1953" s="21"/>
      <c r="L1953" s="21"/>
      <c r="M1953" s="21"/>
      <c r="N1953" s="21"/>
      <c r="O1953" s="21"/>
      <c r="P1953" s="21"/>
      <c r="Q1953" s="21"/>
      <c r="R1953" s="21"/>
      <c r="S1953" s="21"/>
    </row>
    <row r="1954" spans="2:19" s="8" customFormat="1" x14ac:dyDescent="0.3">
      <c r="B1954" s="123"/>
      <c r="C1954" s="123"/>
      <c r="D1954" s="123"/>
      <c r="E1954" s="123"/>
      <c r="F1954" s="123"/>
      <c r="G1954" s="123"/>
      <c r="H1954" s="123"/>
      <c r="I1954" s="123"/>
      <c r="J1954" s="123"/>
      <c r="K1954" s="21"/>
      <c r="L1954" s="21"/>
      <c r="M1954" s="21"/>
      <c r="N1954" s="21"/>
      <c r="O1954" s="21"/>
      <c r="P1954" s="21"/>
      <c r="Q1954" s="21"/>
      <c r="R1954" s="21"/>
      <c r="S1954" s="21"/>
    </row>
    <row r="1955" spans="2:19" s="8" customFormat="1" x14ac:dyDescent="0.3">
      <c r="B1955" s="123"/>
      <c r="C1955" s="123"/>
      <c r="D1955" s="123"/>
      <c r="E1955" s="123"/>
      <c r="F1955" s="123"/>
      <c r="G1955" s="123"/>
      <c r="H1955" s="123"/>
      <c r="I1955" s="123"/>
      <c r="J1955" s="123"/>
      <c r="K1955" s="21"/>
      <c r="L1955" s="21"/>
      <c r="M1955" s="21"/>
      <c r="N1955" s="21"/>
      <c r="O1955" s="21"/>
      <c r="P1955" s="21"/>
      <c r="Q1955" s="21"/>
      <c r="R1955" s="21"/>
      <c r="S1955" s="21"/>
    </row>
    <row r="1956" spans="2:19" s="8" customFormat="1" x14ac:dyDescent="0.3">
      <c r="B1956" s="123"/>
      <c r="C1956" s="123"/>
      <c r="D1956" s="123"/>
      <c r="E1956" s="123"/>
      <c r="F1956" s="123"/>
      <c r="G1956" s="123"/>
      <c r="H1956" s="123"/>
      <c r="I1956" s="123"/>
      <c r="J1956" s="123"/>
      <c r="K1956" s="21"/>
      <c r="L1956" s="21"/>
      <c r="M1956" s="21"/>
      <c r="N1956" s="21"/>
      <c r="O1956" s="21"/>
      <c r="P1956" s="21"/>
      <c r="Q1956" s="21"/>
      <c r="R1956" s="21"/>
      <c r="S1956" s="21"/>
    </row>
    <row r="1957" spans="2:19" s="8" customFormat="1" x14ac:dyDescent="0.3">
      <c r="B1957" s="123"/>
      <c r="C1957" s="123"/>
      <c r="D1957" s="123"/>
      <c r="E1957" s="123"/>
      <c r="F1957" s="123"/>
      <c r="G1957" s="123"/>
      <c r="H1957" s="123"/>
      <c r="I1957" s="123"/>
      <c r="J1957" s="123"/>
      <c r="K1957" s="21"/>
      <c r="L1957" s="21"/>
      <c r="M1957" s="21"/>
      <c r="N1957" s="21"/>
      <c r="O1957" s="21"/>
      <c r="P1957" s="21"/>
      <c r="Q1957" s="21"/>
      <c r="R1957" s="21"/>
      <c r="S1957" s="21"/>
    </row>
    <row r="1958" spans="2:19" s="8" customFormat="1" x14ac:dyDescent="0.3">
      <c r="B1958" s="123"/>
      <c r="C1958" s="123"/>
      <c r="D1958" s="123"/>
      <c r="E1958" s="123"/>
      <c r="F1958" s="123"/>
      <c r="G1958" s="123"/>
      <c r="H1958" s="123"/>
      <c r="I1958" s="123"/>
      <c r="J1958" s="123"/>
      <c r="K1958" s="21"/>
      <c r="L1958" s="21"/>
      <c r="M1958" s="21"/>
      <c r="N1958" s="21"/>
      <c r="O1958" s="21"/>
      <c r="P1958" s="21"/>
      <c r="Q1958" s="21"/>
      <c r="R1958" s="21"/>
      <c r="S1958" s="21"/>
    </row>
    <row r="1959" spans="2:19" s="8" customFormat="1" x14ac:dyDescent="0.3">
      <c r="B1959" s="123"/>
      <c r="C1959" s="123"/>
      <c r="D1959" s="123"/>
      <c r="E1959" s="123"/>
      <c r="F1959" s="123"/>
      <c r="G1959" s="123"/>
      <c r="H1959" s="123"/>
      <c r="I1959" s="123"/>
      <c r="J1959" s="123"/>
      <c r="K1959" s="21"/>
      <c r="L1959" s="21"/>
      <c r="M1959" s="21"/>
      <c r="N1959" s="21"/>
      <c r="O1959" s="21"/>
      <c r="P1959" s="21"/>
      <c r="Q1959" s="21"/>
      <c r="R1959" s="21"/>
      <c r="S1959" s="21"/>
    </row>
    <row r="1960" spans="2:19" s="8" customFormat="1" x14ac:dyDescent="0.3">
      <c r="B1960" s="123"/>
      <c r="C1960" s="123"/>
      <c r="D1960" s="123"/>
      <c r="E1960" s="123"/>
      <c r="F1960" s="123"/>
      <c r="G1960" s="123"/>
      <c r="H1960" s="123"/>
      <c r="I1960" s="123"/>
      <c r="J1960" s="123"/>
      <c r="K1960" s="21"/>
      <c r="L1960" s="21"/>
      <c r="M1960" s="21"/>
      <c r="N1960" s="21"/>
      <c r="O1960" s="21"/>
      <c r="P1960" s="21"/>
      <c r="Q1960" s="21"/>
      <c r="R1960" s="21"/>
      <c r="S1960" s="21"/>
    </row>
    <row r="1961" spans="2:19" s="8" customFormat="1" x14ac:dyDescent="0.3">
      <c r="B1961" s="123"/>
      <c r="C1961" s="123"/>
      <c r="D1961" s="123"/>
      <c r="E1961" s="123"/>
      <c r="F1961" s="123"/>
      <c r="G1961" s="123"/>
      <c r="H1961" s="123"/>
      <c r="I1961" s="123"/>
      <c r="J1961" s="123"/>
      <c r="K1961" s="21"/>
      <c r="L1961" s="21"/>
      <c r="M1961" s="21"/>
      <c r="N1961" s="21"/>
      <c r="O1961" s="21"/>
      <c r="P1961" s="21"/>
      <c r="Q1961" s="21"/>
      <c r="R1961" s="21"/>
      <c r="S1961" s="21"/>
    </row>
    <row r="1962" spans="2:19" s="8" customFormat="1" x14ac:dyDescent="0.3">
      <c r="B1962" s="123"/>
      <c r="C1962" s="123"/>
      <c r="D1962" s="123"/>
      <c r="E1962" s="123"/>
      <c r="F1962" s="123"/>
      <c r="G1962" s="123"/>
      <c r="H1962" s="123"/>
      <c r="I1962" s="123"/>
      <c r="J1962" s="123"/>
      <c r="K1962" s="21"/>
      <c r="L1962" s="21"/>
      <c r="M1962" s="21"/>
      <c r="N1962" s="21"/>
      <c r="O1962" s="21"/>
      <c r="P1962" s="21"/>
      <c r="Q1962" s="21"/>
      <c r="R1962" s="21"/>
      <c r="S1962" s="21"/>
    </row>
    <row r="1963" spans="2:19" s="8" customFormat="1" x14ac:dyDescent="0.3">
      <c r="B1963" s="123"/>
      <c r="C1963" s="123"/>
      <c r="D1963" s="123"/>
      <c r="E1963" s="123"/>
      <c r="F1963" s="123"/>
      <c r="G1963" s="123"/>
      <c r="H1963" s="123"/>
      <c r="I1963" s="123"/>
      <c r="J1963" s="123"/>
      <c r="K1963" s="21"/>
      <c r="L1963" s="21"/>
      <c r="M1963" s="21"/>
      <c r="N1963" s="21"/>
      <c r="O1963" s="21"/>
      <c r="P1963" s="21"/>
      <c r="Q1963" s="21"/>
      <c r="R1963" s="21"/>
      <c r="S1963" s="21"/>
    </row>
    <row r="1964" spans="2:19" s="8" customFormat="1" x14ac:dyDescent="0.3">
      <c r="B1964" s="123"/>
      <c r="C1964" s="123"/>
      <c r="D1964" s="123"/>
      <c r="E1964" s="123"/>
      <c r="F1964" s="123"/>
      <c r="G1964" s="123"/>
      <c r="H1964" s="123"/>
      <c r="I1964" s="123"/>
      <c r="J1964" s="123"/>
      <c r="K1964" s="21"/>
      <c r="L1964" s="21"/>
      <c r="M1964" s="21"/>
      <c r="N1964" s="21"/>
      <c r="O1964" s="21"/>
      <c r="P1964" s="21"/>
      <c r="Q1964" s="21"/>
      <c r="R1964" s="21"/>
      <c r="S1964" s="21"/>
    </row>
    <row r="1965" spans="2:19" s="8" customFormat="1" x14ac:dyDescent="0.3">
      <c r="B1965" s="123"/>
      <c r="C1965" s="123"/>
      <c r="D1965" s="123"/>
      <c r="E1965" s="123"/>
      <c r="F1965" s="123"/>
      <c r="G1965" s="123"/>
      <c r="H1965" s="123"/>
      <c r="I1965" s="123"/>
      <c r="J1965" s="123"/>
      <c r="K1965" s="21"/>
      <c r="L1965" s="21"/>
      <c r="M1965" s="21"/>
      <c r="N1965" s="21"/>
      <c r="O1965" s="21"/>
      <c r="P1965" s="21"/>
      <c r="Q1965" s="21"/>
      <c r="R1965" s="21"/>
      <c r="S1965" s="21"/>
    </row>
    <row r="1966" spans="2:19" s="8" customFormat="1" x14ac:dyDescent="0.3">
      <c r="B1966" s="123"/>
      <c r="C1966" s="123"/>
      <c r="D1966" s="123"/>
      <c r="E1966" s="123"/>
      <c r="F1966" s="123"/>
      <c r="G1966" s="123"/>
      <c r="H1966" s="123"/>
      <c r="I1966" s="123"/>
      <c r="J1966" s="123"/>
      <c r="K1966" s="21"/>
      <c r="L1966" s="21"/>
      <c r="M1966" s="21"/>
      <c r="N1966" s="21"/>
      <c r="O1966" s="21"/>
      <c r="P1966" s="21"/>
      <c r="Q1966" s="21"/>
      <c r="R1966" s="21"/>
      <c r="S1966" s="21"/>
    </row>
    <row r="1967" spans="2:19" s="8" customFormat="1" x14ac:dyDescent="0.3">
      <c r="B1967" s="123"/>
      <c r="C1967" s="123"/>
      <c r="D1967" s="123"/>
      <c r="E1967" s="123"/>
      <c r="F1967" s="123"/>
      <c r="G1967" s="123"/>
      <c r="H1967" s="123"/>
      <c r="I1967" s="123"/>
      <c r="J1967" s="123"/>
      <c r="K1967" s="21"/>
      <c r="L1967" s="21"/>
      <c r="M1967" s="21"/>
      <c r="N1967" s="21"/>
      <c r="O1967" s="21"/>
      <c r="P1967" s="21"/>
      <c r="Q1967" s="21"/>
      <c r="R1967" s="21"/>
      <c r="S1967" s="21"/>
    </row>
    <row r="1968" spans="2:19" s="8" customFormat="1" x14ac:dyDescent="0.3">
      <c r="B1968" s="123"/>
      <c r="C1968" s="123"/>
      <c r="D1968" s="123"/>
      <c r="E1968" s="123"/>
      <c r="F1968" s="123"/>
      <c r="G1968" s="123"/>
      <c r="H1968" s="123"/>
      <c r="I1968" s="123"/>
      <c r="J1968" s="123"/>
      <c r="K1968" s="21"/>
      <c r="L1968" s="21"/>
      <c r="M1968" s="21"/>
      <c r="N1968" s="21"/>
      <c r="O1968" s="21"/>
      <c r="P1968" s="21"/>
      <c r="Q1968" s="21"/>
      <c r="R1968" s="21"/>
      <c r="S1968" s="21"/>
    </row>
    <row r="1969" spans="2:19" s="8" customFormat="1" x14ac:dyDescent="0.3">
      <c r="B1969" s="123"/>
      <c r="C1969" s="123"/>
      <c r="D1969" s="123"/>
      <c r="E1969" s="123"/>
      <c r="F1969" s="123"/>
      <c r="G1969" s="123"/>
      <c r="H1969" s="123"/>
      <c r="I1969" s="123"/>
      <c r="J1969" s="123"/>
      <c r="K1969" s="21"/>
      <c r="L1969" s="21"/>
      <c r="M1969" s="21"/>
      <c r="N1969" s="21"/>
      <c r="O1969" s="21"/>
      <c r="P1969" s="21"/>
      <c r="Q1969" s="21"/>
      <c r="R1969" s="21"/>
      <c r="S1969" s="21"/>
    </row>
    <row r="1970" spans="2:19" s="8" customFormat="1" x14ac:dyDescent="0.3">
      <c r="B1970" s="123"/>
      <c r="C1970" s="123"/>
      <c r="D1970" s="123"/>
      <c r="E1970" s="123"/>
      <c r="F1970" s="123"/>
      <c r="G1970" s="123"/>
      <c r="H1970" s="123"/>
      <c r="I1970" s="123"/>
      <c r="J1970" s="123"/>
      <c r="K1970" s="21"/>
      <c r="L1970" s="21"/>
      <c r="M1970" s="21"/>
      <c r="N1970" s="21"/>
      <c r="O1970" s="21"/>
      <c r="P1970" s="21"/>
      <c r="Q1970" s="21"/>
      <c r="R1970" s="21"/>
      <c r="S1970" s="21"/>
    </row>
    <row r="1971" spans="2:19" s="8" customFormat="1" x14ac:dyDescent="0.3">
      <c r="B1971" s="123"/>
      <c r="C1971" s="123"/>
      <c r="D1971" s="123"/>
      <c r="E1971" s="123"/>
      <c r="F1971" s="123"/>
      <c r="G1971" s="123"/>
      <c r="H1971" s="123"/>
      <c r="I1971" s="123"/>
      <c r="J1971" s="123"/>
      <c r="K1971" s="21"/>
      <c r="L1971" s="21"/>
      <c r="M1971" s="21"/>
      <c r="N1971" s="21"/>
      <c r="O1971" s="21"/>
      <c r="P1971" s="21"/>
      <c r="Q1971" s="21"/>
      <c r="R1971" s="21"/>
      <c r="S1971" s="21"/>
    </row>
    <row r="1972" spans="2:19" s="8" customFormat="1" x14ac:dyDescent="0.3">
      <c r="B1972" s="123"/>
      <c r="C1972" s="123"/>
      <c r="D1972" s="123"/>
      <c r="E1972" s="123"/>
      <c r="F1972" s="123"/>
      <c r="G1972" s="123"/>
      <c r="H1972" s="123"/>
      <c r="I1972" s="123"/>
      <c r="J1972" s="123"/>
      <c r="K1972" s="21"/>
      <c r="L1972" s="21"/>
      <c r="M1972" s="21"/>
      <c r="N1972" s="21"/>
      <c r="O1972" s="21"/>
      <c r="P1972" s="21"/>
      <c r="Q1972" s="21"/>
      <c r="R1972" s="21"/>
      <c r="S1972" s="21"/>
    </row>
    <row r="1973" spans="2:19" s="8" customFormat="1" x14ac:dyDescent="0.3">
      <c r="B1973" s="123"/>
      <c r="C1973" s="123"/>
      <c r="D1973" s="123"/>
      <c r="E1973" s="123"/>
      <c r="F1973" s="123"/>
      <c r="G1973" s="123"/>
      <c r="H1973" s="123"/>
      <c r="I1973" s="123"/>
      <c r="J1973" s="123"/>
      <c r="K1973" s="21"/>
      <c r="L1973" s="21"/>
      <c r="M1973" s="21"/>
      <c r="N1973" s="21"/>
      <c r="O1973" s="21"/>
      <c r="P1973" s="21"/>
      <c r="Q1973" s="21"/>
      <c r="R1973" s="21"/>
      <c r="S1973" s="21"/>
    </row>
    <row r="1974" spans="2:19" s="8" customFormat="1" x14ac:dyDescent="0.3">
      <c r="B1974" s="123"/>
      <c r="C1974" s="123"/>
      <c r="D1974" s="123"/>
      <c r="E1974" s="123"/>
      <c r="F1974" s="123"/>
      <c r="G1974" s="123"/>
      <c r="H1974" s="123"/>
      <c r="I1974" s="123"/>
      <c r="J1974" s="123"/>
      <c r="K1974" s="21"/>
      <c r="L1974" s="21"/>
      <c r="M1974" s="21"/>
      <c r="N1974" s="21"/>
      <c r="O1974" s="21"/>
      <c r="P1974" s="21"/>
      <c r="Q1974" s="21"/>
      <c r="R1974" s="21"/>
      <c r="S1974" s="21"/>
    </row>
    <row r="1975" spans="2:19" s="8" customFormat="1" x14ac:dyDescent="0.3">
      <c r="B1975" s="123"/>
      <c r="C1975" s="123"/>
      <c r="D1975" s="123"/>
      <c r="E1975" s="123"/>
      <c r="F1975" s="123"/>
      <c r="G1975" s="123"/>
      <c r="H1975" s="123"/>
      <c r="I1975" s="123"/>
      <c r="J1975" s="123"/>
      <c r="K1975" s="21"/>
      <c r="L1975" s="21"/>
      <c r="M1975" s="21"/>
      <c r="N1975" s="21"/>
      <c r="O1975" s="21"/>
      <c r="P1975" s="21"/>
      <c r="Q1975" s="21"/>
      <c r="R1975" s="21"/>
      <c r="S1975" s="21"/>
    </row>
    <row r="1976" spans="2:19" s="8" customFormat="1" x14ac:dyDescent="0.3">
      <c r="B1976" s="123"/>
      <c r="C1976" s="123"/>
      <c r="D1976" s="123"/>
      <c r="E1976" s="123"/>
      <c r="F1976" s="123"/>
      <c r="G1976" s="123"/>
      <c r="H1976" s="123"/>
      <c r="I1976" s="123"/>
      <c r="J1976" s="123"/>
      <c r="K1976" s="21"/>
      <c r="L1976" s="21"/>
      <c r="M1976" s="21"/>
      <c r="N1976" s="21"/>
      <c r="O1976" s="21"/>
      <c r="P1976" s="21"/>
      <c r="Q1976" s="21"/>
      <c r="R1976" s="21"/>
      <c r="S1976" s="21"/>
    </row>
    <row r="1977" spans="2:19" s="8" customFormat="1" x14ac:dyDescent="0.3">
      <c r="B1977" s="123"/>
      <c r="C1977" s="123"/>
      <c r="D1977" s="123"/>
      <c r="E1977" s="123"/>
      <c r="F1977" s="123"/>
      <c r="G1977" s="123"/>
      <c r="H1977" s="123"/>
      <c r="I1977" s="123"/>
      <c r="J1977" s="123"/>
      <c r="K1977" s="21"/>
      <c r="L1977" s="21"/>
      <c r="M1977" s="21"/>
      <c r="N1977" s="21"/>
      <c r="O1977" s="21"/>
      <c r="P1977" s="21"/>
      <c r="Q1977" s="21"/>
      <c r="R1977" s="21"/>
      <c r="S1977" s="21"/>
    </row>
    <row r="1978" spans="2:19" s="8" customFormat="1" x14ac:dyDescent="0.3">
      <c r="B1978" s="123"/>
      <c r="C1978" s="123"/>
      <c r="D1978" s="123"/>
      <c r="E1978" s="123"/>
      <c r="F1978" s="123"/>
      <c r="G1978" s="123"/>
      <c r="H1978" s="123"/>
      <c r="I1978" s="123"/>
      <c r="J1978" s="123"/>
      <c r="K1978" s="21"/>
      <c r="L1978" s="21"/>
      <c r="M1978" s="21"/>
      <c r="N1978" s="21"/>
      <c r="O1978" s="21"/>
      <c r="P1978" s="21"/>
      <c r="Q1978" s="21"/>
      <c r="R1978" s="21"/>
      <c r="S1978" s="21"/>
    </row>
    <row r="1979" spans="2:19" s="8" customFormat="1" x14ac:dyDescent="0.3">
      <c r="B1979" s="123"/>
      <c r="C1979" s="123"/>
      <c r="D1979" s="123"/>
      <c r="E1979" s="123"/>
      <c r="F1979" s="123"/>
      <c r="G1979" s="123"/>
      <c r="H1979" s="123"/>
      <c r="I1979" s="123"/>
      <c r="J1979" s="123"/>
      <c r="K1979" s="21"/>
      <c r="L1979" s="21"/>
      <c r="M1979" s="21"/>
      <c r="N1979" s="21"/>
      <c r="O1979" s="21"/>
      <c r="P1979" s="21"/>
      <c r="Q1979" s="21"/>
      <c r="R1979" s="21"/>
      <c r="S1979" s="21"/>
    </row>
    <row r="1980" spans="2:19" s="8" customFormat="1" x14ac:dyDescent="0.3">
      <c r="B1980" s="123"/>
      <c r="C1980" s="123"/>
      <c r="D1980" s="123"/>
      <c r="E1980" s="123"/>
      <c r="F1980" s="123"/>
      <c r="G1980" s="123"/>
      <c r="H1980" s="123"/>
      <c r="I1980" s="123"/>
      <c r="J1980" s="123"/>
      <c r="K1980" s="21"/>
      <c r="L1980" s="21"/>
      <c r="M1980" s="21"/>
      <c r="N1980" s="21"/>
      <c r="O1980" s="21"/>
      <c r="P1980" s="21"/>
      <c r="Q1980" s="21"/>
      <c r="R1980" s="21"/>
      <c r="S1980" s="21"/>
    </row>
    <row r="1981" spans="2:19" s="8" customFormat="1" x14ac:dyDescent="0.3">
      <c r="B1981" s="123"/>
      <c r="C1981" s="123"/>
      <c r="D1981" s="123"/>
      <c r="E1981" s="123"/>
      <c r="F1981" s="123"/>
      <c r="G1981" s="123"/>
      <c r="H1981" s="123"/>
      <c r="I1981" s="123"/>
      <c r="J1981" s="123"/>
      <c r="K1981" s="21"/>
      <c r="L1981" s="21"/>
      <c r="M1981" s="21"/>
      <c r="N1981" s="21"/>
      <c r="O1981" s="21"/>
      <c r="P1981" s="21"/>
      <c r="Q1981" s="21"/>
      <c r="R1981" s="21"/>
      <c r="S1981" s="21"/>
    </row>
    <row r="1982" spans="2:19" s="8" customFormat="1" x14ac:dyDescent="0.3">
      <c r="B1982" s="123"/>
      <c r="C1982" s="123"/>
      <c r="D1982" s="123"/>
      <c r="E1982" s="123"/>
      <c r="F1982" s="123"/>
      <c r="G1982" s="123"/>
      <c r="H1982" s="123"/>
      <c r="I1982" s="123"/>
      <c r="J1982" s="123"/>
      <c r="K1982" s="21"/>
      <c r="L1982" s="21"/>
      <c r="M1982" s="21"/>
      <c r="N1982" s="21"/>
      <c r="O1982" s="21"/>
      <c r="P1982" s="21"/>
      <c r="Q1982" s="21"/>
      <c r="R1982" s="21"/>
      <c r="S1982" s="21"/>
    </row>
    <row r="1983" spans="2:19" s="8" customFormat="1" x14ac:dyDescent="0.3">
      <c r="B1983" s="123"/>
      <c r="C1983" s="123"/>
      <c r="D1983" s="123"/>
      <c r="E1983" s="123"/>
      <c r="F1983" s="123"/>
      <c r="G1983" s="123"/>
      <c r="H1983" s="123"/>
      <c r="I1983" s="123"/>
      <c r="J1983" s="123"/>
      <c r="K1983" s="21"/>
      <c r="L1983" s="21"/>
      <c r="M1983" s="21"/>
      <c r="N1983" s="21"/>
      <c r="O1983" s="21"/>
      <c r="P1983" s="21"/>
      <c r="Q1983" s="21"/>
      <c r="R1983" s="21"/>
      <c r="S1983" s="21"/>
    </row>
    <row r="1984" spans="2:19" s="8" customFormat="1" x14ac:dyDescent="0.3">
      <c r="B1984" s="123"/>
      <c r="C1984" s="123"/>
      <c r="D1984" s="123"/>
      <c r="E1984" s="123"/>
      <c r="F1984" s="123"/>
      <c r="G1984" s="123"/>
      <c r="H1984" s="123"/>
      <c r="I1984" s="123"/>
      <c r="J1984" s="123"/>
      <c r="K1984" s="21"/>
      <c r="L1984" s="21"/>
      <c r="M1984" s="21"/>
      <c r="N1984" s="21"/>
      <c r="O1984" s="21"/>
      <c r="P1984" s="21"/>
      <c r="Q1984" s="21"/>
      <c r="R1984" s="21"/>
      <c r="S1984" s="21"/>
    </row>
    <row r="1985" spans="2:19" s="8" customFormat="1" x14ac:dyDescent="0.3">
      <c r="B1985" s="123"/>
      <c r="C1985" s="123"/>
      <c r="D1985" s="123"/>
      <c r="E1985" s="123"/>
      <c r="F1985" s="123"/>
      <c r="G1985" s="123"/>
      <c r="H1985" s="123"/>
      <c r="I1985" s="123"/>
      <c r="J1985" s="123"/>
      <c r="K1985" s="21"/>
      <c r="L1985" s="21"/>
      <c r="M1985" s="21"/>
      <c r="N1985" s="21"/>
      <c r="O1985" s="21"/>
      <c r="P1985" s="21"/>
      <c r="Q1985" s="21"/>
      <c r="R1985" s="21"/>
      <c r="S1985" s="21"/>
    </row>
    <row r="1986" spans="2:19" s="8" customFormat="1" x14ac:dyDescent="0.3">
      <c r="B1986" s="123"/>
      <c r="C1986" s="123"/>
      <c r="D1986" s="123"/>
      <c r="E1986" s="123"/>
      <c r="F1986" s="123"/>
      <c r="G1986" s="123"/>
      <c r="H1986" s="123"/>
      <c r="I1986" s="123"/>
      <c r="J1986" s="123"/>
      <c r="K1986" s="21"/>
      <c r="L1986" s="21"/>
      <c r="M1986" s="21"/>
      <c r="N1986" s="21"/>
      <c r="O1986" s="21"/>
      <c r="P1986" s="21"/>
      <c r="Q1986" s="21"/>
      <c r="R1986" s="21"/>
      <c r="S1986" s="21"/>
    </row>
    <row r="1987" spans="2:19" s="8" customFormat="1" x14ac:dyDescent="0.3">
      <c r="B1987" s="123"/>
      <c r="C1987" s="123"/>
      <c r="D1987" s="123"/>
      <c r="E1987" s="123"/>
      <c r="F1987" s="123"/>
      <c r="G1987" s="123"/>
      <c r="H1987" s="123"/>
      <c r="I1987" s="123"/>
      <c r="J1987" s="123"/>
      <c r="K1987" s="21"/>
      <c r="L1987" s="21"/>
      <c r="M1987" s="21"/>
      <c r="N1987" s="21"/>
      <c r="O1987" s="21"/>
      <c r="P1987" s="21"/>
      <c r="Q1987" s="21"/>
      <c r="R1987" s="21"/>
      <c r="S1987" s="21"/>
    </row>
    <row r="1988" spans="2:19" s="8" customFormat="1" x14ac:dyDescent="0.3">
      <c r="B1988" s="123"/>
      <c r="C1988" s="123"/>
      <c r="D1988" s="123"/>
      <c r="E1988" s="123"/>
      <c r="F1988" s="123"/>
      <c r="G1988" s="123"/>
      <c r="H1988" s="123"/>
      <c r="I1988" s="123"/>
      <c r="J1988" s="123"/>
      <c r="K1988" s="21"/>
      <c r="L1988" s="21"/>
      <c r="M1988" s="21"/>
      <c r="N1988" s="21"/>
      <c r="O1988" s="21"/>
      <c r="P1988" s="21"/>
      <c r="Q1988" s="21"/>
      <c r="R1988" s="21"/>
      <c r="S1988" s="21"/>
    </row>
    <row r="1989" spans="2:19" s="8" customFormat="1" x14ac:dyDescent="0.3">
      <c r="B1989" s="123"/>
      <c r="C1989" s="123"/>
      <c r="D1989" s="123"/>
      <c r="E1989" s="123"/>
      <c r="F1989" s="123"/>
      <c r="G1989" s="123"/>
      <c r="H1989" s="123"/>
      <c r="I1989" s="123"/>
      <c r="J1989" s="123"/>
      <c r="K1989" s="21"/>
      <c r="L1989" s="21"/>
      <c r="M1989" s="21"/>
      <c r="N1989" s="21"/>
      <c r="O1989" s="21"/>
      <c r="P1989" s="21"/>
      <c r="Q1989" s="21"/>
      <c r="R1989" s="21"/>
      <c r="S1989" s="21"/>
    </row>
    <row r="1990" spans="2:19" s="8" customFormat="1" x14ac:dyDescent="0.3">
      <c r="B1990" s="123"/>
      <c r="C1990" s="123"/>
      <c r="D1990" s="123"/>
      <c r="E1990" s="123"/>
      <c r="F1990" s="123"/>
      <c r="G1990" s="123"/>
      <c r="H1990" s="123"/>
      <c r="I1990" s="123"/>
      <c r="J1990" s="123"/>
      <c r="K1990" s="21"/>
      <c r="L1990" s="21"/>
      <c r="M1990" s="21"/>
      <c r="N1990" s="21"/>
      <c r="O1990" s="21"/>
      <c r="P1990" s="21"/>
      <c r="Q1990" s="21"/>
      <c r="R1990" s="21"/>
      <c r="S1990" s="21"/>
    </row>
    <row r="1991" spans="2:19" s="8" customFormat="1" x14ac:dyDescent="0.3">
      <c r="B1991" s="123"/>
      <c r="C1991" s="123"/>
      <c r="D1991" s="123"/>
      <c r="E1991" s="123"/>
      <c r="F1991" s="123"/>
      <c r="G1991" s="123"/>
      <c r="H1991" s="123"/>
      <c r="I1991" s="123"/>
      <c r="J1991" s="123"/>
      <c r="K1991" s="21"/>
      <c r="L1991" s="21"/>
      <c r="M1991" s="21"/>
      <c r="N1991" s="21"/>
      <c r="O1991" s="21"/>
      <c r="P1991" s="21"/>
      <c r="Q1991" s="21"/>
      <c r="R1991" s="21"/>
      <c r="S1991" s="21"/>
    </row>
    <row r="1992" spans="2:19" s="8" customFormat="1" x14ac:dyDescent="0.3">
      <c r="B1992" s="123"/>
      <c r="C1992" s="123"/>
      <c r="D1992" s="123"/>
      <c r="E1992" s="123"/>
      <c r="F1992" s="123"/>
      <c r="G1992" s="123"/>
      <c r="H1992" s="123"/>
      <c r="I1992" s="123"/>
      <c r="J1992" s="123"/>
      <c r="K1992" s="21"/>
      <c r="L1992" s="21"/>
      <c r="M1992" s="21"/>
      <c r="N1992" s="21"/>
      <c r="O1992" s="21"/>
      <c r="P1992" s="21"/>
      <c r="Q1992" s="21"/>
      <c r="R1992" s="21"/>
      <c r="S1992" s="21"/>
    </row>
    <row r="1993" spans="2:19" s="8" customFormat="1" x14ac:dyDescent="0.3">
      <c r="B1993" s="123"/>
      <c r="C1993" s="123"/>
      <c r="D1993" s="123"/>
      <c r="E1993" s="123"/>
      <c r="F1993" s="123"/>
      <c r="G1993" s="123"/>
      <c r="H1993" s="123"/>
      <c r="I1993" s="123"/>
      <c r="J1993" s="123"/>
      <c r="K1993" s="21"/>
      <c r="L1993" s="21"/>
      <c r="M1993" s="21"/>
      <c r="N1993" s="21"/>
      <c r="O1993" s="21"/>
      <c r="P1993" s="21"/>
      <c r="Q1993" s="21"/>
      <c r="R1993" s="21"/>
      <c r="S1993" s="21"/>
    </row>
    <row r="1994" spans="2:19" s="8" customFormat="1" x14ac:dyDescent="0.3">
      <c r="B1994" s="123"/>
      <c r="C1994" s="123"/>
      <c r="D1994" s="123"/>
      <c r="E1994" s="123"/>
      <c r="F1994" s="123"/>
      <c r="G1994" s="123"/>
      <c r="H1994" s="123"/>
      <c r="I1994" s="123"/>
      <c r="J1994" s="123"/>
      <c r="K1994" s="21"/>
      <c r="L1994" s="21"/>
      <c r="M1994" s="21"/>
      <c r="N1994" s="21"/>
      <c r="O1994" s="21"/>
      <c r="P1994" s="21"/>
      <c r="Q1994" s="21"/>
      <c r="R1994" s="21"/>
      <c r="S1994" s="21"/>
    </row>
    <row r="1995" spans="2:19" s="8" customFormat="1" x14ac:dyDescent="0.3">
      <c r="B1995" s="123"/>
      <c r="C1995" s="123"/>
      <c r="D1995" s="123"/>
      <c r="E1995" s="123"/>
      <c r="F1995" s="123"/>
      <c r="G1995" s="123"/>
      <c r="H1995" s="123"/>
      <c r="I1995" s="123"/>
      <c r="J1995" s="123"/>
      <c r="K1995" s="21"/>
      <c r="L1995" s="21"/>
      <c r="M1995" s="21"/>
      <c r="N1995" s="21"/>
      <c r="O1995" s="21"/>
      <c r="P1995" s="21"/>
      <c r="Q1995" s="21"/>
      <c r="R1995" s="21"/>
      <c r="S1995" s="21"/>
    </row>
    <row r="1996" spans="2:19" s="8" customFormat="1" x14ac:dyDescent="0.3">
      <c r="B1996" s="123"/>
      <c r="C1996" s="123"/>
      <c r="D1996" s="123"/>
      <c r="E1996" s="123"/>
      <c r="F1996" s="123"/>
      <c r="G1996" s="123"/>
      <c r="H1996" s="123"/>
      <c r="I1996" s="123"/>
      <c r="J1996" s="123"/>
      <c r="K1996" s="21"/>
      <c r="L1996" s="21"/>
      <c r="M1996" s="21"/>
      <c r="N1996" s="21"/>
      <c r="O1996" s="21"/>
      <c r="P1996" s="21"/>
      <c r="Q1996" s="21"/>
      <c r="R1996" s="21"/>
      <c r="S1996" s="21"/>
    </row>
    <row r="1997" spans="2:19" s="8" customFormat="1" x14ac:dyDescent="0.3">
      <c r="B1997" s="123"/>
      <c r="C1997" s="123"/>
      <c r="D1997" s="123"/>
      <c r="E1997" s="123"/>
      <c r="F1997" s="123"/>
      <c r="G1997" s="123"/>
      <c r="H1997" s="123"/>
      <c r="I1997" s="123"/>
      <c r="J1997" s="123"/>
      <c r="K1997" s="21"/>
      <c r="L1997" s="21"/>
      <c r="M1997" s="21"/>
      <c r="N1997" s="21"/>
      <c r="O1997" s="21"/>
      <c r="P1997" s="21"/>
      <c r="Q1997" s="21"/>
      <c r="R1997" s="21"/>
      <c r="S1997" s="21"/>
    </row>
    <row r="1998" spans="2:19" s="8" customFormat="1" x14ac:dyDescent="0.3">
      <c r="B1998" s="123"/>
      <c r="C1998" s="123"/>
      <c r="D1998" s="123"/>
      <c r="E1998" s="123"/>
      <c r="F1998" s="123"/>
      <c r="G1998" s="123"/>
      <c r="H1998" s="123"/>
      <c r="I1998" s="123"/>
      <c r="J1998" s="123"/>
      <c r="K1998" s="21"/>
      <c r="L1998" s="21"/>
      <c r="M1998" s="21"/>
      <c r="N1998" s="21"/>
      <c r="O1998" s="21"/>
      <c r="P1998" s="21"/>
      <c r="Q1998" s="21"/>
      <c r="R1998" s="21"/>
      <c r="S1998" s="21"/>
    </row>
    <row r="1999" spans="2:19" s="8" customFormat="1" x14ac:dyDescent="0.3">
      <c r="B1999" s="123"/>
      <c r="C1999" s="123"/>
      <c r="D1999" s="123"/>
      <c r="E1999" s="123"/>
      <c r="F1999" s="123"/>
      <c r="G1999" s="123"/>
      <c r="H1999" s="123"/>
      <c r="I1999" s="123"/>
      <c r="J1999" s="123"/>
      <c r="K1999" s="21"/>
      <c r="L1999" s="21"/>
      <c r="M1999" s="21"/>
      <c r="N1999" s="21"/>
      <c r="O1999" s="21"/>
      <c r="P1999" s="21"/>
      <c r="Q1999" s="21"/>
      <c r="R1999" s="21"/>
      <c r="S1999" s="21"/>
    </row>
    <row r="2000" spans="2:19" s="8" customFormat="1" x14ac:dyDescent="0.3">
      <c r="B2000" s="123"/>
      <c r="C2000" s="123"/>
      <c r="D2000" s="123"/>
      <c r="E2000" s="123"/>
      <c r="F2000" s="123"/>
      <c r="G2000" s="123"/>
      <c r="H2000" s="123"/>
      <c r="I2000" s="123"/>
      <c r="J2000" s="123"/>
      <c r="K2000" s="21"/>
      <c r="L2000" s="21"/>
      <c r="M2000" s="21"/>
      <c r="N2000" s="21"/>
      <c r="O2000" s="21"/>
      <c r="P2000" s="21"/>
      <c r="Q2000" s="21"/>
      <c r="R2000" s="21"/>
      <c r="S2000" s="21"/>
    </row>
    <row r="2001" spans="2:19" s="8" customFormat="1" x14ac:dyDescent="0.3">
      <c r="B2001" s="123"/>
      <c r="C2001" s="123"/>
      <c r="D2001" s="123"/>
      <c r="E2001" s="123"/>
      <c r="F2001" s="123"/>
      <c r="G2001" s="123"/>
      <c r="H2001" s="123"/>
      <c r="I2001" s="123"/>
      <c r="J2001" s="123"/>
      <c r="K2001" s="21"/>
      <c r="L2001" s="21"/>
      <c r="M2001" s="21"/>
      <c r="N2001" s="21"/>
      <c r="O2001" s="21"/>
      <c r="P2001" s="21"/>
      <c r="Q2001" s="21"/>
      <c r="R2001" s="21"/>
      <c r="S2001" s="21"/>
    </row>
    <row r="2002" spans="2:19" s="8" customFormat="1" x14ac:dyDescent="0.3">
      <c r="B2002" s="123"/>
      <c r="C2002" s="123"/>
      <c r="D2002" s="123"/>
      <c r="E2002" s="123"/>
      <c r="F2002" s="123"/>
      <c r="G2002" s="123"/>
      <c r="H2002" s="123"/>
      <c r="I2002" s="123"/>
      <c r="J2002" s="123"/>
      <c r="K2002" s="21"/>
      <c r="L2002" s="21"/>
      <c r="M2002" s="21"/>
      <c r="N2002" s="21"/>
      <c r="O2002" s="21"/>
      <c r="P2002" s="21"/>
      <c r="Q2002" s="21"/>
      <c r="R2002" s="21"/>
      <c r="S2002" s="21"/>
    </row>
    <row r="2003" spans="2:19" s="8" customFormat="1" x14ac:dyDescent="0.3">
      <c r="B2003" s="123"/>
      <c r="C2003" s="123"/>
      <c r="D2003" s="123"/>
      <c r="E2003" s="123"/>
      <c r="F2003" s="123"/>
      <c r="G2003" s="123"/>
      <c r="H2003" s="123"/>
      <c r="I2003" s="123"/>
      <c r="J2003" s="123"/>
      <c r="K2003" s="21"/>
      <c r="L2003" s="21"/>
      <c r="M2003" s="21"/>
      <c r="N2003" s="21"/>
      <c r="O2003" s="21"/>
      <c r="P2003" s="21"/>
      <c r="Q2003" s="21"/>
      <c r="R2003" s="21"/>
      <c r="S2003" s="21"/>
    </row>
    <row r="2004" spans="2:19" s="8" customFormat="1" x14ac:dyDescent="0.3">
      <c r="B2004" s="123"/>
      <c r="C2004" s="123"/>
      <c r="D2004" s="123"/>
      <c r="E2004" s="123"/>
      <c r="F2004" s="123"/>
      <c r="G2004" s="123"/>
      <c r="H2004" s="123"/>
      <c r="I2004" s="123"/>
      <c r="J2004" s="123"/>
      <c r="K2004" s="21"/>
      <c r="L2004" s="21"/>
      <c r="M2004" s="21"/>
      <c r="N2004" s="21"/>
      <c r="O2004" s="21"/>
      <c r="P2004" s="21"/>
      <c r="Q2004" s="21"/>
      <c r="R2004" s="21"/>
      <c r="S2004" s="21"/>
    </row>
    <row r="2005" spans="2:19" s="8" customFormat="1" x14ac:dyDescent="0.3">
      <c r="B2005" s="123"/>
      <c r="C2005" s="123"/>
      <c r="D2005" s="123"/>
      <c r="E2005" s="123"/>
      <c r="F2005" s="123"/>
      <c r="G2005" s="123"/>
      <c r="H2005" s="123"/>
      <c r="I2005" s="123"/>
      <c r="J2005" s="123"/>
      <c r="K2005" s="21"/>
      <c r="L2005" s="21"/>
      <c r="M2005" s="21"/>
      <c r="N2005" s="21"/>
      <c r="O2005" s="21"/>
      <c r="P2005" s="21"/>
      <c r="Q2005" s="21"/>
      <c r="R2005" s="21"/>
      <c r="S2005" s="21"/>
    </row>
    <row r="2006" spans="2:19" s="8" customFormat="1" x14ac:dyDescent="0.3">
      <c r="B2006" s="123"/>
      <c r="C2006" s="123"/>
      <c r="D2006" s="123"/>
      <c r="E2006" s="123"/>
      <c r="F2006" s="123"/>
      <c r="G2006" s="123"/>
      <c r="H2006" s="123"/>
      <c r="I2006" s="123"/>
      <c r="J2006" s="123"/>
      <c r="K2006" s="21"/>
      <c r="L2006" s="21"/>
      <c r="M2006" s="21"/>
      <c r="N2006" s="21"/>
      <c r="O2006" s="21"/>
      <c r="P2006" s="21"/>
      <c r="Q2006" s="21"/>
      <c r="R2006" s="21"/>
      <c r="S2006" s="21"/>
    </row>
    <row r="2007" spans="2:19" s="8" customFormat="1" x14ac:dyDescent="0.3">
      <c r="B2007" s="123"/>
      <c r="C2007" s="123"/>
      <c r="D2007" s="123"/>
      <c r="E2007" s="123"/>
      <c r="F2007" s="123"/>
      <c r="G2007" s="123"/>
      <c r="H2007" s="123"/>
      <c r="I2007" s="123"/>
      <c r="J2007" s="123"/>
      <c r="K2007" s="21"/>
      <c r="L2007" s="21"/>
      <c r="M2007" s="21"/>
      <c r="N2007" s="21"/>
      <c r="O2007" s="21"/>
      <c r="P2007" s="21"/>
      <c r="Q2007" s="21"/>
      <c r="R2007" s="21"/>
      <c r="S2007" s="21"/>
    </row>
    <row r="2008" spans="2:19" s="8" customFormat="1" x14ac:dyDescent="0.3">
      <c r="B2008" s="123"/>
      <c r="C2008" s="123"/>
      <c r="D2008" s="123"/>
      <c r="E2008" s="123"/>
      <c r="F2008" s="123"/>
      <c r="G2008" s="123"/>
      <c r="H2008" s="123"/>
      <c r="I2008" s="123"/>
      <c r="J2008" s="123"/>
      <c r="K2008" s="21"/>
      <c r="L2008" s="21"/>
      <c r="M2008" s="21"/>
      <c r="N2008" s="21"/>
      <c r="O2008" s="21"/>
      <c r="P2008" s="21"/>
      <c r="Q2008" s="21"/>
      <c r="R2008" s="21"/>
      <c r="S2008" s="21"/>
    </row>
    <row r="2009" spans="2:19" s="8" customFormat="1" x14ac:dyDescent="0.3">
      <c r="B2009" s="123"/>
      <c r="C2009" s="123"/>
      <c r="D2009" s="123"/>
      <c r="E2009" s="123"/>
      <c r="F2009" s="123"/>
      <c r="G2009" s="123"/>
      <c r="H2009" s="123"/>
      <c r="I2009" s="123"/>
      <c r="J2009" s="123"/>
      <c r="K2009" s="21"/>
      <c r="L2009" s="21"/>
      <c r="M2009" s="21"/>
      <c r="N2009" s="21"/>
      <c r="O2009" s="21"/>
      <c r="P2009" s="21"/>
      <c r="Q2009" s="21"/>
      <c r="R2009" s="21"/>
      <c r="S2009" s="21"/>
    </row>
    <row r="2010" spans="2:19" s="8" customFormat="1" x14ac:dyDescent="0.3">
      <c r="B2010" s="123"/>
      <c r="C2010" s="123"/>
      <c r="D2010" s="123"/>
      <c r="E2010" s="123"/>
      <c r="F2010" s="123"/>
      <c r="G2010" s="123"/>
      <c r="H2010" s="123"/>
      <c r="I2010" s="123"/>
      <c r="J2010" s="123"/>
      <c r="K2010" s="21"/>
      <c r="L2010" s="21"/>
      <c r="M2010" s="21"/>
      <c r="N2010" s="21"/>
      <c r="O2010" s="21"/>
      <c r="P2010" s="21"/>
      <c r="Q2010" s="21"/>
      <c r="R2010" s="21"/>
      <c r="S2010" s="21"/>
    </row>
    <row r="2011" spans="2:19" s="8" customFormat="1" x14ac:dyDescent="0.3">
      <c r="B2011" s="123"/>
      <c r="C2011" s="123"/>
      <c r="D2011" s="123"/>
      <c r="E2011" s="123"/>
      <c r="F2011" s="123"/>
      <c r="G2011" s="123"/>
      <c r="H2011" s="123"/>
      <c r="I2011" s="123"/>
      <c r="J2011" s="123"/>
      <c r="K2011" s="21"/>
      <c r="L2011" s="21"/>
      <c r="M2011" s="21"/>
      <c r="N2011" s="21"/>
      <c r="O2011" s="21"/>
      <c r="P2011" s="21"/>
      <c r="Q2011" s="21"/>
      <c r="R2011" s="21"/>
      <c r="S2011" s="21"/>
    </row>
    <row r="2012" spans="2:19" s="8" customFormat="1" x14ac:dyDescent="0.3">
      <c r="B2012" s="123"/>
      <c r="C2012" s="123"/>
      <c r="D2012" s="123"/>
      <c r="E2012" s="123"/>
      <c r="F2012" s="123"/>
      <c r="G2012" s="123"/>
      <c r="H2012" s="123"/>
      <c r="I2012" s="123"/>
      <c r="J2012" s="123"/>
      <c r="K2012" s="21"/>
      <c r="L2012" s="21"/>
      <c r="M2012" s="21"/>
      <c r="N2012" s="21"/>
      <c r="O2012" s="21"/>
      <c r="P2012" s="21"/>
      <c r="Q2012" s="21"/>
      <c r="R2012" s="21"/>
      <c r="S2012" s="21"/>
    </row>
    <row r="2013" spans="2:19" s="8" customFormat="1" x14ac:dyDescent="0.3">
      <c r="B2013" s="123"/>
      <c r="C2013" s="123"/>
      <c r="D2013" s="123"/>
      <c r="E2013" s="123"/>
      <c r="F2013" s="123"/>
      <c r="G2013" s="123"/>
      <c r="H2013" s="123"/>
      <c r="I2013" s="123"/>
      <c r="J2013" s="123"/>
      <c r="K2013" s="21"/>
      <c r="L2013" s="21"/>
      <c r="M2013" s="21"/>
      <c r="N2013" s="21"/>
      <c r="O2013" s="21"/>
      <c r="P2013" s="21"/>
      <c r="Q2013" s="21"/>
      <c r="R2013" s="21"/>
      <c r="S2013" s="21"/>
    </row>
    <row r="2014" spans="2:19" s="8" customFormat="1" x14ac:dyDescent="0.3">
      <c r="B2014" s="123"/>
      <c r="C2014" s="123"/>
      <c r="D2014" s="123"/>
      <c r="E2014" s="123"/>
      <c r="F2014" s="123"/>
      <c r="G2014" s="123"/>
      <c r="H2014" s="123"/>
      <c r="I2014" s="123"/>
      <c r="J2014" s="123"/>
      <c r="K2014" s="21"/>
      <c r="L2014" s="21"/>
      <c r="M2014" s="21"/>
      <c r="N2014" s="21"/>
      <c r="O2014" s="21"/>
      <c r="P2014" s="21"/>
      <c r="Q2014" s="21"/>
      <c r="R2014" s="21"/>
      <c r="S2014" s="21"/>
    </row>
    <row r="2015" spans="2:19" s="8" customFormat="1" x14ac:dyDescent="0.3">
      <c r="B2015" s="123"/>
      <c r="C2015" s="123"/>
      <c r="D2015" s="123"/>
      <c r="E2015" s="123"/>
      <c r="F2015" s="123"/>
      <c r="G2015" s="123"/>
      <c r="H2015" s="123"/>
      <c r="I2015" s="123"/>
      <c r="J2015" s="123"/>
      <c r="K2015" s="21"/>
      <c r="L2015" s="21"/>
      <c r="M2015" s="21"/>
      <c r="N2015" s="21"/>
      <c r="O2015" s="21"/>
      <c r="P2015" s="21"/>
      <c r="Q2015" s="21"/>
      <c r="R2015" s="21"/>
      <c r="S2015" s="21"/>
    </row>
    <row r="2016" spans="2:19" s="8" customFormat="1" x14ac:dyDescent="0.3">
      <c r="B2016" s="123"/>
      <c r="C2016" s="123"/>
      <c r="D2016" s="123"/>
      <c r="E2016" s="123"/>
      <c r="F2016" s="123"/>
      <c r="G2016" s="123"/>
      <c r="H2016" s="123"/>
      <c r="I2016" s="123"/>
      <c r="J2016" s="123"/>
      <c r="K2016" s="21"/>
      <c r="L2016" s="21"/>
      <c r="M2016" s="21"/>
      <c r="N2016" s="21"/>
      <c r="O2016" s="21"/>
      <c r="P2016" s="21"/>
      <c r="Q2016" s="21"/>
      <c r="R2016" s="21"/>
      <c r="S2016" s="21"/>
    </row>
    <row r="2017" spans="2:19" s="8" customFormat="1" x14ac:dyDescent="0.3">
      <c r="B2017" s="123"/>
      <c r="C2017" s="123"/>
      <c r="D2017" s="123"/>
      <c r="E2017" s="123"/>
      <c r="F2017" s="123"/>
      <c r="G2017" s="123"/>
      <c r="H2017" s="123"/>
      <c r="I2017" s="123"/>
      <c r="J2017" s="123"/>
      <c r="K2017" s="21"/>
      <c r="L2017" s="21"/>
      <c r="M2017" s="21"/>
      <c r="N2017" s="21"/>
      <c r="O2017" s="21"/>
      <c r="P2017" s="21"/>
      <c r="Q2017" s="21"/>
      <c r="R2017" s="21"/>
      <c r="S2017" s="21"/>
    </row>
    <row r="2018" spans="2:19" s="8" customFormat="1" x14ac:dyDescent="0.3">
      <c r="B2018" s="123"/>
      <c r="C2018" s="123"/>
      <c r="D2018" s="123"/>
      <c r="E2018" s="123"/>
      <c r="F2018" s="123"/>
      <c r="G2018" s="123"/>
      <c r="H2018" s="123"/>
      <c r="I2018" s="123"/>
      <c r="J2018" s="123"/>
      <c r="K2018" s="21"/>
      <c r="L2018" s="21"/>
      <c r="M2018" s="21"/>
      <c r="N2018" s="21"/>
      <c r="O2018" s="21"/>
      <c r="P2018" s="21"/>
      <c r="Q2018" s="21"/>
      <c r="R2018" s="21"/>
      <c r="S2018" s="21"/>
    </row>
    <row r="2019" spans="2:19" s="8" customFormat="1" x14ac:dyDescent="0.3">
      <c r="B2019" s="123"/>
      <c r="C2019" s="123"/>
      <c r="D2019" s="123"/>
      <c r="E2019" s="123"/>
      <c r="F2019" s="123"/>
      <c r="G2019" s="123"/>
      <c r="H2019" s="123"/>
      <c r="I2019" s="123"/>
      <c r="J2019" s="123"/>
      <c r="K2019" s="21"/>
      <c r="L2019" s="21"/>
      <c r="M2019" s="21"/>
      <c r="N2019" s="21"/>
      <c r="O2019" s="21"/>
      <c r="P2019" s="21"/>
      <c r="Q2019" s="21"/>
      <c r="R2019" s="21"/>
      <c r="S2019" s="21"/>
    </row>
    <row r="2020" spans="2:19" s="8" customFormat="1" x14ac:dyDescent="0.3">
      <c r="B2020" s="123"/>
      <c r="C2020" s="123"/>
      <c r="D2020" s="123"/>
      <c r="E2020" s="123"/>
      <c r="F2020" s="123"/>
      <c r="G2020" s="123"/>
      <c r="H2020" s="123"/>
      <c r="I2020" s="123"/>
      <c r="J2020" s="123"/>
      <c r="K2020" s="21"/>
      <c r="L2020" s="21"/>
      <c r="M2020" s="21"/>
      <c r="N2020" s="21"/>
      <c r="O2020" s="21"/>
      <c r="P2020" s="21"/>
      <c r="Q2020" s="21"/>
      <c r="R2020" s="21"/>
      <c r="S2020" s="21"/>
    </row>
    <row r="2021" spans="2:19" s="8" customFormat="1" x14ac:dyDescent="0.3">
      <c r="B2021" s="123"/>
      <c r="C2021" s="123"/>
      <c r="D2021" s="123"/>
      <c r="E2021" s="123"/>
      <c r="F2021" s="123"/>
      <c r="G2021" s="123"/>
      <c r="H2021" s="123"/>
      <c r="I2021" s="123"/>
      <c r="J2021" s="123"/>
      <c r="K2021" s="21"/>
      <c r="L2021" s="21"/>
      <c r="M2021" s="21"/>
      <c r="N2021" s="21"/>
      <c r="O2021" s="21"/>
      <c r="P2021" s="21"/>
      <c r="Q2021" s="21"/>
      <c r="R2021" s="21"/>
      <c r="S2021" s="21"/>
    </row>
    <row r="2022" spans="2:19" s="8" customFormat="1" x14ac:dyDescent="0.3">
      <c r="B2022" s="123"/>
      <c r="C2022" s="123"/>
      <c r="D2022" s="123"/>
      <c r="E2022" s="123"/>
      <c r="F2022" s="123"/>
      <c r="G2022" s="123"/>
      <c r="H2022" s="123"/>
      <c r="I2022" s="123"/>
      <c r="J2022" s="123"/>
      <c r="K2022" s="21"/>
      <c r="L2022" s="21"/>
      <c r="M2022" s="21"/>
      <c r="N2022" s="21"/>
      <c r="O2022" s="21"/>
      <c r="P2022" s="21"/>
      <c r="Q2022" s="21"/>
      <c r="R2022" s="21"/>
      <c r="S2022" s="21"/>
    </row>
    <row r="2023" spans="2:19" s="8" customFormat="1" x14ac:dyDescent="0.3">
      <c r="B2023" s="123"/>
      <c r="C2023" s="123"/>
      <c r="D2023" s="123"/>
      <c r="E2023" s="123"/>
      <c r="F2023" s="123"/>
      <c r="G2023" s="123"/>
      <c r="H2023" s="123"/>
      <c r="I2023" s="123"/>
      <c r="J2023" s="123"/>
      <c r="K2023" s="21"/>
      <c r="L2023" s="21"/>
      <c r="M2023" s="21"/>
      <c r="N2023" s="21"/>
      <c r="O2023" s="21"/>
      <c r="P2023" s="21"/>
      <c r="Q2023" s="21"/>
      <c r="R2023" s="21"/>
      <c r="S2023" s="21"/>
    </row>
    <row r="2024" spans="2:19" s="8" customFormat="1" x14ac:dyDescent="0.3">
      <c r="B2024" s="123"/>
      <c r="C2024" s="123"/>
      <c r="D2024" s="123"/>
      <c r="E2024" s="123"/>
      <c r="F2024" s="123"/>
      <c r="G2024" s="123"/>
      <c r="H2024" s="123"/>
      <c r="I2024" s="123"/>
      <c r="J2024" s="123"/>
      <c r="K2024" s="21"/>
      <c r="L2024" s="21"/>
      <c r="M2024" s="21"/>
      <c r="N2024" s="21"/>
      <c r="O2024" s="21"/>
      <c r="P2024" s="21"/>
      <c r="Q2024" s="21"/>
      <c r="R2024" s="21"/>
      <c r="S2024" s="21"/>
    </row>
    <row r="2025" spans="2:19" s="8" customFormat="1" x14ac:dyDescent="0.3">
      <c r="B2025" s="123"/>
      <c r="C2025" s="123"/>
      <c r="D2025" s="123"/>
      <c r="E2025" s="123"/>
      <c r="F2025" s="123"/>
      <c r="G2025" s="123"/>
      <c r="H2025" s="123"/>
      <c r="I2025" s="123"/>
      <c r="J2025" s="123"/>
      <c r="K2025" s="21"/>
      <c r="L2025" s="21"/>
      <c r="M2025" s="21"/>
      <c r="N2025" s="21"/>
      <c r="O2025" s="21"/>
      <c r="P2025" s="21"/>
      <c r="Q2025" s="21"/>
      <c r="R2025" s="21"/>
      <c r="S2025" s="21"/>
    </row>
    <row r="2026" spans="2:19" s="8" customFormat="1" x14ac:dyDescent="0.3">
      <c r="B2026" s="123"/>
      <c r="C2026" s="123"/>
      <c r="D2026" s="123"/>
      <c r="E2026" s="123"/>
      <c r="F2026" s="123"/>
      <c r="G2026" s="123"/>
      <c r="H2026" s="123"/>
      <c r="I2026" s="123"/>
      <c r="J2026" s="123"/>
      <c r="K2026" s="21"/>
      <c r="L2026" s="21"/>
      <c r="M2026" s="21"/>
      <c r="N2026" s="21"/>
      <c r="O2026" s="21"/>
      <c r="P2026" s="21"/>
      <c r="Q2026" s="21"/>
      <c r="R2026" s="21"/>
      <c r="S2026" s="21"/>
    </row>
    <row r="2027" spans="2:19" s="8" customFormat="1" x14ac:dyDescent="0.3">
      <c r="B2027" s="123"/>
      <c r="C2027" s="123"/>
      <c r="D2027" s="123"/>
      <c r="E2027" s="123"/>
      <c r="F2027" s="123"/>
      <c r="G2027" s="123"/>
      <c r="H2027" s="123"/>
      <c r="I2027" s="123"/>
      <c r="J2027" s="123"/>
      <c r="K2027" s="21"/>
      <c r="L2027" s="21"/>
      <c r="M2027" s="21"/>
      <c r="N2027" s="21"/>
      <c r="O2027" s="21"/>
      <c r="P2027" s="21"/>
      <c r="Q2027" s="21"/>
      <c r="R2027" s="21"/>
      <c r="S2027" s="21"/>
    </row>
    <row r="2028" spans="2:19" s="8" customFormat="1" x14ac:dyDescent="0.3">
      <c r="B2028" s="123"/>
      <c r="C2028" s="123"/>
      <c r="D2028" s="123"/>
      <c r="E2028" s="123"/>
      <c r="F2028" s="123"/>
      <c r="G2028" s="123"/>
      <c r="H2028" s="123"/>
      <c r="I2028" s="123"/>
      <c r="J2028" s="123"/>
      <c r="K2028" s="21"/>
      <c r="L2028" s="21"/>
      <c r="M2028" s="21"/>
      <c r="N2028" s="21"/>
      <c r="O2028" s="21"/>
      <c r="P2028" s="21"/>
      <c r="Q2028" s="21"/>
      <c r="R2028" s="21"/>
      <c r="S2028" s="21"/>
    </row>
    <row r="2029" spans="2:19" s="8" customFormat="1" x14ac:dyDescent="0.3">
      <c r="B2029" s="123"/>
      <c r="C2029" s="123"/>
      <c r="D2029" s="123"/>
      <c r="E2029" s="123"/>
      <c r="F2029" s="123"/>
      <c r="G2029" s="123"/>
      <c r="H2029" s="123"/>
      <c r="I2029" s="123"/>
      <c r="J2029" s="123"/>
      <c r="K2029" s="21"/>
      <c r="L2029" s="21"/>
      <c r="M2029" s="21"/>
      <c r="N2029" s="21"/>
      <c r="O2029" s="21"/>
      <c r="P2029" s="21"/>
      <c r="Q2029" s="21"/>
      <c r="R2029" s="21"/>
      <c r="S2029" s="21"/>
    </row>
    <row r="2030" spans="2:19" s="8" customFormat="1" x14ac:dyDescent="0.3">
      <c r="B2030" s="123"/>
      <c r="C2030" s="123"/>
      <c r="D2030" s="123"/>
      <c r="E2030" s="123"/>
      <c r="F2030" s="123"/>
      <c r="G2030" s="123"/>
      <c r="H2030" s="123"/>
      <c r="I2030" s="123"/>
      <c r="J2030" s="123"/>
      <c r="K2030" s="21"/>
      <c r="L2030" s="21"/>
      <c r="M2030" s="21"/>
      <c r="N2030" s="21"/>
      <c r="O2030" s="21"/>
      <c r="P2030" s="21"/>
      <c r="Q2030" s="21"/>
      <c r="R2030" s="21"/>
      <c r="S2030" s="21"/>
    </row>
    <row r="2031" spans="2:19" s="8" customFormat="1" x14ac:dyDescent="0.3">
      <c r="B2031" s="123"/>
      <c r="C2031" s="123"/>
      <c r="D2031" s="123"/>
      <c r="E2031" s="123"/>
      <c r="F2031" s="123"/>
      <c r="G2031" s="123"/>
      <c r="H2031" s="123"/>
      <c r="I2031" s="123"/>
      <c r="J2031" s="123"/>
      <c r="K2031" s="21"/>
      <c r="L2031" s="21"/>
      <c r="M2031" s="21"/>
      <c r="N2031" s="21"/>
      <c r="O2031" s="21"/>
      <c r="P2031" s="21"/>
      <c r="Q2031" s="21"/>
      <c r="R2031" s="21"/>
      <c r="S2031" s="21"/>
    </row>
    <row r="2032" spans="2:19" s="8" customFormat="1" x14ac:dyDescent="0.3">
      <c r="B2032" s="123"/>
      <c r="C2032" s="123"/>
      <c r="D2032" s="123"/>
      <c r="E2032" s="123"/>
      <c r="F2032" s="123"/>
      <c r="G2032" s="123"/>
      <c r="H2032" s="123"/>
      <c r="I2032" s="123"/>
      <c r="J2032" s="123"/>
      <c r="K2032" s="21"/>
      <c r="L2032" s="21"/>
      <c r="M2032" s="21"/>
      <c r="N2032" s="21"/>
      <c r="O2032" s="21"/>
      <c r="P2032" s="21"/>
      <c r="Q2032" s="21"/>
      <c r="R2032" s="21"/>
      <c r="S2032" s="21"/>
    </row>
    <row r="2033" spans="2:19" s="8" customFormat="1" x14ac:dyDescent="0.3">
      <c r="B2033" s="123"/>
      <c r="C2033" s="123"/>
      <c r="D2033" s="123"/>
      <c r="E2033" s="123"/>
      <c r="F2033" s="123"/>
      <c r="G2033" s="123"/>
      <c r="H2033" s="123"/>
      <c r="I2033" s="123"/>
      <c r="J2033" s="123"/>
      <c r="K2033" s="21"/>
      <c r="L2033" s="21"/>
      <c r="M2033" s="21"/>
      <c r="N2033" s="21"/>
      <c r="O2033" s="21"/>
      <c r="P2033" s="21"/>
      <c r="Q2033" s="21"/>
      <c r="R2033" s="21"/>
      <c r="S2033" s="21"/>
    </row>
    <row r="2034" spans="2:19" s="8" customFormat="1" x14ac:dyDescent="0.3">
      <c r="B2034" s="123"/>
      <c r="C2034" s="123"/>
      <c r="D2034" s="123"/>
      <c r="E2034" s="123"/>
      <c r="F2034" s="123"/>
      <c r="G2034" s="123"/>
      <c r="H2034" s="123"/>
      <c r="I2034" s="123"/>
      <c r="J2034" s="123"/>
      <c r="K2034" s="21"/>
      <c r="L2034" s="21"/>
      <c r="M2034" s="21"/>
      <c r="N2034" s="21"/>
      <c r="O2034" s="21"/>
      <c r="P2034" s="21"/>
      <c r="Q2034" s="21"/>
      <c r="R2034" s="21"/>
      <c r="S2034" s="21"/>
    </row>
    <row r="2035" spans="2:19" s="8" customFormat="1" x14ac:dyDescent="0.3">
      <c r="B2035" s="123"/>
      <c r="C2035" s="123"/>
      <c r="D2035" s="123"/>
      <c r="E2035" s="123"/>
      <c r="F2035" s="123"/>
      <c r="G2035" s="123"/>
      <c r="H2035" s="123"/>
      <c r="I2035" s="123"/>
      <c r="J2035" s="123"/>
      <c r="K2035" s="21"/>
      <c r="L2035" s="21"/>
      <c r="M2035" s="21"/>
      <c r="N2035" s="21"/>
      <c r="O2035" s="21"/>
      <c r="P2035" s="21"/>
      <c r="Q2035" s="21"/>
      <c r="R2035" s="21"/>
      <c r="S2035" s="21"/>
    </row>
    <row r="2036" spans="2:19" s="8" customFormat="1" x14ac:dyDescent="0.3">
      <c r="B2036" s="123"/>
      <c r="C2036" s="123"/>
      <c r="D2036" s="123"/>
      <c r="E2036" s="123"/>
      <c r="F2036" s="123"/>
      <c r="G2036" s="123"/>
      <c r="H2036" s="123"/>
      <c r="I2036" s="123"/>
      <c r="J2036" s="123"/>
      <c r="K2036" s="21"/>
      <c r="L2036" s="21"/>
      <c r="M2036" s="21"/>
      <c r="N2036" s="21"/>
      <c r="O2036" s="21"/>
      <c r="P2036" s="21"/>
      <c r="Q2036" s="21"/>
      <c r="R2036" s="21"/>
      <c r="S2036" s="21"/>
    </row>
    <row r="2037" spans="2:19" s="8" customFormat="1" x14ac:dyDescent="0.3">
      <c r="B2037" s="123"/>
      <c r="C2037" s="123"/>
      <c r="D2037" s="123"/>
      <c r="E2037" s="123"/>
      <c r="F2037" s="123"/>
      <c r="G2037" s="123"/>
      <c r="H2037" s="123"/>
      <c r="I2037" s="123"/>
      <c r="J2037" s="123"/>
      <c r="K2037" s="21"/>
      <c r="L2037" s="21"/>
      <c r="M2037" s="21"/>
      <c r="N2037" s="21"/>
      <c r="O2037" s="21"/>
      <c r="P2037" s="21"/>
      <c r="Q2037" s="21"/>
      <c r="R2037" s="21"/>
      <c r="S2037" s="21"/>
    </row>
    <row r="2038" spans="2:19" s="8" customFormat="1" x14ac:dyDescent="0.3">
      <c r="B2038" s="123"/>
      <c r="C2038" s="123"/>
      <c r="D2038" s="123"/>
      <c r="E2038" s="123"/>
      <c r="F2038" s="123"/>
      <c r="G2038" s="123"/>
      <c r="H2038" s="123"/>
      <c r="I2038" s="123"/>
      <c r="J2038" s="123"/>
      <c r="K2038" s="21"/>
      <c r="L2038" s="21"/>
      <c r="M2038" s="21"/>
      <c r="N2038" s="21"/>
      <c r="O2038" s="21"/>
      <c r="P2038" s="21"/>
      <c r="Q2038" s="21"/>
      <c r="R2038" s="21"/>
      <c r="S2038" s="21"/>
    </row>
    <row r="2039" spans="2:19" s="8" customFormat="1" x14ac:dyDescent="0.3">
      <c r="B2039" s="123"/>
      <c r="C2039" s="123"/>
      <c r="D2039" s="123"/>
      <c r="E2039" s="123"/>
      <c r="F2039" s="123"/>
      <c r="G2039" s="123"/>
      <c r="H2039" s="123"/>
      <c r="I2039" s="123"/>
      <c r="J2039" s="123"/>
      <c r="K2039" s="21"/>
      <c r="L2039" s="21"/>
      <c r="M2039" s="21"/>
      <c r="N2039" s="21"/>
      <c r="O2039" s="21"/>
      <c r="P2039" s="21"/>
      <c r="Q2039" s="21"/>
      <c r="R2039" s="21"/>
      <c r="S2039" s="21"/>
    </row>
    <row r="2040" spans="2:19" s="8" customFormat="1" x14ac:dyDescent="0.3">
      <c r="B2040" s="123"/>
      <c r="C2040" s="123"/>
      <c r="D2040" s="123"/>
      <c r="E2040" s="123"/>
      <c r="F2040" s="123"/>
      <c r="G2040" s="123"/>
      <c r="H2040" s="123"/>
      <c r="I2040" s="123"/>
      <c r="J2040" s="123"/>
      <c r="K2040" s="21"/>
      <c r="L2040" s="21"/>
      <c r="M2040" s="21"/>
      <c r="N2040" s="21"/>
      <c r="O2040" s="21"/>
      <c r="P2040" s="21"/>
      <c r="Q2040" s="21"/>
      <c r="R2040" s="21"/>
      <c r="S2040" s="21"/>
    </row>
    <row r="2041" spans="2:19" s="8" customFormat="1" x14ac:dyDescent="0.3">
      <c r="B2041" s="123"/>
      <c r="C2041" s="123"/>
      <c r="D2041" s="123"/>
      <c r="E2041" s="123"/>
      <c r="F2041" s="123"/>
      <c r="G2041" s="123"/>
      <c r="H2041" s="123"/>
      <c r="I2041" s="123"/>
      <c r="J2041" s="123"/>
      <c r="K2041" s="21"/>
      <c r="L2041" s="21"/>
      <c r="M2041" s="21"/>
      <c r="N2041" s="21"/>
      <c r="O2041" s="21"/>
      <c r="P2041" s="21"/>
      <c r="Q2041" s="21"/>
      <c r="R2041" s="21"/>
      <c r="S2041" s="21"/>
    </row>
    <row r="2042" spans="2:19" s="8" customFormat="1" x14ac:dyDescent="0.3">
      <c r="B2042" s="123"/>
      <c r="C2042" s="123"/>
      <c r="D2042" s="123"/>
      <c r="E2042" s="123"/>
      <c r="F2042" s="123"/>
      <c r="G2042" s="123"/>
      <c r="H2042" s="123"/>
      <c r="I2042" s="123"/>
      <c r="J2042" s="123"/>
      <c r="K2042" s="21"/>
      <c r="L2042" s="21"/>
      <c r="M2042" s="21"/>
      <c r="N2042" s="21"/>
      <c r="O2042" s="21"/>
      <c r="P2042" s="21"/>
      <c r="Q2042" s="21"/>
      <c r="R2042" s="21"/>
      <c r="S2042" s="21"/>
    </row>
    <row r="2043" spans="2:19" s="8" customFormat="1" x14ac:dyDescent="0.3">
      <c r="B2043" s="123"/>
      <c r="C2043" s="123"/>
      <c r="D2043" s="123"/>
      <c r="E2043" s="123"/>
      <c r="F2043" s="123"/>
      <c r="G2043" s="123"/>
      <c r="H2043" s="123"/>
      <c r="I2043" s="123"/>
      <c r="J2043" s="123"/>
      <c r="K2043" s="21"/>
      <c r="L2043" s="21"/>
      <c r="M2043" s="21"/>
      <c r="N2043" s="21"/>
      <c r="O2043" s="21"/>
      <c r="P2043" s="21"/>
      <c r="Q2043" s="21"/>
      <c r="R2043" s="21"/>
      <c r="S2043" s="21"/>
    </row>
    <row r="2044" spans="2:19" s="8" customFormat="1" x14ac:dyDescent="0.3">
      <c r="B2044" s="123"/>
      <c r="C2044" s="123"/>
      <c r="D2044" s="123"/>
      <c r="E2044" s="123"/>
      <c r="F2044" s="123"/>
      <c r="G2044" s="123"/>
      <c r="H2044" s="123"/>
      <c r="I2044" s="123"/>
      <c r="J2044" s="123"/>
      <c r="K2044" s="21"/>
      <c r="L2044" s="21"/>
      <c r="M2044" s="21"/>
      <c r="N2044" s="21"/>
      <c r="O2044" s="21"/>
      <c r="P2044" s="21"/>
      <c r="Q2044" s="21"/>
      <c r="R2044" s="21"/>
      <c r="S2044" s="21"/>
    </row>
    <row r="2045" spans="2:19" s="8" customFormat="1" x14ac:dyDescent="0.3">
      <c r="B2045" s="123"/>
      <c r="C2045" s="123"/>
      <c r="D2045" s="123"/>
      <c r="E2045" s="123"/>
      <c r="F2045" s="123"/>
      <c r="G2045" s="123"/>
      <c r="H2045" s="123"/>
      <c r="I2045" s="123"/>
      <c r="J2045" s="123"/>
      <c r="K2045" s="21"/>
      <c r="L2045" s="21"/>
      <c r="M2045" s="21"/>
      <c r="N2045" s="21"/>
      <c r="O2045" s="21"/>
      <c r="P2045" s="21"/>
      <c r="Q2045" s="21"/>
      <c r="R2045" s="21"/>
      <c r="S2045" s="21"/>
    </row>
    <row r="2046" spans="2:19" s="8" customFormat="1" x14ac:dyDescent="0.3">
      <c r="B2046" s="123"/>
      <c r="C2046" s="123"/>
      <c r="D2046" s="123"/>
      <c r="E2046" s="123"/>
      <c r="F2046" s="123"/>
      <c r="G2046" s="123"/>
      <c r="H2046" s="123"/>
      <c r="I2046" s="123"/>
      <c r="J2046" s="123"/>
      <c r="K2046" s="21"/>
      <c r="L2046" s="21"/>
      <c r="M2046" s="21"/>
      <c r="N2046" s="21"/>
      <c r="O2046" s="21"/>
      <c r="P2046" s="21"/>
      <c r="Q2046" s="21"/>
      <c r="R2046" s="21"/>
      <c r="S2046" s="21"/>
    </row>
    <row r="2047" spans="2:19" s="8" customFormat="1" x14ac:dyDescent="0.3">
      <c r="B2047" s="123"/>
      <c r="C2047" s="123"/>
      <c r="D2047" s="123"/>
      <c r="E2047" s="123"/>
      <c r="F2047" s="123"/>
      <c r="G2047" s="123"/>
      <c r="H2047" s="123"/>
      <c r="I2047" s="123"/>
      <c r="J2047" s="123"/>
      <c r="K2047" s="21"/>
      <c r="L2047" s="21"/>
      <c r="M2047" s="21"/>
      <c r="N2047" s="21"/>
      <c r="O2047" s="21"/>
      <c r="P2047" s="21"/>
      <c r="Q2047" s="21"/>
      <c r="R2047" s="21"/>
      <c r="S2047" s="21"/>
    </row>
    <row r="2048" spans="2:19" s="8" customFormat="1" x14ac:dyDescent="0.3">
      <c r="B2048" s="123"/>
      <c r="C2048" s="123"/>
      <c r="D2048" s="123"/>
      <c r="E2048" s="123"/>
      <c r="F2048" s="123"/>
      <c r="G2048" s="123"/>
      <c r="H2048" s="123"/>
      <c r="I2048" s="123"/>
      <c r="J2048" s="123"/>
      <c r="K2048" s="21"/>
      <c r="L2048" s="21"/>
      <c r="M2048" s="21"/>
      <c r="N2048" s="21"/>
      <c r="O2048" s="21"/>
      <c r="P2048" s="21"/>
      <c r="Q2048" s="21"/>
      <c r="R2048" s="21"/>
      <c r="S2048" s="21"/>
    </row>
    <row r="2049" spans="2:19" s="8" customFormat="1" x14ac:dyDescent="0.3">
      <c r="B2049" s="123"/>
      <c r="C2049" s="123"/>
      <c r="D2049" s="123"/>
      <c r="E2049" s="123"/>
      <c r="F2049" s="123"/>
      <c r="G2049" s="123"/>
      <c r="H2049" s="123"/>
      <c r="I2049" s="123"/>
      <c r="J2049" s="123"/>
      <c r="K2049" s="21"/>
      <c r="L2049" s="21"/>
      <c r="M2049" s="21"/>
      <c r="N2049" s="21"/>
      <c r="O2049" s="21"/>
      <c r="P2049" s="21"/>
      <c r="Q2049" s="21"/>
      <c r="R2049" s="21"/>
      <c r="S2049" s="21"/>
    </row>
    <row r="2050" spans="2:19" s="8" customFormat="1" x14ac:dyDescent="0.3">
      <c r="B2050" s="123"/>
      <c r="C2050" s="123"/>
      <c r="D2050" s="123"/>
      <c r="E2050" s="123"/>
      <c r="F2050" s="123"/>
      <c r="G2050" s="123"/>
      <c r="H2050" s="123"/>
      <c r="I2050" s="123"/>
      <c r="J2050" s="123"/>
      <c r="K2050" s="21"/>
      <c r="L2050" s="21"/>
      <c r="M2050" s="21"/>
      <c r="N2050" s="21"/>
      <c r="O2050" s="21"/>
      <c r="P2050" s="21"/>
      <c r="Q2050" s="21"/>
      <c r="R2050" s="21"/>
      <c r="S2050" s="21"/>
    </row>
    <row r="2051" spans="2:19" s="8" customFormat="1" x14ac:dyDescent="0.3">
      <c r="B2051" s="123"/>
      <c r="C2051" s="123"/>
      <c r="D2051" s="123"/>
      <c r="E2051" s="123"/>
      <c r="F2051" s="123"/>
      <c r="G2051" s="123"/>
      <c r="H2051" s="123"/>
      <c r="I2051" s="123"/>
      <c r="J2051" s="123"/>
      <c r="K2051" s="21"/>
      <c r="L2051" s="21"/>
      <c r="M2051" s="21"/>
      <c r="N2051" s="21"/>
      <c r="O2051" s="21"/>
      <c r="P2051" s="21"/>
      <c r="Q2051" s="21"/>
      <c r="R2051" s="21"/>
      <c r="S2051" s="21"/>
    </row>
    <row r="2052" spans="2:19" s="8" customFormat="1" x14ac:dyDescent="0.3">
      <c r="B2052" s="123"/>
      <c r="C2052" s="123"/>
      <c r="D2052" s="123"/>
      <c r="E2052" s="123"/>
      <c r="F2052" s="123"/>
      <c r="G2052" s="123"/>
      <c r="H2052" s="123"/>
      <c r="I2052" s="123"/>
      <c r="J2052" s="123"/>
      <c r="K2052" s="21"/>
      <c r="L2052" s="21"/>
      <c r="M2052" s="21"/>
      <c r="N2052" s="21"/>
      <c r="O2052" s="21"/>
      <c r="P2052" s="21"/>
      <c r="Q2052" s="21"/>
      <c r="R2052" s="21"/>
      <c r="S2052" s="21"/>
    </row>
    <row r="2053" spans="2:19" s="8" customFormat="1" x14ac:dyDescent="0.3">
      <c r="B2053" s="123"/>
      <c r="C2053" s="123"/>
      <c r="D2053" s="123"/>
      <c r="E2053" s="123"/>
      <c r="F2053" s="123"/>
      <c r="G2053" s="123"/>
      <c r="H2053" s="123"/>
      <c r="I2053" s="123"/>
      <c r="J2053" s="123"/>
      <c r="K2053" s="21"/>
      <c r="L2053" s="21"/>
      <c r="M2053" s="21"/>
      <c r="N2053" s="21"/>
      <c r="O2053" s="21"/>
      <c r="P2053" s="21"/>
      <c r="Q2053" s="21"/>
      <c r="R2053" s="21"/>
      <c r="S2053" s="21"/>
    </row>
    <row r="2054" spans="2:19" s="8" customFormat="1" x14ac:dyDescent="0.3">
      <c r="B2054" s="123"/>
      <c r="C2054" s="123"/>
      <c r="D2054" s="123"/>
      <c r="E2054" s="123"/>
      <c r="F2054" s="123"/>
      <c r="G2054" s="123"/>
      <c r="H2054" s="123"/>
      <c r="I2054" s="123"/>
      <c r="J2054" s="123"/>
      <c r="K2054" s="21"/>
      <c r="L2054" s="21"/>
      <c r="M2054" s="21"/>
      <c r="N2054" s="21"/>
      <c r="O2054" s="21"/>
      <c r="P2054" s="21"/>
      <c r="Q2054" s="21"/>
      <c r="R2054" s="21"/>
      <c r="S2054" s="21"/>
    </row>
    <row r="2055" spans="2:19" s="8" customFormat="1" x14ac:dyDescent="0.3">
      <c r="B2055" s="123"/>
      <c r="C2055" s="123"/>
      <c r="D2055" s="123"/>
      <c r="E2055" s="123"/>
      <c r="F2055" s="123"/>
      <c r="G2055" s="123"/>
      <c r="H2055" s="123"/>
      <c r="I2055" s="123"/>
      <c r="J2055" s="123"/>
      <c r="K2055" s="21"/>
      <c r="L2055" s="21"/>
      <c r="M2055" s="21"/>
      <c r="N2055" s="21"/>
      <c r="O2055" s="21"/>
      <c r="P2055" s="21"/>
      <c r="Q2055" s="21"/>
      <c r="R2055" s="21"/>
      <c r="S2055" s="21"/>
    </row>
    <row r="2056" spans="2:19" s="8" customFormat="1" x14ac:dyDescent="0.3">
      <c r="B2056" s="123"/>
      <c r="C2056" s="123"/>
      <c r="D2056" s="123"/>
      <c r="E2056" s="123"/>
      <c r="F2056" s="123"/>
      <c r="G2056" s="123"/>
      <c r="H2056" s="123"/>
      <c r="I2056" s="123"/>
      <c r="J2056" s="123"/>
      <c r="K2056" s="21"/>
      <c r="L2056" s="21"/>
      <c r="M2056" s="21"/>
      <c r="N2056" s="21"/>
      <c r="O2056" s="21"/>
      <c r="P2056" s="21"/>
      <c r="Q2056" s="21"/>
      <c r="R2056" s="21"/>
      <c r="S2056" s="21"/>
    </row>
    <row r="2057" spans="2:19" s="8" customFormat="1" x14ac:dyDescent="0.3">
      <c r="B2057" s="123"/>
      <c r="C2057" s="123"/>
      <c r="D2057" s="123"/>
      <c r="E2057" s="123"/>
      <c r="F2057" s="123"/>
      <c r="G2057" s="123"/>
      <c r="H2057" s="123"/>
      <c r="I2057" s="123"/>
      <c r="J2057" s="123"/>
      <c r="K2057" s="21"/>
      <c r="L2057" s="21"/>
      <c r="M2057" s="21"/>
      <c r="N2057" s="21"/>
      <c r="O2057" s="21"/>
      <c r="P2057" s="21"/>
      <c r="Q2057" s="21"/>
      <c r="R2057" s="21"/>
      <c r="S2057" s="21"/>
    </row>
    <row r="2058" spans="2:19" s="8" customFormat="1" x14ac:dyDescent="0.3">
      <c r="B2058" s="123"/>
      <c r="C2058" s="123"/>
      <c r="D2058" s="123"/>
      <c r="E2058" s="123"/>
      <c r="F2058" s="123"/>
      <c r="G2058" s="123"/>
      <c r="H2058" s="123"/>
      <c r="I2058" s="123"/>
      <c r="J2058" s="123"/>
      <c r="K2058" s="21"/>
      <c r="L2058" s="21"/>
      <c r="M2058" s="21"/>
      <c r="N2058" s="21"/>
      <c r="O2058" s="21"/>
      <c r="P2058" s="21"/>
      <c r="Q2058" s="21"/>
      <c r="R2058" s="21"/>
      <c r="S2058" s="21"/>
    </row>
    <row r="2059" spans="2:19" s="8" customFormat="1" x14ac:dyDescent="0.3">
      <c r="B2059" s="123"/>
      <c r="C2059" s="123"/>
      <c r="D2059" s="123"/>
      <c r="E2059" s="123"/>
      <c r="F2059" s="123"/>
      <c r="G2059" s="123"/>
      <c r="H2059" s="123"/>
      <c r="I2059" s="123"/>
      <c r="J2059" s="123"/>
      <c r="K2059" s="21"/>
      <c r="L2059" s="21"/>
      <c r="M2059" s="21"/>
      <c r="N2059" s="21"/>
      <c r="O2059" s="21"/>
      <c r="P2059" s="21"/>
      <c r="Q2059" s="21"/>
      <c r="R2059" s="21"/>
      <c r="S2059" s="21"/>
    </row>
    <row r="2060" spans="2:19" s="8" customFormat="1" x14ac:dyDescent="0.3">
      <c r="B2060" s="123"/>
      <c r="C2060" s="123"/>
      <c r="D2060" s="123"/>
      <c r="E2060" s="123"/>
      <c r="F2060" s="123"/>
      <c r="G2060" s="123"/>
      <c r="H2060" s="123"/>
      <c r="I2060" s="123"/>
      <c r="J2060" s="123"/>
      <c r="K2060" s="21"/>
      <c r="L2060" s="21"/>
      <c r="M2060" s="21"/>
      <c r="N2060" s="21"/>
      <c r="O2060" s="21"/>
      <c r="P2060" s="21"/>
      <c r="Q2060" s="21"/>
      <c r="R2060" s="21"/>
      <c r="S2060" s="21"/>
    </row>
    <row r="2061" spans="2:19" s="8" customFormat="1" x14ac:dyDescent="0.3">
      <c r="B2061" s="123"/>
      <c r="C2061" s="123"/>
      <c r="D2061" s="123"/>
      <c r="E2061" s="123"/>
      <c r="F2061" s="123"/>
      <c r="G2061" s="123"/>
      <c r="H2061" s="123"/>
      <c r="I2061" s="123"/>
      <c r="J2061" s="123"/>
      <c r="K2061" s="21"/>
      <c r="L2061" s="21"/>
      <c r="M2061" s="21"/>
      <c r="N2061" s="21"/>
      <c r="O2061" s="21"/>
      <c r="P2061" s="21"/>
      <c r="Q2061" s="21"/>
      <c r="R2061" s="21"/>
      <c r="S2061" s="21"/>
    </row>
    <row r="2062" spans="2:19" s="8" customFormat="1" x14ac:dyDescent="0.3">
      <c r="B2062" s="123"/>
      <c r="C2062" s="123"/>
      <c r="D2062" s="123"/>
      <c r="E2062" s="123"/>
      <c r="F2062" s="123"/>
      <c r="G2062" s="123"/>
      <c r="H2062" s="123"/>
      <c r="I2062" s="123"/>
      <c r="J2062" s="123"/>
      <c r="K2062" s="21"/>
      <c r="L2062" s="21"/>
      <c r="M2062" s="21"/>
      <c r="N2062" s="21"/>
      <c r="O2062" s="21"/>
      <c r="P2062" s="21"/>
      <c r="Q2062" s="21"/>
      <c r="R2062" s="21"/>
      <c r="S2062" s="21"/>
    </row>
    <row r="2063" spans="2:19" s="8" customFormat="1" x14ac:dyDescent="0.3">
      <c r="B2063" s="123"/>
      <c r="C2063" s="123"/>
      <c r="D2063" s="123"/>
      <c r="E2063" s="123"/>
      <c r="F2063" s="123"/>
      <c r="G2063" s="123"/>
      <c r="H2063" s="123"/>
      <c r="I2063" s="123"/>
      <c r="J2063" s="123"/>
      <c r="K2063" s="21"/>
      <c r="L2063" s="21"/>
      <c r="M2063" s="21"/>
      <c r="N2063" s="21"/>
      <c r="O2063" s="21"/>
      <c r="P2063" s="21"/>
      <c r="Q2063" s="21"/>
      <c r="R2063" s="21"/>
      <c r="S2063" s="21"/>
    </row>
    <row r="2064" spans="2:19" s="8" customFormat="1" x14ac:dyDescent="0.3">
      <c r="B2064" s="123"/>
      <c r="C2064" s="123"/>
      <c r="D2064" s="123"/>
      <c r="E2064" s="123"/>
      <c r="F2064" s="123"/>
      <c r="G2064" s="123"/>
      <c r="H2064" s="123"/>
      <c r="I2064" s="123"/>
      <c r="J2064" s="123"/>
      <c r="K2064" s="21"/>
      <c r="L2064" s="21"/>
      <c r="M2064" s="21"/>
      <c r="N2064" s="21"/>
      <c r="O2064" s="21"/>
      <c r="P2064" s="21"/>
      <c r="Q2064" s="21"/>
      <c r="R2064" s="21"/>
      <c r="S2064" s="21"/>
    </row>
    <row r="2065" spans="2:19" s="8" customFormat="1" x14ac:dyDescent="0.3">
      <c r="B2065" s="123"/>
      <c r="C2065" s="123"/>
      <c r="D2065" s="123"/>
      <c r="E2065" s="123"/>
      <c r="F2065" s="123"/>
      <c r="G2065" s="123"/>
      <c r="H2065" s="123"/>
      <c r="I2065" s="123"/>
      <c r="J2065" s="123"/>
      <c r="K2065" s="21"/>
      <c r="L2065" s="21"/>
      <c r="M2065" s="21"/>
      <c r="N2065" s="21"/>
      <c r="O2065" s="21"/>
      <c r="P2065" s="21"/>
      <c r="Q2065" s="21"/>
      <c r="R2065" s="21"/>
      <c r="S2065" s="21"/>
    </row>
    <row r="2066" spans="2:19" s="8" customFormat="1" x14ac:dyDescent="0.3">
      <c r="B2066" s="123"/>
      <c r="C2066" s="123"/>
      <c r="D2066" s="123"/>
      <c r="E2066" s="123"/>
      <c r="F2066" s="123"/>
      <c r="G2066" s="123"/>
      <c r="H2066" s="123"/>
      <c r="I2066" s="123"/>
      <c r="J2066" s="123"/>
      <c r="K2066" s="21"/>
      <c r="L2066" s="21"/>
      <c r="M2066" s="21"/>
      <c r="N2066" s="21"/>
      <c r="O2066" s="21"/>
      <c r="P2066" s="21"/>
      <c r="Q2066" s="21"/>
      <c r="R2066" s="21"/>
      <c r="S2066" s="21"/>
    </row>
    <row r="2067" spans="2:19" s="8" customFormat="1" x14ac:dyDescent="0.3">
      <c r="B2067" s="123"/>
      <c r="C2067" s="123"/>
      <c r="D2067" s="123"/>
      <c r="E2067" s="123"/>
      <c r="F2067" s="123"/>
      <c r="G2067" s="123"/>
      <c r="H2067" s="123"/>
      <c r="I2067" s="123"/>
      <c r="J2067" s="123"/>
      <c r="K2067" s="21"/>
      <c r="L2067" s="21"/>
      <c r="M2067" s="21"/>
      <c r="N2067" s="21"/>
      <c r="O2067" s="21"/>
      <c r="P2067" s="21"/>
      <c r="Q2067" s="21"/>
      <c r="R2067" s="21"/>
      <c r="S2067" s="21"/>
    </row>
    <row r="2068" spans="2:19" s="8" customFormat="1" x14ac:dyDescent="0.3">
      <c r="B2068" s="123"/>
      <c r="C2068" s="123"/>
      <c r="D2068" s="123"/>
      <c r="E2068" s="123"/>
      <c r="F2068" s="123"/>
      <c r="G2068" s="123"/>
      <c r="H2068" s="123"/>
      <c r="I2068" s="123"/>
      <c r="J2068" s="123"/>
      <c r="K2068" s="21"/>
      <c r="L2068" s="21"/>
      <c r="M2068" s="21"/>
      <c r="N2068" s="21"/>
      <c r="O2068" s="21"/>
      <c r="P2068" s="21"/>
      <c r="Q2068" s="21"/>
      <c r="R2068" s="21"/>
      <c r="S2068" s="21"/>
    </row>
    <row r="2069" spans="2:19" s="8" customFormat="1" x14ac:dyDescent="0.3">
      <c r="B2069" s="123"/>
      <c r="C2069" s="123"/>
      <c r="D2069" s="123"/>
      <c r="E2069" s="123"/>
      <c r="F2069" s="123"/>
      <c r="G2069" s="123"/>
      <c r="H2069" s="123"/>
      <c r="I2069" s="123"/>
      <c r="J2069" s="123"/>
      <c r="K2069" s="21"/>
      <c r="L2069" s="21"/>
      <c r="M2069" s="21"/>
      <c r="N2069" s="21"/>
      <c r="O2069" s="21"/>
      <c r="P2069" s="21"/>
      <c r="Q2069" s="21"/>
      <c r="R2069" s="21"/>
      <c r="S2069" s="21"/>
    </row>
    <row r="2070" spans="2:19" s="8" customFormat="1" x14ac:dyDescent="0.3">
      <c r="B2070" s="123"/>
      <c r="C2070" s="123"/>
      <c r="D2070" s="123"/>
      <c r="E2070" s="123"/>
      <c r="F2070" s="123"/>
      <c r="G2070" s="123"/>
      <c r="H2070" s="123"/>
      <c r="I2070" s="123"/>
      <c r="J2070" s="123"/>
      <c r="K2070" s="21"/>
      <c r="L2070" s="21"/>
      <c r="M2070" s="21"/>
      <c r="N2070" s="21"/>
      <c r="O2070" s="21"/>
      <c r="P2070" s="21"/>
      <c r="Q2070" s="21"/>
      <c r="R2070" s="21"/>
      <c r="S2070" s="21"/>
    </row>
    <row r="2071" spans="2:19" s="8" customFormat="1" x14ac:dyDescent="0.3">
      <c r="B2071" s="123"/>
      <c r="C2071" s="123"/>
      <c r="D2071" s="123"/>
      <c r="E2071" s="123"/>
      <c r="F2071" s="123"/>
      <c r="G2071" s="123"/>
      <c r="H2071" s="123"/>
      <c r="I2071" s="123"/>
      <c r="J2071" s="123"/>
      <c r="K2071" s="21"/>
      <c r="L2071" s="21"/>
      <c r="M2071" s="21"/>
      <c r="N2071" s="21"/>
      <c r="O2071" s="21"/>
      <c r="P2071" s="21"/>
      <c r="Q2071" s="21"/>
      <c r="R2071" s="21"/>
      <c r="S2071" s="21"/>
    </row>
    <row r="2072" spans="2:19" s="8" customFormat="1" x14ac:dyDescent="0.3">
      <c r="B2072" s="123"/>
      <c r="C2072" s="123"/>
      <c r="D2072" s="123"/>
      <c r="E2072" s="123"/>
      <c r="F2072" s="123"/>
      <c r="G2072" s="123"/>
      <c r="H2072" s="123"/>
      <c r="I2072" s="123"/>
      <c r="J2072" s="123"/>
      <c r="K2072" s="21"/>
      <c r="L2072" s="21"/>
      <c r="M2072" s="21"/>
      <c r="N2072" s="21"/>
      <c r="O2072" s="21"/>
      <c r="P2072" s="21"/>
      <c r="Q2072" s="21"/>
      <c r="R2072" s="21"/>
      <c r="S2072" s="21"/>
    </row>
    <row r="2073" spans="2:19" s="8" customFormat="1" x14ac:dyDescent="0.3">
      <c r="B2073" s="123"/>
      <c r="C2073" s="123"/>
      <c r="D2073" s="123"/>
      <c r="E2073" s="123"/>
      <c r="F2073" s="123"/>
      <c r="G2073" s="123"/>
      <c r="H2073" s="123"/>
      <c r="I2073" s="123"/>
      <c r="J2073" s="123"/>
      <c r="K2073" s="21"/>
      <c r="L2073" s="21"/>
      <c r="M2073" s="21"/>
      <c r="N2073" s="21"/>
      <c r="O2073" s="21"/>
      <c r="P2073" s="21"/>
      <c r="Q2073" s="21"/>
      <c r="R2073" s="21"/>
      <c r="S2073" s="21"/>
    </row>
    <row r="2074" spans="2:19" s="8" customFormat="1" x14ac:dyDescent="0.3">
      <c r="B2074" s="123"/>
      <c r="C2074" s="123"/>
      <c r="D2074" s="123"/>
      <c r="E2074" s="123"/>
      <c r="F2074" s="123"/>
      <c r="G2074" s="123"/>
      <c r="H2074" s="123"/>
      <c r="I2074" s="123"/>
      <c r="J2074" s="123"/>
      <c r="K2074" s="21"/>
      <c r="L2074" s="21"/>
      <c r="M2074" s="21"/>
      <c r="N2074" s="21"/>
      <c r="O2074" s="21"/>
      <c r="P2074" s="21"/>
      <c r="Q2074" s="21"/>
      <c r="R2074" s="21"/>
      <c r="S2074" s="21"/>
    </row>
    <row r="2075" spans="2:19" s="8" customFormat="1" x14ac:dyDescent="0.3">
      <c r="B2075" s="123"/>
      <c r="C2075" s="123"/>
      <c r="D2075" s="123"/>
      <c r="E2075" s="123"/>
      <c r="F2075" s="123"/>
      <c r="G2075" s="123"/>
      <c r="H2075" s="123"/>
      <c r="I2075" s="123"/>
      <c r="J2075" s="123"/>
      <c r="K2075" s="21"/>
      <c r="L2075" s="21"/>
      <c r="M2075" s="21"/>
      <c r="N2075" s="21"/>
      <c r="O2075" s="21"/>
      <c r="P2075" s="21"/>
      <c r="Q2075" s="21"/>
      <c r="R2075" s="21"/>
      <c r="S2075" s="21"/>
    </row>
    <row r="2076" spans="2:19" s="8" customFormat="1" x14ac:dyDescent="0.3">
      <c r="B2076" s="123"/>
      <c r="C2076" s="123"/>
      <c r="D2076" s="123"/>
      <c r="E2076" s="123"/>
      <c r="F2076" s="123"/>
      <c r="G2076" s="123"/>
      <c r="H2076" s="123"/>
      <c r="I2076" s="123"/>
      <c r="J2076" s="123"/>
      <c r="K2076" s="21"/>
      <c r="L2076" s="21"/>
      <c r="M2076" s="21"/>
      <c r="N2076" s="21"/>
      <c r="O2076" s="21"/>
      <c r="P2076" s="21"/>
      <c r="Q2076" s="21"/>
      <c r="R2076" s="21"/>
      <c r="S2076" s="21"/>
    </row>
    <row r="2077" spans="2:19" s="8" customFormat="1" x14ac:dyDescent="0.3">
      <c r="B2077" s="123"/>
      <c r="C2077" s="123"/>
      <c r="D2077" s="123"/>
      <c r="E2077" s="123"/>
      <c r="F2077" s="123"/>
      <c r="G2077" s="123"/>
      <c r="H2077" s="123"/>
      <c r="I2077" s="123"/>
      <c r="J2077" s="123"/>
      <c r="K2077" s="21"/>
      <c r="L2077" s="21"/>
      <c r="M2077" s="21"/>
      <c r="N2077" s="21"/>
      <c r="O2077" s="21"/>
      <c r="P2077" s="21"/>
      <c r="Q2077" s="21"/>
      <c r="R2077" s="21"/>
      <c r="S2077" s="21"/>
    </row>
    <row r="2078" spans="2:19" s="8" customFormat="1" x14ac:dyDescent="0.3">
      <c r="B2078" s="123"/>
      <c r="C2078" s="123"/>
      <c r="D2078" s="123"/>
      <c r="E2078" s="123"/>
      <c r="F2078" s="123"/>
      <c r="G2078" s="123"/>
      <c r="H2078" s="123"/>
      <c r="I2078" s="123"/>
      <c r="J2078" s="123"/>
      <c r="K2078" s="21"/>
      <c r="L2078" s="21"/>
      <c r="M2078" s="21"/>
      <c r="N2078" s="21"/>
      <c r="O2078" s="21"/>
      <c r="P2078" s="21"/>
      <c r="Q2078" s="21"/>
      <c r="R2078" s="21"/>
      <c r="S2078" s="21"/>
    </row>
    <row r="2079" spans="2:19" s="8" customFormat="1" x14ac:dyDescent="0.3">
      <c r="B2079" s="123"/>
      <c r="C2079" s="123"/>
      <c r="D2079" s="123"/>
      <c r="E2079" s="123"/>
      <c r="F2079" s="123"/>
      <c r="G2079" s="123"/>
      <c r="H2079" s="123"/>
      <c r="I2079" s="123"/>
      <c r="J2079" s="123"/>
      <c r="K2079" s="21"/>
      <c r="L2079" s="21"/>
      <c r="M2079" s="21"/>
      <c r="N2079" s="21"/>
      <c r="O2079" s="21"/>
      <c r="P2079" s="21"/>
      <c r="Q2079" s="21"/>
      <c r="R2079" s="21"/>
      <c r="S2079" s="21"/>
    </row>
    <row r="2080" spans="2:19" s="8" customFormat="1" x14ac:dyDescent="0.3">
      <c r="B2080" s="123"/>
      <c r="C2080" s="123"/>
      <c r="D2080" s="123"/>
      <c r="E2080" s="123"/>
      <c r="F2080" s="123"/>
      <c r="G2080" s="123"/>
      <c r="H2080" s="123"/>
      <c r="I2080" s="123"/>
      <c r="J2080" s="123"/>
      <c r="K2080" s="21"/>
      <c r="L2080" s="21"/>
      <c r="M2080" s="21"/>
      <c r="N2080" s="21"/>
      <c r="O2080" s="21"/>
      <c r="P2080" s="21"/>
      <c r="Q2080" s="21"/>
      <c r="R2080" s="21"/>
      <c r="S2080" s="21"/>
    </row>
    <row r="2081" spans="2:19" s="8" customFormat="1" x14ac:dyDescent="0.3">
      <c r="B2081" s="123"/>
      <c r="C2081" s="123"/>
      <c r="D2081" s="123"/>
      <c r="E2081" s="123"/>
      <c r="F2081" s="123"/>
      <c r="G2081" s="123"/>
      <c r="H2081" s="123"/>
      <c r="I2081" s="123"/>
      <c r="J2081" s="123"/>
      <c r="K2081" s="21"/>
      <c r="L2081" s="21"/>
      <c r="M2081" s="21"/>
      <c r="N2081" s="21"/>
      <c r="O2081" s="21"/>
      <c r="P2081" s="21"/>
      <c r="Q2081" s="21"/>
      <c r="R2081" s="21"/>
      <c r="S2081" s="21"/>
    </row>
    <row r="2082" spans="2:19" s="8" customFormat="1" x14ac:dyDescent="0.3">
      <c r="B2082" s="123"/>
      <c r="C2082" s="123"/>
      <c r="D2082" s="123"/>
      <c r="E2082" s="123"/>
      <c r="F2082" s="123"/>
      <c r="G2082" s="123"/>
      <c r="H2082" s="123"/>
      <c r="I2082" s="123"/>
      <c r="J2082" s="123"/>
      <c r="K2082" s="21"/>
      <c r="L2082" s="21"/>
      <c r="M2082" s="21"/>
      <c r="N2082" s="21"/>
      <c r="O2082" s="21"/>
      <c r="P2082" s="21"/>
      <c r="Q2082" s="21"/>
      <c r="R2082" s="21"/>
      <c r="S2082" s="21"/>
    </row>
    <row r="2083" spans="2:19" s="8" customFormat="1" x14ac:dyDescent="0.3">
      <c r="B2083" s="123"/>
      <c r="C2083" s="123"/>
      <c r="D2083" s="123"/>
      <c r="E2083" s="123"/>
      <c r="F2083" s="123"/>
      <c r="G2083" s="123"/>
      <c r="H2083" s="123"/>
      <c r="I2083" s="123"/>
      <c r="J2083" s="123"/>
      <c r="K2083" s="21"/>
      <c r="L2083" s="21"/>
      <c r="M2083" s="21"/>
      <c r="N2083" s="21"/>
      <c r="O2083" s="21"/>
      <c r="P2083" s="21"/>
      <c r="Q2083" s="21"/>
      <c r="R2083" s="21"/>
      <c r="S2083" s="21"/>
    </row>
    <row r="2084" spans="2:19" s="8" customFormat="1" x14ac:dyDescent="0.3">
      <c r="B2084" s="123"/>
      <c r="C2084" s="123"/>
      <c r="D2084" s="123"/>
      <c r="E2084" s="123"/>
      <c r="F2084" s="123"/>
      <c r="G2084" s="123"/>
      <c r="H2084" s="123"/>
      <c r="I2084" s="123"/>
      <c r="J2084" s="123"/>
      <c r="K2084" s="21"/>
      <c r="L2084" s="21"/>
      <c r="M2084" s="21"/>
      <c r="N2084" s="21"/>
      <c r="O2084" s="21"/>
      <c r="P2084" s="21"/>
      <c r="Q2084" s="21"/>
      <c r="R2084" s="21"/>
      <c r="S2084" s="21"/>
    </row>
    <row r="2085" spans="2:19" s="8" customFormat="1" x14ac:dyDescent="0.3">
      <c r="B2085" s="123"/>
      <c r="C2085" s="123"/>
      <c r="D2085" s="123"/>
      <c r="E2085" s="123"/>
      <c r="F2085" s="123"/>
      <c r="G2085" s="123"/>
      <c r="H2085" s="123"/>
      <c r="I2085" s="123"/>
      <c r="J2085" s="123"/>
      <c r="K2085" s="21"/>
      <c r="L2085" s="21"/>
      <c r="M2085" s="21"/>
      <c r="N2085" s="21"/>
      <c r="O2085" s="21"/>
      <c r="P2085" s="21"/>
      <c r="Q2085" s="21"/>
      <c r="R2085" s="21"/>
      <c r="S2085" s="21"/>
    </row>
    <row r="2086" spans="2:19" s="8" customFormat="1" x14ac:dyDescent="0.3">
      <c r="B2086" s="123"/>
      <c r="C2086" s="123"/>
      <c r="D2086" s="123"/>
      <c r="E2086" s="123"/>
      <c r="F2086" s="123"/>
      <c r="G2086" s="123"/>
      <c r="H2086" s="123"/>
      <c r="I2086" s="123"/>
      <c r="J2086" s="123"/>
      <c r="K2086" s="21"/>
      <c r="L2086" s="21"/>
      <c r="M2086" s="21"/>
      <c r="N2086" s="21"/>
      <c r="O2086" s="21"/>
      <c r="P2086" s="21"/>
      <c r="Q2086" s="21"/>
      <c r="R2086" s="21"/>
      <c r="S2086" s="21"/>
    </row>
    <row r="2087" spans="2:19" s="8" customFormat="1" x14ac:dyDescent="0.3">
      <c r="B2087" s="123"/>
      <c r="C2087" s="123"/>
      <c r="D2087" s="123"/>
      <c r="E2087" s="123"/>
      <c r="F2087" s="123"/>
      <c r="G2087" s="123"/>
      <c r="H2087" s="123"/>
      <c r="I2087" s="123"/>
      <c r="J2087" s="123"/>
      <c r="K2087" s="21"/>
      <c r="L2087" s="21"/>
      <c r="M2087" s="21"/>
      <c r="N2087" s="21"/>
      <c r="O2087" s="21"/>
      <c r="P2087" s="21"/>
      <c r="Q2087" s="21"/>
      <c r="R2087" s="21"/>
      <c r="S2087" s="21"/>
    </row>
    <row r="2088" spans="2:19" s="8" customFormat="1" x14ac:dyDescent="0.3">
      <c r="B2088" s="123"/>
      <c r="C2088" s="123"/>
      <c r="D2088" s="123"/>
      <c r="E2088" s="123"/>
      <c r="F2088" s="123"/>
      <c r="G2088" s="123"/>
      <c r="H2088" s="123"/>
      <c r="I2088" s="123"/>
      <c r="J2088" s="123"/>
      <c r="K2088" s="21"/>
      <c r="L2088" s="21"/>
      <c r="M2088" s="21"/>
      <c r="N2088" s="21"/>
      <c r="O2088" s="21"/>
      <c r="P2088" s="21"/>
      <c r="Q2088" s="21"/>
      <c r="R2088" s="21"/>
      <c r="S2088" s="21"/>
    </row>
    <row r="2089" spans="2:19" s="8" customFormat="1" x14ac:dyDescent="0.3">
      <c r="B2089" s="123"/>
      <c r="C2089" s="123"/>
      <c r="D2089" s="123"/>
      <c r="E2089" s="123"/>
      <c r="F2089" s="123"/>
      <c r="G2089" s="123"/>
      <c r="H2089" s="123"/>
      <c r="I2089" s="123"/>
      <c r="J2089" s="123"/>
      <c r="K2089" s="21"/>
      <c r="L2089" s="21"/>
      <c r="M2089" s="21"/>
      <c r="N2089" s="21"/>
      <c r="O2089" s="21"/>
      <c r="P2089" s="21"/>
      <c r="Q2089" s="21"/>
      <c r="R2089" s="21"/>
      <c r="S2089" s="21"/>
    </row>
    <row r="2090" spans="2:19" s="8" customFormat="1" x14ac:dyDescent="0.3">
      <c r="B2090" s="123"/>
      <c r="C2090" s="123"/>
      <c r="D2090" s="123"/>
      <c r="E2090" s="123"/>
      <c r="F2090" s="123"/>
      <c r="G2090" s="123"/>
      <c r="H2090" s="123"/>
      <c r="I2090" s="123"/>
      <c r="J2090" s="123"/>
      <c r="K2090" s="21"/>
      <c r="L2090" s="21"/>
      <c r="M2090" s="21"/>
      <c r="N2090" s="21"/>
      <c r="O2090" s="21"/>
      <c r="P2090" s="21"/>
      <c r="Q2090" s="21"/>
      <c r="R2090" s="21"/>
      <c r="S2090" s="21"/>
    </row>
    <row r="2091" spans="2:19" s="8" customFormat="1" x14ac:dyDescent="0.3">
      <c r="B2091" s="123"/>
      <c r="C2091" s="123"/>
      <c r="D2091" s="123"/>
      <c r="E2091" s="123"/>
      <c r="F2091" s="123"/>
      <c r="G2091" s="123"/>
      <c r="H2091" s="123"/>
      <c r="I2091" s="123"/>
      <c r="J2091" s="123"/>
      <c r="K2091" s="21"/>
      <c r="L2091" s="21"/>
      <c r="M2091" s="21"/>
      <c r="N2091" s="21"/>
      <c r="O2091" s="21"/>
      <c r="P2091" s="21"/>
      <c r="Q2091" s="21"/>
      <c r="R2091" s="21"/>
      <c r="S2091" s="21"/>
    </row>
    <row r="2092" spans="2:19" s="8" customFormat="1" x14ac:dyDescent="0.3">
      <c r="B2092" s="123"/>
      <c r="C2092" s="123"/>
      <c r="D2092" s="123"/>
      <c r="E2092" s="123"/>
      <c r="F2092" s="123"/>
      <c r="G2092" s="123"/>
      <c r="H2092" s="123"/>
      <c r="I2092" s="123"/>
      <c r="J2092" s="123"/>
      <c r="K2092" s="21"/>
      <c r="L2092" s="21"/>
      <c r="M2092" s="21"/>
      <c r="N2092" s="21"/>
      <c r="O2092" s="21"/>
      <c r="P2092" s="21"/>
      <c r="Q2092" s="21"/>
      <c r="R2092" s="21"/>
      <c r="S2092" s="21"/>
    </row>
    <row r="2093" spans="2:19" s="8" customFormat="1" x14ac:dyDescent="0.3">
      <c r="B2093" s="123"/>
      <c r="C2093" s="123"/>
      <c r="D2093" s="123"/>
      <c r="E2093" s="123"/>
      <c r="F2093" s="123"/>
      <c r="G2093" s="123"/>
      <c r="H2093" s="123"/>
      <c r="I2093" s="123"/>
      <c r="J2093" s="123"/>
      <c r="K2093" s="21"/>
      <c r="L2093" s="21"/>
      <c r="M2093" s="21"/>
      <c r="N2093" s="21"/>
      <c r="O2093" s="21"/>
      <c r="P2093" s="21"/>
      <c r="Q2093" s="21"/>
      <c r="R2093" s="21"/>
      <c r="S2093" s="21"/>
    </row>
    <row r="2094" spans="2:19" s="8" customFormat="1" x14ac:dyDescent="0.3">
      <c r="B2094" s="123"/>
      <c r="C2094" s="123"/>
      <c r="D2094" s="123"/>
      <c r="E2094" s="123"/>
      <c r="F2094" s="123"/>
      <c r="G2094" s="123"/>
      <c r="H2094" s="123"/>
      <c r="I2094" s="123"/>
      <c r="J2094" s="123"/>
      <c r="K2094" s="21"/>
      <c r="L2094" s="21"/>
      <c r="M2094" s="21"/>
      <c r="N2094" s="21"/>
      <c r="O2094" s="21"/>
      <c r="P2094" s="21"/>
      <c r="Q2094" s="21"/>
      <c r="R2094" s="21"/>
      <c r="S2094" s="21"/>
    </row>
    <row r="2095" spans="2:19" s="8" customFormat="1" x14ac:dyDescent="0.3">
      <c r="B2095" s="123"/>
      <c r="C2095" s="123"/>
      <c r="D2095" s="123"/>
      <c r="E2095" s="123"/>
      <c r="F2095" s="123"/>
      <c r="G2095" s="123"/>
      <c r="H2095" s="123"/>
      <c r="I2095" s="123"/>
      <c r="J2095" s="123"/>
      <c r="K2095" s="21"/>
      <c r="L2095" s="21"/>
      <c r="M2095" s="21"/>
      <c r="N2095" s="21"/>
      <c r="O2095" s="21"/>
      <c r="P2095" s="21"/>
      <c r="Q2095" s="21"/>
      <c r="R2095" s="21"/>
      <c r="S2095" s="21"/>
    </row>
    <row r="2096" spans="2:19" s="8" customFormat="1" x14ac:dyDescent="0.3">
      <c r="B2096" s="123"/>
      <c r="C2096" s="123"/>
      <c r="D2096" s="123"/>
      <c r="E2096" s="123"/>
      <c r="F2096" s="123"/>
      <c r="G2096" s="123"/>
      <c r="H2096" s="123"/>
      <c r="I2096" s="123"/>
      <c r="J2096" s="123"/>
      <c r="K2096" s="21"/>
      <c r="L2096" s="21"/>
      <c r="M2096" s="21"/>
      <c r="N2096" s="21"/>
      <c r="O2096" s="21"/>
      <c r="P2096" s="21"/>
      <c r="Q2096" s="21"/>
      <c r="R2096" s="21"/>
      <c r="S2096" s="21"/>
    </row>
    <row r="2097" spans="2:19" s="8" customFormat="1" x14ac:dyDescent="0.3">
      <c r="B2097" s="123"/>
      <c r="C2097" s="123"/>
      <c r="D2097" s="123"/>
      <c r="E2097" s="123"/>
      <c r="F2097" s="123"/>
      <c r="G2097" s="123"/>
      <c r="H2097" s="123"/>
      <c r="I2097" s="123"/>
      <c r="J2097" s="123"/>
      <c r="K2097" s="21"/>
      <c r="L2097" s="21"/>
      <c r="M2097" s="21"/>
      <c r="N2097" s="21"/>
      <c r="O2097" s="21"/>
      <c r="P2097" s="21"/>
      <c r="Q2097" s="21"/>
      <c r="R2097" s="21"/>
      <c r="S2097" s="21"/>
    </row>
    <row r="2098" spans="2:19" s="8" customFormat="1" x14ac:dyDescent="0.3">
      <c r="B2098" s="123"/>
      <c r="C2098" s="123"/>
      <c r="D2098" s="123"/>
      <c r="E2098" s="123"/>
      <c r="F2098" s="123"/>
      <c r="G2098" s="123"/>
      <c r="H2098" s="123"/>
      <c r="I2098" s="123"/>
      <c r="J2098" s="123"/>
      <c r="K2098" s="21"/>
      <c r="L2098" s="21"/>
      <c r="M2098" s="21"/>
      <c r="N2098" s="21"/>
      <c r="O2098" s="21"/>
      <c r="P2098" s="21"/>
      <c r="Q2098" s="21"/>
      <c r="R2098" s="21"/>
      <c r="S2098" s="21"/>
    </row>
    <row r="2099" spans="2:19" s="8" customFormat="1" x14ac:dyDescent="0.3">
      <c r="B2099" s="123"/>
      <c r="C2099" s="123"/>
      <c r="D2099" s="123"/>
      <c r="E2099" s="123"/>
      <c r="F2099" s="123"/>
      <c r="G2099" s="123"/>
      <c r="H2099" s="123"/>
      <c r="I2099" s="123"/>
      <c r="J2099" s="123"/>
      <c r="K2099" s="21"/>
      <c r="L2099" s="21"/>
      <c r="M2099" s="21"/>
      <c r="N2099" s="21"/>
      <c r="O2099" s="21"/>
      <c r="P2099" s="21"/>
      <c r="Q2099" s="21"/>
      <c r="R2099" s="21"/>
      <c r="S2099" s="21"/>
    </row>
    <row r="2100" spans="2:19" s="8" customFormat="1" x14ac:dyDescent="0.3">
      <c r="B2100" s="123"/>
      <c r="C2100" s="123"/>
      <c r="D2100" s="123"/>
      <c r="E2100" s="123"/>
      <c r="F2100" s="123"/>
      <c r="G2100" s="123"/>
      <c r="H2100" s="123"/>
      <c r="I2100" s="123"/>
      <c r="J2100" s="123"/>
      <c r="K2100" s="21"/>
      <c r="L2100" s="21"/>
      <c r="M2100" s="21"/>
      <c r="N2100" s="21"/>
      <c r="O2100" s="21"/>
      <c r="P2100" s="21"/>
      <c r="Q2100" s="21"/>
      <c r="R2100" s="21"/>
      <c r="S2100" s="21"/>
    </row>
    <row r="2101" spans="2:19" s="8" customFormat="1" x14ac:dyDescent="0.3">
      <c r="B2101" s="123"/>
      <c r="C2101" s="123"/>
      <c r="D2101" s="123"/>
      <c r="E2101" s="123"/>
      <c r="F2101" s="123"/>
      <c r="G2101" s="123"/>
      <c r="H2101" s="123"/>
      <c r="I2101" s="123"/>
      <c r="J2101" s="123"/>
      <c r="K2101" s="21"/>
      <c r="L2101" s="21"/>
      <c r="M2101" s="21"/>
      <c r="N2101" s="21"/>
      <c r="O2101" s="21"/>
      <c r="P2101" s="21"/>
      <c r="Q2101" s="21"/>
      <c r="R2101" s="21"/>
      <c r="S2101" s="21"/>
    </row>
    <row r="2102" spans="2:19" s="8" customFormat="1" x14ac:dyDescent="0.3">
      <c r="B2102" s="123"/>
      <c r="C2102" s="123"/>
      <c r="D2102" s="123"/>
      <c r="E2102" s="123"/>
      <c r="F2102" s="123"/>
      <c r="G2102" s="123"/>
      <c r="H2102" s="123"/>
      <c r="I2102" s="123"/>
      <c r="J2102" s="123"/>
      <c r="K2102" s="21"/>
      <c r="L2102" s="21"/>
      <c r="M2102" s="21"/>
      <c r="N2102" s="21"/>
      <c r="O2102" s="21"/>
      <c r="P2102" s="21"/>
      <c r="Q2102" s="21"/>
      <c r="R2102" s="21"/>
      <c r="S2102" s="21"/>
    </row>
    <row r="2103" spans="2:19" s="8" customFormat="1" x14ac:dyDescent="0.3">
      <c r="B2103" s="123"/>
      <c r="C2103" s="123"/>
      <c r="D2103" s="123"/>
      <c r="E2103" s="123"/>
      <c r="F2103" s="123"/>
      <c r="G2103" s="123"/>
      <c r="H2103" s="123"/>
      <c r="I2103" s="123"/>
      <c r="J2103" s="123"/>
      <c r="K2103" s="21"/>
      <c r="L2103" s="21"/>
      <c r="M2103" s="21"/>
      <c r="N2103" s="21"/>
      <c r="O2103" s="21"/>
      <c r="P2103" s="21"/>
      <c r="Q2103" s="21"/>
      <c r="R2103" s="21"/>
      <c r="S2103" s="21"/>
    </row>
    <row r="2104" spans="2:19" s="8" customFormat="1" x14ac:dyDescent="0.3">
      <c r="B2104" s="123"/>
      <c r="C2104" s="123"/>
      <c r="D2104" s="123"/>
      <c r="E2104" s="123"/>
      <c r="F2104" s="123"/>
      <c r="G2104" s="123"/>
      <c r="H2104" s="123"/>
      <c r="I2104" s="123"/>
      <c r="J2104" s="123"/>
      <c r="K2104" s="21"/>
      <c r="L2104" s="21"/>
      <c r="M2104" s="21"/>
      <c r="N2104" s="21"/>
      <c r="O2104" s="21"/>
      <c r="P2104" s="21"/>
      <c r="Q2104" s="21"/>
      <c r="R2104" s="21"/>
      <c r="S2104" s="21"/>
    </row>
    <row r="2105" spans="2:19" s="8" customFormat="1" x14ac:dyDescent="0.3">
      <c r="B2105" s="123"/>
      <c r="C2105" s="123"/>
      <c r="D2105" s="123"/>
      <c r="E2105" s="123"/>
      <c r="F2105" s="123"/>
      <c r="G2105" s="123"/>
      <c r="H2105" s="123"/>
      <c r="I2105" s="123"/>
      <c r="J2105" s="123"/>
      <c r="K2105" s="21"/>
      <c r="L2105" s="21"/>
      <c r="M2105" s="21"/>
      <c r="N2105" s="21"/>
      <c r="O2105" s="21"/>
      <c r="P2105" s="21"/>
      <c r="Q2105" s="21"/>
      <c r="R2105" s="21"/>
      <c r="S2105" s="21"/>
    </row>
    <row r="2106" spans="2:19" s="8" customFormat="1" x14ac:dyDescent="0.3">
      <c r="B2106" s="123"/>
      <c r="C2106" s="123"/>
      <c r="D2106" s="123"/>
      <c r="E2106" s="123"/>
      <c r="F2106" s="123"/>
      <c r="G2106" s="123"/>
      <c r="H2106" s="123"/>
      <c r="I2106" s="123"/>
      <c r="J2106" s="123"/>
      <c r="K2106" s="21"/>
      <c r="L2106" s="21"/>
      <c r="M2106" s="21"/>
      <c r="N2106" s="21"/>
      <c r="O2106" s="21"/>
      <c r="P2106" s="21"/>
      <c r="Q2106" s="21"/>
      <c r="R2106" s="21"/>
      <c r="S2106" s="21"/>
    </row>
    <row r="2107" spans="2:19" s="8" customFormat="1" x14ac:dyDescent="0.3">
      <c r="B2107" s="123"/>
      <c r="C2107" s="123"/>
      <c r="D2107" s="123"/>
      <c r="E2107" s="123"/>
      <c r="F2107" s="123"/>
      <c r="G2107" s="123"/>
      <c r="H2107" s="123"/>
      <c r="I2107" s="123"/>
      <c r="J2107" s="123"/>
      <c r="K2107" s="21"/>
      <c r="L2107" s="21"/>
      <c r="M2107" s="21"/>
      <c r="N2107" s="21"/>
      <c r="O2107" s="21"/>
      <c r="P2107" s="21"/>
      <c r="Q2107" s="21"/>
      <c r="R2107" s="21"/>
      <c r="S2107" s="21"/>
    </row>
    <row r="2108" spans="2:19" s="8" customFormat="1" x14ac:dyDescent="0.3">
      <c r="B2108" s="123"/>
      <c r="C2108" s="123"/>
      <c r="D2108" s="123"/>
      <c r="E2108" s="123"/>
      <c r="F2108" s="123"/>
      <c r="G2108" s="123"/>
      <c r="H2108" s="123"/>
      <c r="I2108" s="123"/>
      <c r="J2108" s="123"/>
      <c r="K2108" s="21"/>
      <c r="L2108" s="21"/>
      <c r="M2108" s="21"/>
      <c r="N2108" s="21"/>
      <c r="O2108" s="21"/>
      <c r="P2108" s="21"/>
      <c r="Q2108" s="21"/>
      <c r="R2108" s="21"/>
      <c r="S2108" s="21"/>
    </row>
    <row r="2109" spans="2:19" s="8" customFormat="1" x14ac:dyDescent="0.3">
      <c r="B2109" s="123"/>
      <c r="C2109" s="123"/>
      <c r="D2109" s="123"/>
      <c r="E2109" s="123"/>
      <c r="F2109" s="123"/>
      <c r="G2109" s="123"/>
      <c r="H2109" s="123"/>
      <c r="I2109" s="123"/>
      <c r="J2109" s="123"/>
      <c r="K2109" s="21"/>
      <c r="L2109" s="21"/>
      <c r="M2109" s="21"/>
      <c r="N2109" s="21"/>
      <c r="O2109" s="21"/>
      <c r="P2109" s="21"/>
      <c r="Q2109" s="21"/>
      <c r="R2109" s="21"/>
      <c r="S2109" s="21"/>
    </row>
    <row r="2110" spans="2:19" s="8" customFormat="1" x14ac:dyDescent="0.3">
      <c r="B2110" s="123"/>
      <c r="C2110" s="123"/>
      <c r="D2110" s="123"/>
      <c r="E2110" s="123"/>
      <c r="F2110" s="123"/>
      <c r="G2110" s="123"/>
      <c r="H2110" s="123"/>
      <c r="I2110" s="123"/>
      <c r="J2110" s="123"/>
      <c r="K2110" s="21"/>
      <c r="L2110" s="21"/>
      <c r="M2110" s="21"/>
      <c r="N2110" s="21"/>
      <c r="O2110" s="21"/>
      <c r="P2110" s="21"/>
      <c r="Q2110" s="21"/>
      <c r="R2110" s="21"/>
      <c r="S2110" s="21"/>
    </row>
    <row r="2111" spans="2:19" s="8" customFormat="1" x14ac:dyDescent="0.3">
      <c r="B2111" s="123"/>
      <c r="C2111" s="123"/>
      <c r="D2111" s="123"/>
      <c r="E2111" s="123"/>
      <c r="F2111" s="123"/>
      <c r="G2111" s="123"/>
      <c r="H2111" s="123"/>
      <c r="I2111" s="123"/>
      <c r="J2111" s="123"/>
      <c r="K2111" s="21"/>
      <c r="L2111" s="21"/>
      <c r="M2111" s="21"/>
      <c r="N2111" s="21"/>
      <c r="O2111" s="21"/>
      <c r="P2111" s="21"/>
      <c r="Q2111" s="21"/>
      <c r="R2111" s="21"/>
      <c r="S2111" s="21"/>
    </row>
    <row r="2112" spans="2:19" s="8" customFormat="1" x14ac:dyDescent="0.3">
      <c r="B2112" s="123"/>
      <c r="C2112" s="123"/>
      <c r="D2112" s="123"/>
      <c r="E2112" s="123"/>
      <c r="F2112" s="123"/>
      <c r="G2112" s="123"/>
      <c r="H2112" s="123"/>
      <c r="I2112" s="123"/>
      <c r="J2112" s="123"/>
      <c r="K2112" s="21"/>
      <c r="L2112" s="21"/>
      <c r="M2112" s="21"/>
      <c r="N2112" s="21"/>
      <c r="O2112" s="21"/>
      <c r="P2112" s="21"/>
      <c r="Q2112" s="21"/>
      <c r="R2112" s="21"/>
      <c r="S2112" s="21"/>
    </row>
    <row r="2113" spans="2:19" s="8" customFormat="1" x14ac:dyDescent="0.3">
      <c r="B2113" s="123"/>
      <c r="C2113" s="123"/>
      <c r="D2113" s="123"/>
      <c r="E2113" s="123"/>
      <c r="F2113" s="123"/>
      <c r="G2113" s="123"/>
      <c r="H2113" s="123"/>
      <c r="I2113" s="123"/>
      <c r="J2113" s="123"/>
      <c r="K2113" s="21"/>
      <c r="L2113" s="21"/>
      <c r="M2113" s="21"/>
      <c r="N2113" s="21"/>
      <c r="O2113" s="21"/>
      <c r="P2113" s="21"/>
      <c r="Q2113" s="21"/>
      <c r="R2113" s="21"/>
      <c r="S2113" s="21"/>
    </row>
    <row r="2114" spans="2:19" s="8" customFormat="1" x14ac:dyDescent="0.3">
      <c r="B2114" s="123"/>
      <c r="C2114" s="123"/>
      <c r="D2114" s="123"/>
      <c r="E2114" s="123"/>
      <c r="F2114" s="123"/>
      <c r="G2114" s="123"/>
      <c r="H2114" s="123"/>
      <c r="I2114" s="123"/>
      <c r="J2114" s="123"/>
      <c r="K2114" s="21"/>
      <c r="L2114" s="21"/>
      <c r="M2114" s="21"/>
      <c r="N2114" s="21"/>
      <c r="O2114" s="21"/>
      <c r="P2114" s="21"/>
      <c r="Q2114" s="21"/>
      <c r="R2114" s="21"/>
      <c r="S2114" s="21"/>
    </row>
    <row r="2115" spans="2:19" s="8" customFormat="1" x14ac:dyDescent="0.3">
      <c r="B2115" s="123"/>
      <c r="C2115" s="123"/>
      <c r="D2115" s="123"/>
      <c r="E2115" s="123"/>
      <c r="F2115" s="123"/>
      <c r="G2115" s="123"/>
      <c r="H2115" s="123"/>
      <c r="I2115" s="123"/>
      <c r="J2115" s="123"/>
      <c r="K2115" s="21"/>
      <c r="L2115" s="21"/>
      <c r="M2115" s="21"/>
      <c r="N2115" s="21"/>
      <c r="O2115" s="21"/>
      <c r="P2115" s="21"/>
      <c r="Q2115" s="21"/>
      <c r="R2115" s="21"/>
      <c r="S2115" s="21"/>
    </row>
    <row r="2116" spans="2:19" s="8" customFormat="1" x14ac:dyDescent="0.3">
      <c r="B2116" s="123"/>
      <c r="C2116" s="123"/>
      <c r="D2116" s="123"/>
      <c r="E2116" s="123"/>
      <c r="F2116" s="123"/>
      <c r="G2116" s="123"/>
      <c r="H2116" s="123"/>
      <c r="I2116" s="123"/>
      <c r="J2116" s="123"/>
      <c r="K2116" s="21"/>
      <c r="L2116" s="21"/>
      <c r="M2116" s="21"/>
      <c r="N2116" s="21"/>
      <c r="O2116" s="21"/>
      <c r="P2116" s="21"/>
      <c r="Q2116" s="21"/>
      <c r="R2116" s="21"/>
      <c r="S2116" s="21"/>
    </row>
    <row r="2117" spans="2:19" s="8" customFormat="1" x14ac:dyDescent="0.3">
      <c r="B2117" s="123"/>
      <c r="C2117" s="123"/>
      <c r="D2117" s="123"/>
      <c r="E2117" s="123"/>
      <c r="F2117" s="123"/>
      <c r="G2117" s="123"/>
      <c r="H2117" s="123"/>
      <c r="I2117" s="123"/>
      <c r="J2117" s="123"/>
      <c r="K2117" s="21"/>
      <c r="L2117" s="21"/>
      <c r="M2117" s="21"/>
      <c r="N2117" s="21"/>
      <c r="O2117" s="21"/>
      <c r="P2117" s="21"/>
      <c r="Q2117" s="21"/>
      <c r="R2117" s="21"/>
      <c r="S2117" s="21"/>
    </row>
    <row r="2118" spans="2:19" s="8" customFormat="1" x14ac:dyDescent="0.3">
      <c r="B2118" s="123"/>
      <c r="C2118" s="123"/>
      <c r="D2118" s="123"/>
      <c r="E2118" s="123"/>
      <c r="F2118" s="123"/>
      <c r="G2118" s="123"/>
      <c r="H2118" s="123"/>
      <c r="I2118" s="123"/>
      <c r="J2118" s="123"/>
      <c r="K2118" s="21"/>
      <c r="L2118" s="21"/>
      <c r="M2118" s="21"/>
      <c r="N2118" s="21"/>
      <c r="O2118" s="21"/>
      <c r="P2118" s="21"/>
      <c r="Q2118" s="21"/>
      <c r="R2118" s="21"/>
      <c r="S2118" s="21"/>
    </row>
    <row r="2119" spans="2:19" s="8" customFormat="1" x14ac:dyDescent="0.3">
      <c r="B2119" s="123"/>
      <c r="C2119" s="123"/>
      <c r="D2119" s="123"/>
      <c r="E2119" s="123"/>
      <c r="F2119" s="123"/>
      <c r="G2119" s="123"/>
      <c r="H2119" s="123"/>
      <c r="I2119" s="123"/>
      <c r="J2119" s="123"/>
      <c r="K2119" s="21"/>
      <c r="L2119" s="21"/>
      <c r="M2119" s="21"/>
      <c r="N2119" s="21"/>
      <c r="O2119" s="21"/>
      <c r="P2119" s="21"/>
      <c r="Q2119" s="21"/>
      <c r="R2119" s="21"/>
      <c r="S2119" s="21"/>
    </row>
    <row r="2120" spans="2:19" s="8" customFormat="1" x14ac:dyDescent="0.3">
      <c r="B2120" s="123"/>
      <c r="C2120" s="123"/>
      <c r="D2120" s="123"/>
      <c r="E2120" s="123"/>
      <c r="F2120" s="123"/>
      <c r="G2120" s="123"/>
      <c r="H2120" s="123"/>
      <c r="I2120" s="123"/>
      <c r="J2120" s="123"/>
      <c r="K2120" s="21"/>
      <c r="L2120" s="21"/>
      <c r="M2120" s="21"/>
      <c r="N2120" s="21"/>
      <c r="O2120" s="21"/>
      <c r="P2120" s="21"/>
      <c r="Q2120" s="21"/>
      <c r="R2120" s="21"/>
      <c r="S2120" s="21"/>
    </row>
    <row r="2121" spans="2:19" s="8" customFormat="1" x14ac:dyDescent="0.3">
      <c r="B2121" s="123"/>
      <c r="C2121" s="123"/>
      <c r="D2121" s="123"/>
      <c r="E2121" s="123"/>
      <c r="F2121" s="123"/>
      <c r="G2121" s="123"/>
      <c r="H2121" s="123"/>
      <c r="I2121" s="123"/>
      <c r="J2121" s="123"/>
      <c r="K2121" s="21"/>
      <c r="L2121" s="21"/>
      <c r="M2121" s="21"/>
      <c r="N2121" s="21"/>
      <c r="O2121" s="21"/>
      <c r="P2121" s="21"/>
      <c r="Q2121" s="21"/>
      <c r="R2121" s="21"/>
      <c r="S2121" s="21"/>
    </row>
    <row r="2122" spans="2:19" s="8" customFormat="1" x14ac:dyDescent="0.3">
      <c r="B2122" s="123"/>
      <c r="C2122" s="123"/>
      <c r="D2122" s="123"/>
      <c r="E2122" s="123"/>
      <c r="F2122" s="123"/>
      <c r="G2122" s="123"/>
      <c r="H2122" s="123"/>
      <c r="I2122" s="123"/>
      <c r="J2122" s="123"/>
      <c r="K2122" s="21"/>
      <c r="L2122" s="21"/>
      <c r="M2122" s="21"/>
      <c r="N2122" s="21"/>
      <c r="O2122" s="21"/>
      <c r="P2122" s="21"/>
      <c r="Q2122" s="21"/>
      <c r="R2122" s="21"/>
      <c r="S2122" s="21"/>
    </row>
    <row r="2123" spans="2:19" s="8" customFormat="1" x14ac:dyDescent="0.3">
      <c r="B2123" s="123"/>
      <c r="C2123" s="123"/>
      <c r="D2123" s="123"/>
      <c r="E2123" s="123"/>
      <c r="F2123" s="123"/>
      <c r="G2123" s="123"/>
      <c r="H2123" s="123"/>
      <c r="I2123" s="123"/>
      <c r="J2123" s="123"/>
      <c r="K2123" s="21"/>
      <c r="L2123" s="21"/>
      <c r="M2123" s="21"/>
      <c r="N2123" s="21"/>
      <c r="O2123" s="21"/>
      <c r="P2123" s="21"/>
      <c r="Q2123" s="21"/>
      <c r="R2123" s="21"/>
      <c r="S2123" s="21"/>
    </row>
    <row r="2124" spans="2:19" s="8" customFormat="1" x14ac:dyDescent="0.3">
      <c r="B2124" s="123"/>
      <c r="C2124" s="123"/>
      <c r="D2124" s="123"/>
      <c r="E2124" s="123"/>
      <c r="F2124" s="123"/>
      <c r="G2124" s="123"/>
      <c r="H2124" s="123"/>
      <c r="I2124" s="123"/>
      <c r="J2124" s="123"/>
      <c r="K2124" s="21"/>
      <c r="L2124" s="21"/>
      <c r="M2124" s="21"/>
      <c r="N2124" s="21"/>
      <c r="O2124" s="21"/>
      <c r="P2124" s="21"/>
      <c r="Q2124" s="21"/>
      <c r="R2124" s="21"/>
      <c r="S2124" s="21"/>
    </row>
    <row r="2125" spans="2:19" s="8" customFormat="1" x14ac:dyDescent="0.3">
      <c r="B2125" s="123"/>
      <c r="C2125" s="123"/>
      <c r="D2125" s="123"/>
      <c r="E2125" s="123"/>
      <c r="F2125" s="123"/>
      <c r="G2125" s="123"/>
      <c r="H2125" s="123"/>
      <c r="I2125" s="123"/>
      <c r="J2125" s="123"/>
      <c r="K2125" s="21"/>
      <c r="L2125" s="21"/>
      <c r="M2125" s="21"/>
      <c r="N2125" s="21"/>
      <c r="O2125" s="21"/>
      <c r="P2125" s="21"/>
      <c r="Q2125" s="21"/>
      <c r="R2125" s="21"/>
      <c r="S2125" s="21"/>
    </row>
    <row r="2126" spans="2:19" s="8" customFormat="1" x14ac:dyDescent="0.3">
      <c r="B2126" s="123"/>
      <c r="C2126" s="123"/>
      <c r="D2126" s="123"/>
      <c r="E2126" s="123"/>
      <c r="F2126" s="123"/>
      <c r="G2126" s="123"/>
      <c r="H2126" s="123"/>
      <c r="I2126" s="123"/>
      <c r="J2126" s="123"/>
      <c r="K2126" s="21"/>
      <c r="L2126" s="21"/>
      <c r="M2126" s="21"/>
      <c r="N2126" s="21"/>
      <c r="O2126" s="21"/>
      <c r="P2126" s="21"/>
      <c r="Q2126" s="21"/>
      <c r="R2126" s="21"/>
      <c r="S2126" s="21"/>
    </row>
    <row r="2127" spans="2:19" s="8" customFormat="1" x14ac:dyDescent="0.3">
      <c r="B2127" s="123"/>
      <c r="C2127" s="123"/>
      <c r="D2127" s="123"/>
      <c r="E2127" s="123"/>
      <c r="F2127" s="123"/>
      <c r="G2127" s="123"/>
      <c r="H2127" s="123"/>
      <c r="I2127" s="123"/>
      <c r="J2127" s="123"/>
      <c r="K2127" s="21"/>
      <c r="L2127" s="21"/>
      <c r="M2127" s="21"/>
      <c r="N2127" s="21"/>
      <c r="O2127" s="21"/>
      <c r="P2127" s="21"/>
      <c r="Q2127" s="21"/>
      <c r="R2127" s="21"/>
      <c r="S2127" s="21"/>
    </row>
    <row r="2128" spans="2:19" s="8" customFormat="1" x14ac:dyDescent="0.3">
      <c r="B2128" s="123"/>
      <c r="C2128" s="123"/>
      <c r="D2128" s="123"/>
      <c r="E2128" s="123"/>
      <c r="F2128" s="123"/>
      <c r="G2128" s="123"/>
      <c r="H2128" s="123"/>
      <c r="I2128" s="123"/>
      <c r="J2128" s="123"/>
      <c r="K2128" s="21"/>
      <c r="L2128" s="21"/>
      <c r="M2128" s="21"/>
      <c r="N2128" s="21"/>
      <c r="O2128" s="21"/>
      <c r="P2128" s="21"/>
      <c r="Q2128" s="21"/>
      <c r="R2128" s="21"/>
      <c r="S2128" s="21"/>
    </row>
    <row r="2129" spans="2:19" s="8" customFormat="1" x14ac:dyDescent="0.3">
      <c r="B2129" s="123"/>
      <c r="C2129" s="123"/>
      <c r="D2129" s="123"/>
      <c r="E2129" s="123"/>
      <c r="F2129" s="123"/>
      <c r="G2129" s="123"/>
      <c r="H2129" s="123"/>
      <c r="I2129" s="123"/>
      <c r="J2129" s="123"/>
      <c r="K2129" s="21"/>
      <c r="L2129" s="21"/>
      <c r="M2129" s="21"/>
      <c r="N2129" s="21"/>
      <c r="O2129" s="21"/>
      <c r="P2129" s="21"/>
      <c r="Q2129" s="21"/>
      <c r="R2129" s="21"/>
      <c r="S2129" s="21"/>
    </row>
    <row r="2130" spans="2:19" s="8" customFormat="1" x14ac:dyDescent="0.3">
      <c r="B2130" s="123"/>
      <c r="C2130" s="123"/>
      <c r="D2130" s="123"/>
      <c r="E2130" s="123"/>
      <c r="F2130" s="123"/>
      <c r="G2130" s="123"/>
      <c r="H2130" s="123"/>
      <c r="I2130" s="123"/>
      <c r="J2130" s="123"/>
      <c r="K2130" s="21"/>
      <c r="L2130" s="21"/>
      <c r="M2130" s="21"/>
      <c r="N2130" s="21"/>
      <c r="O2130" s="21"/>
      <c r="P2130" s="21"/>
      <c r="Q2130" s="21"/>
      <c r="R2130" s="21"/>
      <c r="S2130" s="21"/>
    </row>
    <row r="2131" spans="2:19" s="8" customFormat="1" x14ac:dyDescent="0.3">
      <c r="B2131" s="123"/>
      <c r="C2131" s="123"/>
      <c r="D2131" s="123"/>
      <c r="E2131" s="123"/>
      <c r="F2131" s="123"/>
      <c r="G2131" s="123"/>
      <c r="H2131" s="123"/>
      <c r="I2131" s="123"/>
      <c r="J2131" s="123"/>
      <c r="K2131" s="21"/>
      <c r="L2131" s="21"/>
      <c r="M2131" s="21"/>
      <c r="N2131" s="21"/>
      <c r="O2131" s="21"/>
      <c r="P2131" s="21"/>
      <c r="Q2131" s="21"/>
      <c r="R2131" s="21"/>
      <c r="S2131" s="21"/>
    </row>
    <row r="2132" spans="2:19" s="8" customFormat="1" x14ac:dyDescent="0.3">
      <c r="B2132" s="123"/>
      <c r="C2132" s="123"/>
      <c r="D2132" s="123"/>
      <c r="E2132" s="123"/>
      <c r="F2132" s="123"/>
      <c r="G2132" s="123"/>
      <c r="H2132" s="123"/>
      <c r="I2132" s="123"/>
      <c r="J2132" s="123"/>
      <c r="K2132" s="21"/>
      <c r="L2132" s="21"/>
      <c r="M2132" s="21"/>
      <c r="N2132" s="21"/>
      <c r="O2132" s="21"/>
      <c r="P2132" s="21"/>
      <c r="Q2132" s="21"/>
      <c r="R2132" s="21"/>
      <c r="S2132" s="21"/>
    </row>
    <row r="2133" spans="2:19" s="8" customFormat="1" x14ac:dyDescent="0.3">
      <c r="B2133" s="123"/>
      <c r="C2133" s="123"/>
      <c r="D2133" s="123"/>
      <c r="E2133" s="123"/>
      <c r="F2133" s="123"/>
      <c r="G2133" s="123"/>
      <c r="H2133" s="123"/>
      <c r="I2133" s="123"/>
      <c r="J2133" s="123"/>
      <c r="K2133" s="21"/>
      <c r="L2133" s="21"/>
      <c r="M2133" s="21"/>
      <c r="N2133" s="21"/>
      <c r="O2133" s="21"/>
      <c r="P2133" s="21"/>
      <c r="Q2133" s="21"/>
      <c r="R2133" s="21"/>
      <c r="S2133" s="21"/>
    </row>
    <row r="2134" spans="2:19" s="8" customFormat="1" x14ac:dyDescent="0.3">
      <c r="B2134" s="123"/>
      <c r="C2134" s="123"/>
      <c r="D2134" s="123"/>
      <c r="E2134" s="123"/>
      <c r="F2134" s="123"/>
      <c r="G2134" s="123"/>
      <c r="H2134" s="123"/>
      <c r="I2134" s="123"/>
      <c r="J2134" s="123"/>
      <c r="K2134" s="21"/>
      <c r="L2134" s="21"/>
      <c r="M2134" s="21"/>
      <c r="N2134" s="21"/>
      <c r="O2134" s="21"/>
      <c r="P2134" s="21"/>
      <c r="Q2134" s="21"/>
      <c r="R2134" s="21"/>
      <c r="S2134" s="21"/>
    </row>
    <row r="2135" spans="2:19" s="8" customFormat="1" x14ac:dyDescent="0.3">
      <c r="B2135" s="123"/>
      <c r="C2135" s="123"/>
      <c r="D2135" s="123"/>
      <c r="E2135" s="123"/>
      <c r="F2135" s="123"/>
      <c r="G2135" s="123"/>
      <c r="H2135" s="123"/>
      <c r="I2135" s="123"/>
      <c r="J2135" s="123"/>
      <c r="K2135" s="21"/>
      <c r="L2135" s="21"/>
      <c r="M2135" s="21"/>
      <c r="N2135" s="21"/>
      <c r="O2135" s="21"/>
      <c r="P2135" s="21"/>
      <c r="Q2135" s="21"/>
      <c r="R2135" s="21"/>
      <c r="S2135" s="21"/>
    </row>
    <row r="2136" spans="2:19" s="8" customFormat="1" x14ac:dyDescent="0.3">
      <c r="B2136" s="123"/>
      <c r="C2136" s="123"/>
      <c r="D2136" s="123"/>
      <c r="E2136" s="123"/>
      <c r="F2136" s="123"/>
      <c r="G2136" s="123"/>
      <c r="H2136" s="123"/>
      <c r="I2136" s="123"/>
      <c r="J2136" s="123"/>
      <c r="K2136" s="21"/>
      <c r="L2136" s="21"/>
      <c r="M2136" s="21"/>
      <c r="N2136" s="21"/>
      <c r="O2136" s="21"/>
      <c r="P2136" s="21"/>
      <c r="Q2136" s="21"/>
      <c r="R2136" s="21"/>
      <c r="S2136" s="21"/>
    </row>
    <row r="2137" spans="2:19" s="8" customFormat="1" x14ac:dyDescent="0.3">
      <c r="B2137" s="123"/>
      <c r="C2137" s="123"/>
      <c r="D2137" s="123"/>
      <c r="E2137" s="123"/>
      <c r="F2137" s="123"/>
      <c r="G2137" s="123"/>
      <c r="H2137" s="123"/>
      <c r="I2137" s="123"/>
      <c r="J2137" s="123"/>
      <c r="K2137" s="21"/>
      <c r="L2137" s="21"/>
      <c r="M2137" s="21"/>
      <c r="N2137" s="21"/>
      <c r="O2137" s="21"/>
      <c r="P2137" s="21"/>
      <c r="Q2137" s="21"/>
      <c r="R2137" s="21"/>
      <c r="S2137" s="21"/>
    </row>
    <row r="2138" spans="2:19" s="8" customFormat="1" x14ac:dyDescent="0.3">
      <c r="B2138" s="123"/>
      <c r="C2138" s="123"/>
      <c r="D2138" s="123"/>
      <c r="E2138" s="123"/>
      <c r="F2138" s="123"/>
      <c r="G2138" s="123"/>
      <c r="H2138" s="123"/>
      <c r="I2138" s="123"/>
      <c r="J2138" s="123"/>
      <c r="K2138" s="21"/>
      <c r="L2138" s="21"/>
      <c r="M2138" s="21"/>
      <c r="N2138" s="21"/>
      <c r="O2138" s="21"/>
      <c r="P2138" s="21"/>
      <c r="Q2138" s="21"/>
      <c r="R2138" s="21"/>
      <c r="S2138" s="21"/>
    </row>
    <row r="2139" spans="2:19" s="8" customFormat="1" x14ac:dyDescent="0.3">
      <c r="B2139" s="123"/>
      <c r="C2139" s="123"/>
      <c r="D2139" s="123"/>
      <c r="E2139" s="123"/>
      <c r="F2139" s="123"/>
      <c r="G2139" s="123"/>
      <c r="H2139" s="123"/>
      <c r="I2139" s="123"/>
      <c r="J2139" s="123"/>
      <c r="K2139" s="21"/>
      <c r="L2139" s="21"/>
      <c r="M2139" s="21"/>
      <c r="N2139" s="21"/>
      <c r="O2139" s="21"/>
      <c r="P2139" s="21"/>
      <c r="Q2139" s="21"/>
      <c r="R2139" s="21"/>
      <c r="S2139" s="21"/>
    </row>
    <row r="2140" spans="2:19" s="8" customFormat="1" x14ac:dyDescent="0.3">
      <c r="B2140" s="123"/>
      <c r="C2140" s="123"/>
      <c r="D2140" s="123"/>
      <c r="E2140" s="123"/>
      <c r="F2140" s="123"/>
      <c r="G2140" s="123"/>
      <c r="H2140" s="123"/>
      <c r="I2140" s="123"/>
      <c r="J2140" s="123"/>
      <c r="K2140" s="21"/>
      <c r="L2140" s="21"/>
      <c r="M2140" s="21"/>
      <c r="N2140" s="21"/>
      <c r="O2140" s="21"/>
      <c r="P2140" s="21"/>
      <c r="Q2140" s="21"/>
      <c r="R2140" s="21"/>
      <c r="S2140" s="21"/>
    </row>
    <row r="2141" spans="2:19" s="8" customFormat="1" x14ac:dyDescent="0.3">
      <c r="B2141" s="123"/>
      <c r="C2141" s="123"/>
      <c r="D2141" s="123"/>
      <c r="E2141" s="123"/>
      <c r="F2141" s="123"/>
      <c r="G2141" s="123"/>
      <c r="H2141" s="123"/>
      <c r="I2141" s="123"/>
      <c r="J2141" s="123"/>
      <c r="K2141" s="21"/>
      <c r="L2141" s="21"/>
      <c r="M2141" s="21"/>
      <c r="N2141" s="21"/>
      <c r="O2141" s="21"/>
      <c r="P2141" s="21"/>
      <c r="Q2141" s="21"/>
      <c r="R2141" s="21"/>
      <c r="S2141" s="21"/>
    </row>
    <row r="2142" spans="2:19" s="8" customFormat="1" x14ac:dyDescent="0.3">
      <c r="B2142" s="123"/>
      <c r="C2142" s="123"/>
      <c r="D2142" s="123"/>
      <c r="E2142" s="123"/>
      <c r="F2142" s="123"/>
      <c r="G2142" s="123"/>
      <c r="H2142" s="123"/>
      <c r="I2142" s="123"/>
      <c r="J2142" s="123"/>
      <c r="K2142" s="21"/>
      <c r="L2142" s="21"/>
      <c r="M2142" s="21"/>
      <c r="N2142" s="21"/>
      <c r="O2142" s="21"/>
      <c r="P2142" s="21"/>
      <c r="Q2142" s="21"/>
      <c r="R2142" s="21"/>
      <c r="S2142" s="21"/>
    </row>
    <row r="2143" spans="2:19" s="8" customFormat="1" x14ac:dyDescent="0.3">
      <c r="B2143" s="123"/>
      <c r="C2143" s="123"/>
      <c r="D2143" s="123"/>
      <c r="E2143" s="123"/>
      <c r="F2143" s="123"/>
      <c r="G2143" s="123"/>
      <c r="H2143" s="123"/>
      <c r="I2143" s="123"/>
      <c r="J2143" s="123"/>
      <c r="K2143" s="21"/>
      <c r="L2143" s="21"/>
      <c r="M2143" s="21"/>
      <c r="N2143" s="21"/>
      <c r="O2143" s="21"/>
      <c r="P2143" s="21"/>
      <c r="Q2143" s="21"/>
      <c r="R2143" s="21"/>
      <c r="S2143" s="21"/>
    </row>
    <row r="2144" spans="2:19" s="8" customFormat="1" x14ac:dyDescent="0.3">
      <c r="B2144" s="123"/>
      <c r="C2144" s="123"/>
      <c r="D2144" s="123"/>
      <c r="E2144" s="123"/>
      <c r="F2144" s="123"/>
      <c r="G2144" s="123"/>
      <c r="H2144" s="123"/>
      <c r="I2144" s="123"/>
      <c r="J2144" s="123"/>
      <c r="K2144" s="21"/>
      <c r="L2144" s="21"/>
      <c r="M2144" s="21"/>
      <c r="N2144" s="21"/>
      <c r="O2144" s="21"/>
      <c r="P2144" s="21"/>
      <c r="Q2144" s="21"/>
      <c r="R2144" s="21"/>
      <c r="S2144" s="21"/>
    </row>
    <row r="2145" spans="2:19" s="8" customFormat="1" x14ac:dyDescent="0.3">
      <c r="B2145" s="123"/>
      <c r="C2145" s="123"/>
      <c r="D2145" s="123"/>
      <c r="E2145" s="123"/>
      <c r="F2145" s="123"/>
      <c r="G2145" s="123"/>
      <c r="H2145" s="123"/>
      <c r="I2145" s="123"/>
      <c r="J2145" s="123"/>
      <c r="K2145" s="21"/>
      <c r="L2145" s="21"/>
      <c r="M2145" s="21"/>
      <c r="N2145" s="21"/>
      <c r="O2145" s="21"/>
      <c r="P2145" s="21"/>
      <c r="Q2145" s="21"/>
      <c r="R2145" s="21"/>
      <c r="S2145" s="21"/>
    </row>
    <row r="2146" spans="2:19" s="8" customFormat="1" x14ac:dyDescent="0.3">
      <c r="B2146" s="123"/>
      <c r="C2146" s="123"/>
      <c r="D2146" s="123"/>
      <c r="E2146" s="123"/>
      <c r="F2146" s="123"/>
      <c r="G2146" s="123"/>
      <c r="H2146" s="123"/>
      <c r="I2146" s="123"/>
      <c r="J2146" s="123"/>
      <c r="K2146" s="21"/>
      <c r="L2146" s="21"/>
      <c r="M2146" s="21"/>
      <c r="N2146" s="21"/>
      <c r="O2146" s="21"/>
      <c r="P2146" s="21"/>
      <c r="Q2146" s="21"/>
      <c r="R2146" s="21"/>
      <c r="S2146" s="21"/>
    </row>
    <row r="2147" spans="2:19" s="8" customFormat="1" x14ac:dyDescent="0.3">
      <c r="B2147" s="123"/>
      <c r="C2147" s="123"/>
      <c r="D2147" s="123"/>
      <c r="E2147" s="123"/>
      <c r="F2147" s="123"/>
      <c r="G2147" s="123"/>
      <c r="H2147" s="123"/>
      <c r="I2147" s="123"/>
      <c r="J2147" s="123"/>
      <c r="K2147" s="21"/>
      <c r="L2147" s="21"/>
      <c r="M2147" s="21"/>
      <c r="N2147" s="21"/>
      <c r="O2147" s="21"/>
      <c r="P2147" s="21"/>
      <c r="Q2147" s="21"/>
      <c r="R2147" s="21"/>
      <c r="S2147" s="21"/>
    </row>
    <row r="2148" spans="2:19" s="8" customFormat="1" x14ac:dyDescent="0.3">
      <c r="B2148" s="123"/>
      <c r="C2148" s="123"/>
      <c r="D2148" s="123"/>
      <c r="E2148" s="123"/>
      <c r="F2148" s="123"/>
      <c r="G2148" s="123"/>
      <c r="H2148" s="123"/>
      <c r="I2148" s="123"/>
      <c r="J2148" s="123"/>
      <c r="K2148" s="21"/>
      <c r="L2148" s="21"/>
      <c r="M2148" s="21"/>
      <c r="N2148" s="21"/>
      <c r="O2148" s="21"/>
      <c r="P2148" s="21"/>
      <c r="Q2148" s="21"/>
      <c r="R2148" s="21"/>
      <c r="S2148" s="21"/>
    </row>
    <row r="2149" spans="2:19" s="8" customFormat="1" x14ac:dyDescent="0.3">
      <c r="B2149" s="123"/>
      <c r="C2149" s="123"/>
      <c r="D2149" s="123"/>
      <c r="E2149" s="123"/>
      <c r="F2149" s="123"/>
      <c r="G2149" s="123"/>
      <c r="H2149" s="123"/>
      <c r="I2149" s="123"/>
      <c r="J2149" s="123"/>
      <c r="K2149" s="21"/>
      <c r="L2149" s="21"/>
      <c r="M2149" s="21"/>
      <c r="N2149" s="21"/>
      <c r="O2149" s="21"/>
      <c r="P2149" s="21"/>
      <c r="Q2149" s="21"/>
      <c r="R2149" s="21"/>
      <c r="S2149" s="21"/>
    </row>
    <row r="2150" spans="2:19" s="8" customFormat="1" x14ac:dyDescent="0.3">
      <c r="B2150" s="123"/>
      <c r="C2150" s="123"/>
      <c r="D2150" s="123"/>
      <c r="E2150" s="123"/>
      <c r="F2150" s="123"/>
      <c r="G2150" s="123"/>
      <c r="H2150" s="123"/>
      <c r="I2150" s="123"/>
      <c r="J2150" s="123"/>
      <c r="K2150" s="21"/>
      <c r="L2150" s="21"/>
      <c r="M2150" s="21"/>
      <c r="N2150" s="21"/>
      <c r="O2150" s="21"/>
      <c r="P2150" s="21"/>
      <c r="Q2150" s="21"/>
      <c r="R2150" s="21"/>
      <c r="S2150" s="21"/>
    </row>
    <row r="2151" spans="2:19" s="8" customFormat="1" x14ac:dyDescent="0.3">
      <c r="B2151" s="123"/>
      <c r="C2151" s="123"/>
      <c r="D2151" s="123"/>
      <c r="E2151" s="123"/>
      <c r="F2151" s="123"/>
      <c r="G2151" s="123"/>
      <c r="H2151" s="123"/>
      <c r="I2151" s="123"/>
      <c r="J2151" s="123"/>
      <c r="K2151" s="21"/>
      <c r="L2151" s="21"/>
      <c r="M2151" s="21"/>
      <c r="N2151" s="21"/>
      <c r="O2151" s="21"/>
      <c r="P2151" s="21"/>
      <c r="Q2151" s="21"/>
      <c r="R2151" s="21"/>
      <c r="S2151" s="21"/>
    </row>
    <row r="2152" spans="2:19" s="8" customFormat="1" x14ac:dyDescent="0.3">
      <c r="B2152" s="123"/>
      <c r="C2152" s="123"/>
      <c r="D2152" s="123"/>
      <c r="E2152" s="123"/>
      <c r="F2152" s="123"/>
      <c r="G2152" s="123"/>
      <c r="H2152" s="123"/>
      <c r="I2152" s="123"/>
      <c r="J2152" s="123"/>
      <c r="K2152" s="21"/>
      <c r="L2152" s="21"/>
      <c r="M2152" s="21"/>
      <c r="N2152" s="21"/>
      <c r="O2152" s="21"/>
      <c r="P2152" s="21"/>
      <c r="Q2152" s="21"/>
      <c r="R2152" s="21"/>
      <c r="S2152" s="21"/>
    </row>
    <row r="2153" spans="2:19" s="8" customFormat="1" x14ac:dyDescent="0.3">
      <c r="B2153" s="123"/>
      <c r="C2153" s="123"/>
      <c r="D2153" s="123"/>
      <c r="E2153" s="123"/>
      <c r="F2153" s="123"/>
      <c r="G2153" s="123"/>
      <c r="H2153" s="123"/>
      <c r="I2153" s="123"/>
      <c r="J2153" s="123"/>
      <c r="K2153" s="21"/>
      <c r="L2153" s="21"/>
      <c r="M2153" s="21"/>
      <c r="N2153" s="21"/>
      <c r="O2153" s="21"/>
      <c r="P2153" s="21"/>
      <c r="Q2153" s="21"/>
      <c r="R2153" s="21"/>
      <c r="S2153" s="21"/>
    </row>
    <row r="2154" spans="2:19" s="8" customFormat="1" x14ac:dyDescent="0.3">
      <c r="B2154" s="123"/>
      <c r="C2154" s="123"/>
      <c r="D2154" s="123"/>
      <c r="E2154" s="123"/>
      <c r="F2154" s="123"/>
      <c r="G2154" s="123"/>
      <c r="H2154" s="123"/>
      <c r="I2154" s="123"/>
      <c r="J2154" s="123"/>
      <c r="K2154" s="21"/>
      <c r="L2154" s="21"/>
      <c r="M2154" s="21"/>
      <c r="N2154" s="21"/>
      <c r="O2154" s="21"/>
      <c r="P2154" s="21"/>
      <c r="Q2154" s="21"/>
      <c r="R2154" s="21"/>
      <c r="S2154" s="21"/>
    </row>
    <row r="2155" spans="2:19" s="8" customFormat="1" x14ac:dyDescent="0.3">
      <c r="B2155" s="123"/>
      <c r="C2155" s="123"/>
      <c r="D2155" s="123"/>
      <c r="E2155" s="123"/>
      <c r="F2155" s="123"/>
      <c r="G2155" s="123"/>
      <c r="H2155" s="123"/>
      <c r="I2155" s="123"/>
      <c r="J2155" s="123"/>
      <c r="K2155" s="21"/>
      <c r="L2155" s="21"/>
      <c r="M2155" s="21"/>
      <c r="N2155" s="21"/>
      <c r="O2155" s="21"/>
      <c r="P2155" s="21"/>
      <c r="Q2155" s="21"/>
      <c r="R2155" s="21"/>
      <c r="S2155" s="21"/>
    </row>
    <row r="2156" spans="2:19" s="8" customFormat="1" x14ac:dyDescent="0.3">
      <c r="B2156" s="123"/>
      <c r="C2156" s="123"/>
      <c r="D2156" s="123"/>
      <c r="E2156" s="123"/>
      <c r="F2156" s="123"/>
      <c r="G2156" s="123"/>
      <c r="H2156" s="123"/>
      <c r="I2156" s="123"/>
      <c r="J2156" s="123"/>
      <c r="K2156" s="21"/>
      <c r="L2156" s="21"/>
      <c r="M2156" s="21"/>
      <c r="N2156" s="21"/>
      <c r="O2156" s="21"/>
      <c r="P2156" s="21"/>
      <c r="Q2156" s="21"/>
      <c r="R2156" s="21"/>
      <c r="S2156" s="21"/>
    </row>
    <row r="2157" spans="2:19" s="8" customFormat="1" x14ac:dyDescent="0.3">
      <c r="B2157" s="123"/>
      <c r="C2157" s="123"/>
      <c r="D2157" s="123"/>
      <c r="E2157" s="123"/>
      <c r="F2157" s="123"/>
      <c r="G2157" s="123"/>
      <c r="H2157" s="123"/>
      <c r="I2157" s="123"/>
      <c r="J2157" s="123"/>
      <c r="K2157" s="21"/>
      <c r="L2157" s="21"/>
      <c r="M2157" s="21"/>
      <c r="N2157" s="21"/>
      <c r="O2157" s="21"/>
      <c r="P2157" s="21"/>
      <c r="Q2157" s="21"/>
      <c r="R2157" s="21"/>
      <c r="S2157" s="21"/>
    </row>
    <row r="2158" spans="2:19" s="8" customFormat="1" x14ac:dyDescent="0.3">
      <c r="B2158" s="123"/>
      <c r="C2158" s="123"/>
      <c r="D2158" s="123"/>
      <c r="E2158" s="123"/>
      <c r="F2158" s="123"/>
      <c r="G2158" s="123"/>
      <c r="H2158" s="123"/>
      <c r="I2158" s="123"/>
      <c r="J2158" s="123"/>
      <c r="K2158" s="21"/>
      <c r="L2158" s="21"/>
      <c r="M2158" s="21"/>
      <c r="N2158" s="21"/>
      <c r="O2158" s="21"/>
      <c r="P2158" s="21"/>
      <c r="Q2158" s="21"/>
      <c r="R2158" s="21"/>
      <c r="S2158" s="21"/>
    </row>
    <row r="2159" spans="2:19" s="8" customFormat="1" x14ac:dyDescent="0.3">
      <c r="B2159" s="123"/>
      <c r="C2159" s="123"/>
      <c r="D2159" s="123"/>
      <c r="E2159" s="123"/>
      <c r="F2159" s="123"/>
      <c r="G2159" s="123"/>
      <c r="H2159" s="123"/>
      <c r="I2159" s="123"/>
      <c r="J2159" s="123"/>
      <c r="K2159" s="21"/>
      <c r="L2159" s="21"/>
      <c r="M2159" s="21"/>
      <c r="N2159" s="21"/>
      <c r="O2159" s="21"/>
      <c r="P2159" s="21"/>
      <c r="Q2159" s="21"/>
      <c r="R2159" s="21"/>
      <c r="S2159" s="21"/>
    </row>
    <row r="2160" spans="2:19" s="8" customFormat="1" x14ac:dyDescent="0.3">
      <c r="B2160" s="123"/>
      <c r="C2160" s="123"/>
      <c r="D2160" s="123"/>
      <c r="E2160" s="123"/>
      <c r="F2160" s="123"/>
      <c r="G2160" s="123"/>
      <c r="H2160" s="123"/>
      <c r="I2160" s="123"/>
      <c r="J2160" s="123"/>
      <c r="K2160" s="21"/>
      <c r="L2160" s="21"/>
      <c r="M2160" s="21"/>
      <c r="N2160" s="21"/>
      <c r="O2160" s="21"/>
      <c r="P2160" s="21"/>
      <c r="Q2160" s="21"/>
      <c r="R2160" s="21"/>
      <c r="S2160" s="21"/>
    </row>
    <row r="2161" spans="2:19" s="8" customFormat="1" x14ac:dyDescent="0.3">
      <c r="B2161" s="123"/>
      <c r="C2161" s="123"/>
      <c r="D2161" s="123"/>
      <c r="E2161" s="123"/>
      <c r="F2161" s="123"/>
      <c r="G2161" s="123"/>
      <c r="H2161" s="123"/>
      <c r="I2161" s="123"/>
      <c r="J2161" s="123"/>
      <c r="K2161" s="21"/>
      <c r="L2161" s="21"/>
      <c r="M2161" s="21"/>
      <c r="N2161" s="21"/>
      <c r="O2161" s="21"/>
      <c r="P2161" s="21"/>
      <c r="Q2161" s="21"/>
      <c r="R2161" s="21"/>
      <c r="S2161" s="21"/>
    </row>
    <row r="2162" spans="2:19" s="8" customFormat="1" x14ac:dyDescent="0.3">
      <c r="B2162" s="123"/>
      <c r="C2162" s="123"/>
      <c r="D2162" s="123"/>
      <c r="E2162" s="123"/>
      <c r="F2162" s="123"/>
      <c r="G2162" s="123"/>
      <c r="H2162" s="123"/>
      <c r="I2162" s="123"/>
      <c r="J2162" s="123"/>
      <c r="K2162" s="21"/>
      <c r="L2162" s="21"/>
      <c r="M2162" s="21"/>
      <c r="N2162" s="21"/>
      <c r="O2162" s="21"/>
      <c r="P2162" s="21"/>
      <c r="Q2162" s="21"/>
      <c r="R2162" s="21"/>
      <c r="S2162" s="21"/>
    </row>
    <row r="2163" spans="2:19" s="8" customFormat="1" x14ac:dyDescent="0.3">
      <c r="B2163" s="123"/>
      <c r="C2163" s="123"/>
      <c r="D2163" s="123"/>
      <c r="E2163" s="123"/>
      <c r="F2163" s="123"/>
      <c r="G2163" s="123"/>
      <c r="H2163" s="123"/>
      <c r="I2163" s="123"/>
      <c r="J2163" s="123"/>
      <c r="K2163" s="21"/>
      <c r="L2163" s="21"/>
      <c r="M2163" s="21"/>
      <c r="N2163" s="21"/>
      <c r="O2163" s="21"/>
      <c r="P2163" s="21"/>
      <c r="Q2163" s="21"/>
      <c r="R2163" s="21"/>
      <c r="S2163" s="21"/>
    </row>
    <row r="2164" spans="2:19" s="8" customFormat="1" x14ac:dyDescent="0.3">
      <c r="B2164" s="123"/>
      <c r="C2164" s="123"/>
      <c r="D2164" s="123"/>
      <c r="E2164" s="123"/>
      <c r="F2164" s="123"/>
      <c r="G2164" s="123"/>
      <c r="H2164" s="123"/>
      <c r="I2164" s="123"/>
      <c r="J2164" s="123"/>
      <c r="K2164" s="21"/>
      <c r="L2164" s="21"/>
      <c r="M2164" s="21"/>
      <c r="N2164" s="21"/>
      <c r="O2164" s="21"/>
      <c r="P2164" s="21"/>
      <c r="Q2164" s="21"/>
      <c r="R2164" s="21"/>
      <c r="S2164" s="21"/>
    </row>
    <row r="2165" spans="2:19" s="8" customFormat="1" x14ac:dyDescent="0.3">
      <c r="B2165" s="123"/>
      <c r="C2165" s="123"/>
      <c r="D2165" s="123"/>
      <c r="E2165" s="123"/>
      <c r="F2165" s="123"/>
      <c r="G2165" s="123"/>
      <c r="H2165" s="123"/>
      <c r="I2165" s="123"/>
      <c r="J2165" s="123"/>
      <c r="K2165" s="21"/>
      <c r="L2165" s="21"/>
      <c r="M2165" s="21"/>
      <c r="N2165" s="21"/>
      <c r="O2165" s="21"/>
      <c r="P2165" s="21"/>
      <c r="Q2165" s="21"/>
      <c r="R2165" s="21"/>
      <c r="S2165" s="21"/>
    </row>
    <row r="2166" spans="2:19" s="8" customFormat="1" x14ac:dyDescent="0.3">
      <c r="B2166" s="123"/>
      <c r="C2166" s="123"/>
      <c r="D2166" s="123"/>
      <c r="E2166" s="123"/>
      <c r="F2166" s="123"/>
      <c r="G2166" s="123"/>
      <c r="H2166" s="123"/>
      <c r="I2166" s="123"/>
      <c r="J2166" s="123"/>
      <c r="K2166" s="21"/>
      <c r="L2166" s="21"/>
      <c r="M2166" s="21"/>
      <c r="N2166" s="21"/>
      <c r="O2166" s="21"/>
      <c r="P2166" s="21"/>
      <c r="Q2166" s="21"/>
      <c r="R2166" s="21"/>
      <c r="S2166" s="21"/>
    </row>
    <row r="2167" spans="2:19" s="8" customFormat="1" x14ac:dyDescent="0.3">
      <c r="B2167" s="123"/>
      <c r="C2167" s="123"/>
      <c r="D2167" s="123"/>
      <c r="E2167" s="123"/>
      <c r="F2167" s="123"/>
      <c r="G2167" s="123"/>
      <c r="H2167" s="123"/>
      <c r="I2167" s="123"/>
      <c r="J2167" s="123"/>
      <c r="K2167" s="21"/>
      <c r="L2167" s="21"/>
      <c r="M2167" s="21"/>
      <c r="N2167" s="21"/>
      <c r="O2167" s="21"/>
      <c r="P2167" s="21"/>
      <c r="Q2167" s="21"/>
      <c r="R2167" s="21"/>
      <c r="S2167" s="21"/>
    </row>
    <row r="2168" spans="2:19" s="8" customFormat="1" x14ac:dyDescent="0.3">
      <c r="B2168" s="123"/>
      <c r="C2168" s="123"/>
      <c r="D2168" s="123"/>
      <c r="E2168" s="123"/>
      <c r="F2168" s="123"/>
      <c r="G2168" s="123"/>
      <c r="H2168" s="123"/>
      <c r="I2168" s="123"/>
      <c r="J2168" s="123"/>
      <c r="K2168" s="21"/>
      <c r="L2168" s="21"/>
      <c r="M2168" s="21"/>
      <c r="N2168" s="21"/>
      <c r="O2168" s="21"/>
      <c r="P2168" s="21"/>
      <c r="Q2168" s="21"/>
      <c r="R2168" s="21"/>
      <c r="S2168" s="21"/>
    </row>
    <row r="2169" spans="2:19" s="8" customFormat="1" x14ac:dyDescent="0.3">
      <c r="B2169" s="123"/>
      <c r="C2169" s="123"/>
      <c r="D2169" s="123"/>
      <c r="E2169" s="123"/>
      <c r="F2169" s="123"/>
      <c r="G2169" s="123"/>
      <c r="H2169" s="123"/>
      <c r="I2169" s="123"/>
      <c r="J2169" s="123"/>
      <c r="K2169" s="21"/>
      <c r="L2169" s="21"/>
      <c r="M2169" s="21"/>
      <c r="N2169" s="21"/>
      <c r="O2169" s="21"/>
      <c r="P2169" s="21"/>
      <c r="Q2169" s="21"/>
      <c r="R2169" s="21"/>
      <c r="S2169" s="21"/>
    </row>
    <row r="2170" spans="2:19" s="8" customFormat="1" x14ac:dyDescent="0.3">
      <c r="B2170" s="123"/>
      <c r="C2170" s="123"/>
      <c r="D2170" s="123"/>
      <c r="E2170" s="123"/>
      <c r="F2170" s="123"/>
      <c r="G2170" s="123"/>
      <c r="H2170" s="123"/>
      <c r="I2170" s="123"/>
      <c r="J2170" s="123"/>
      <c r="K2170" s="21"/>
      <c r="L2170" s="21"/>
      <c r="M2170" s="21"/>
      <c r="N2170" s="21"/>
      <c r="O2170" s="21"/>
      <c r="P2170" s="21"/>
      <c r="Q2170" s="21"/>
      <c r="R2170" s="21"/>
      <c r="S2170" s="21"/>
    </row>
    <row r="2171" spans="2:19" s="8" customFormat="1" x14ac:dyDescent="0.3">
      <c r="B2171" s="123"/>
      <c r="C2171" s="123"/>
      <c r="D2171" s="123"/>
      <c r="E2171" s="123"/>
      <c r="F2171" s="123"/>
      <c r="G2171" s="123"/>
      <c r="H2171" s="123"/>
      <c r="I2171" s="123"/>
      <c r="J2171" s="123"/>
      <c r="K2171" s="21"/>
      <c r="L2171" s="21"/>
      <c r="M2171" s="21"/>
      <c r="N2171" s="21"/>
      <c r="O2171" s="21"/>
      <c r="P2171" s="21"/>
      <c r="Q2171" s="21"/>
      <c r="R2171" s="21"/>
      <c r="S2171" s="21"/>
    </row>
    <row r="2172" spans="2:19" s="8" customFormat="1" x14ac:dyDescent="0.3">
      <c r="B2172" s="123"/>
      <c r="C2172" s="123"/>
      <c r="D2172" s="123"/>
      <c r="E2172" s="123"/>
      <c r="F2172" s="123"/>
      <c r="G2172" s="123"/>
      <c r="H2172" s="123"/>
      <c r="I2172" s="123"/>
      <c r="J2172" s="123"/>
      <c r="K2172" s="21"/>
      <c r="L2172" s="21"/>
      <c r="M2172" s="21"/>
      <c r="N2172" s="21"/>
      <c r="O2172" s="21"/>
      <c r="P2172" s="21"/>
      <c r="Q2172" s="21"/>
      <c r="R2172" s="21"/>
      <c r="S2172" s="21"/>
    </row>
    <row r="2173" spans="2:19" s="8" customFormat="1" x14ac:dyDescent="0.3">
      <c r="B2173" s="123"/>
      <c r="C2173" s="123"/>
      <c r="D2173" s="123"/>
      <c r="E2173" s="123"/>
      <c r="F2173" s="123"/>
      <c r="G2173" s="123"/>
      <c r="H2173" s="123"/>
      <c r="I2173" s="123"/>
      <c r="J2173" s="123"/>
      <c r="K2173" s="21"/>
      <c r="L2173" s="21"/>
      <c r="M2173" s="21"/>
      <c r="N2173" s="21"/>
      <c r="O2173" s="21"/>
      <c r="P2173" s="21"/>
      <c r="Q2173" s="21"/>
      <c r="R2173" s="21"/>
      <c r="S2173" s="21"/>
    </row>
    <row r="2174" spans="2:19" s="8" customFormat="1" x14ac:dyDescent="0.3">
      <c r="B2174" s="123"/>
      <c r="C2174" s="123"/>
      <c r="D2174" s="123"/>
      <c r="E2174" s="123"/>
      <c r="F2174" s="123"/>
      <c r="G2174" s="123"/>
      <c r="H2174" s="123"/>
      <c r="I2174" s="123"/>
      <c r="J2174" s="123"/>
      <c r="K2174" s="21"/>
      <c r="L2174" s="21"/>
      <c r="M2174" s="21"/>
      <c r="N2174" s="21"/>
      <c r="O2174" s="21"/>
      <c r="P2174" s="21"/>
      <c r="Q2174" s="21"/>
      <c r="R2174" s="21"/>
      <c r="S2174" s="21"/>
    </row>
    <row r="2175" spans="2:19" s="8" customFormat="1" x14ac:dyDescent="0.3">
      <c r="B2175" s="123"/>
      <c r="C2175" s="123"/>
      <c r="D2175" s="123"/>
      <c r="E2175" s="123"/>
      <c r="F2175" s="123"/>
      <c r="G2175" s="123"/>
      <c r="H2175" s="123"/>
      <c r="I2175" s="123"/>
      <c r="J2175" s="123"/>
      <c r="K2175" s="21"/>
      <c r="L2175" s="21"/>
      <c r="M2175" s="21"/>
      <c r="N2175" s="21"/>
      <c r="O2175" s="21"/>
      <c r="P2175" s="21"/>
      <c r="Q2175" s="21"/>
      <c r="R2175" s="21"/>
      <c r="S2175" s="21"/>
    </row>
    <row r="2176" spans="2:19" s="8" customFormat="1" x14ac:dyDescent="0.3">
      <c r="B2176" s="123"/>
      <c r="C2176" s="123"/>
      <c r="D2176" s="123"/>
      <c r="E2176" s="123"/>
      <c r="F2176" s="123"/>
      <c r="G2176" s="123"/>
      <c r="H2176" s="123"/>
      <c r="I2176" s="123"/>
      <c r="J2176" s="123"/>
      <c r="K2176" s="21"/>
      <c r="L2176" s="21"/>
      <c r="M2176" s="21"/>
      <c r="N2176" s="21"/>
      <c r="O2176" s="21"/>
      <c r="P2176" s="21"/>
      <c r="Q2176" s="21"/>
      <c r="R2176" s="21"/>
      <c r="S2176" s="21"/>
    </row>
    <row r="2177" spans="2:19" s="8" customFormat="1" x14ac:dyDescent="0.3">
      <c r="B2177" s="123"/>
      <c r="C2177" s="123"/>
      <c r="D2177" s="123"/>
      <c r="E2177" s="123"/>
      <c r="F2177" s="123"/>
      <c r="G2177" s="123"/>
      <c r="H2177" s="123"/>
      <c r="I2177" s="123"/>
      <c r="J2177" s="123"/>
      <c r="K2177" s="21"/>
      <c r="L2177" s="21"/>
      <c r="M2177" s="21"/>
      <c r="N2177" s="21"/>
      <c r="O2177" s="21"/>
      <c r="P2177" s="21"/>
      <c r="Q2177" s="21"/>
      <c r="R2177" s="21"/>
      <c r="S2177" s="21"/>
    </row>
    <row r="2178" spans="2:19" s="8" customFormat="1" x14ac:dyDescent="0.3">
      <c r="B2178" s="123"/>
      <c r="C2178" s="123"/>
      <c r="D2178" s="123"/>
      <c r="E2178" s="123"/>
      <c r="F2178" s="123"/>
      <c r="G2178" s="123"/>
      <c r="H2178" s="123"/>
      <c r="I2178" s="123"/>
      <c r="J2178" s="123"/>
      <c r="K2178" s="21"/>
      <c r="L2178" s="21"/>
      <c r="M2178" s="21"/>
      <c r="N2178" s="21"/>
      <c r="O2178" s="21"/>
      <c r="P2178" s="21"/>
      <c r="Q2178" s="21"/>
      <c r="R2178" s="21"/>
      <c r="S2178" s="21"/>
    </row>
    <row r="2179" spans="2:19" s="8" customFormat="1" x14ac:dyDescent="0.3">
      <c r="B2179" s="123"/>
      <c r="C2179" s="123"/>
      <c r="D2179" s="123"/>
      <c r="E2179" s="123"/>
      <c r="F2179" s="123"/>
      <c r="G2179" s="123"/>
      <c r="H2179" s="123"/>
      <c r="I2179" s="123"/>
      <c r="J2179" s="123"/>
      <c r="K2179" s="21"/>
      <c r="L2179" s="21"/>
      <c r="M2179" s="21"/>
      <c r="N2179" s="21"/>
      <c r="O2179" s="21"/>
      <c r="P2179" s="21"/>
      <c r="Q2179" s="21"/>
      <c r="R2179" s="21"/>
      <c r="S2179" s="21"/>
    </row>
    <row r="2180" spans="2:19" s="8" customFormat="1" x14ac:dyDescent="0.3">
      <c r="B2180" s="123"/>
      <c r="C2180" s="123"/>
      <c r="D2180" s="123"/>
      <c r="E2180" s="123"/>
      <c r="F2180" s="123"/>
      <c r="G2180" s="123"/>
      <c r="H2180" s="123"/>
      <c r="I2180" s="123"/>
      <c r="J2180" s="123"/>
      <c r="K2180" s="21"/>
      <c r="L2180" s="21"/>
      <c r="M2180" s="21"/>
      <c r="N2180" s="21"/>
      <c r="O2180" s="21"/>
      <c r="P2180" s="21"/>
      <c r="Q2180" s="21"/>
      <c r="R2180" s="21"/>
      <c r="S2180" s="21"/>
    </row>
    <row r="2181" spans="2:19" s="8" customFormat="1" x14ac:dyDescent="0.3">
      <c r="B2181" s="123"/>
      <c r="C2181" s="123"/>
      <c r="D2181" s="123"/>
      <c r="E2181" s="123"/>
      <c r="F2181" s="123"/>
      <c r="G2181" s="123"/>
      <c r="H2181" s="123"/>
      <c r="I2181" s="123"/>
      <c r="J2181" s="123"/>
      <c r="K2181" s="21"/>
      <c r="L2181" s="21"/>
      <c r="M2181" s="21"/>
      <c r="N2181" s="21"/>
      <c r="O2181" s="21"/>
      <c r="P2181" s="21"/>
      <c r="Q2181" s="21"/>
      <c r="R2181" s="21"/>
      <c r="S2181" s="21"/>
    </row>
    <row r="2182" spans="2:19" s="8" customFormat="1" x14ac:dyDescent="0.3">
      <c r="B2182" s="123"/>
      <c r="C2182" s="123"/>
      <c r="D2182" s="123"/>
      <c r="E2182" s="123"/>
      <c r="F2182" s="123"/>
      <c r="G2182" s="123"/>
      <c r="H2182" s="123"/>
      <c r="I2182" s="123"/>
      <c r="J2182" s="123"/>
      <c r="K2182" s="21"/>
      <c r="L2182" s="21"/>
      <c r="M2182" s="21"/>
      <c r="N2182" s="21"/>
      <c r="O2182" s="21"/>
      <c r="P2182" s="21"/>
      <c r="Q2182" s="21"/>
      <c r="R2182" s="21"/>
      <c r="S2182" s="21"/>
    </row>
    <row r="2183" spans="2:19" s="8" customFormat="1" x14ac:dyDescent="0.3">
      <c r="B2183" s="123"/>
      <c r="C2183" s="123"/>
      <c r="D2183" s="123"/>
      <c r="E2183" s="123"/>
      <c r="F2183" s="123"/>
      <c r="G2183" s="123"/>
      <c r="H2183" s="123"/>
      <c r="I2183" s="123"/>
      <c r="J2183" s="123"/>
      <c r="K2183" s="21"/>
      <c r="L2183" s="21"/>
      <c r="M2183" s="21"/>
      <c r="N2183" s="21"/>
      <c r="O2183" s="21"/>
      <c r="P2183" s="21"/>
      <c r="Q2183" s="21"/>
      <c r="R2183" s="21"/>
      <c r="S2183" s="21"/>
    </row>
    <row r="2184" spans="2:19" s="8" customFormat="1" x14ac:dyDescent="0.3">
      <c r="B2184" s="123"/>
      <c r="C2184" s="123"/>
      <c r="D2184" s="123"/>
      <c r="E2184" s="123"/>
      <c r="F2184" s="123"/>
      <c r="G2184" s="123"/>
      <c r="H2184" s="123"/>
      <c r="I2184" s="123"/>
      <c r="J2184" s="123"/>
      <c r="K2184" s="21"/>
      <c r="L2184" s="21"/>
      <c r="M2184" s="21"/>
      <c r="N2184" s="21"/>
      <c r="O2184" s="21"/>
      <c r="P2184" s="21"/>
      <c r="Q2184" s="21"/>
      <c r="R2184" s="21"/>
      <c r="S2184" s="21"/>
    </row>
    <row r="2185" spans="2:19" s="8" customFormat="1" x14ac:dyDescent="0.3">
      <c r="B2185" s="123"/>
      <c r="C2185" s="123"/>
      <c r="D2185" s="123"/>
      <c r="E2185" s="123"/>
      <c r="F2185" s="123"/>
      <c r="G2185" s="123"/>
      <c r="H2185" s="123"/>
      <c r="I2185" s="123"/>
      <c r="J2185" s="123"/>
      <c r="K2185" s="21"/>
      <c r="L2185" s="21"/>
      <c r="M2185" s="21"/>
      <c r="N2185" s="21"/>
      <c r="O2185" s="21"/>
      <c r="P2185" s="21"/>
      <c r="Q2185" s="21"/>
      <c r="R2185" s="21"/>
      <c r="S2185" s="21"/>
    </row>
    <row r="2186" spans="2:19" s="8" customFormat="1" x14ac:dyDescent="0.3">
      <c r="B2186" s="123"/>
      <c r="C2186" s="123"/>
      <c r="D2186" s="123"/>
      <c r="E2186" s="123"/>
      <c r="F2186" s="123"/>
      <c r="G2186" s="123"/>
      <c r="H2186" s="123"/>
      <c r="I2186" s="123"/>
      <c r="J2186" s="123"/>
      <c r="K2186" s="21"/>
      <c r="L2186" s="21"/>
      <c r="M2186" s="21"/>
      <c r="N2186" s="21"/>
      <c r="O2186" s="21"/>
      <c r="P2186" s="21"/>
      <c r="Q2186" s="21"/>
      <c r="R2186" s="21"/>
      <c r="S2186" s="21"/>
    </row>
    <row r="2187" spans="2:19" s="8" customFormat="1" x14ac:dyDescent="0.3">
      <c r="B2187" s="123"/>
      <c r="C2187" s="123"/>
      <c r="D2187" s="123"/>
      <c r="E2187" s="123"/>
      <c r="F2187" s="123"/>
      <c r="G2187" s="123"/>
      <c r="H2187" s="123"/>
      <c r="I2187" s="123"/>
      <c r="J2187" s="123"/>
      <c r="K2187" s="21"/>
      <c r="L2187" s="21"/>
      <c r="M2187" s="21"/>
      <c r="N2187" s="21"/>
      <c r="O2187" s="21"/>
      <c r="P2187" s="21"/>
      <c r="Q2187" s="21"/>
      <c r="R2187" s="21"/>
      <c r="S2187" s="21"/>
    </row>
    <row r="2188" spans="2:19" s="8" customFormat="1" x14ac:dyDescent="0.3">
      <c r="B2188" s="123"/>
      <c r="C2188" s="123"/>
      <c r="D2188" s="123"/>
      <c r="E2188" s="123"/>
      <c r="F2188" s="123"/>
      <c r="G2188" s="123"/>
      <c r="H2188" s="123"/>
      <c r="I2188" s="123"/>
      <c r="J2188" s="123"/>
      <c r="K2188" s="21"/>
      <c r="L2188" s="21"/>
      <c r="M2188" s="21"/>
      <c r="N2188" s="21"/>
      <c r="O2188" s="21"/>
      <c r="P2188" s="21"/>
      <c r="Q2188" s="21"/>
      <c r="R2188" s="21"/>
      <c r="S2188" s="21"/>
    </row>
    <row r="2189" spans="2:19" s="8" customFormat="1" x14ac:dyDescent="0.3">
      <c r="B2189" s="123"/>
      <c r="C2189" s="123"/>
      <c r="D2189" s="123"/>
      <c r="E2189" s="123"/>
      <c r="F2189" s="123"/>
      <c r="G2189" s="123"/>
      <c r="H2189" s="123"/>
      <c r="I2189" s="123"/>
      <c r="J2189" s="123"/>
      <c r="K2189" s="21"/>
      <c r="L2189" s="21"/>
      <c r="M2189" s="21"/>
      <c r="N2189" s="21"/>
      <c r="O2189" s="21"/>
      <c r="P2189" s="21"/>
      <c r="Q2189" s="21"/>
      <c r="R2189" s="21"/>
      <c r="S2189" s="21"/>
    </row>
    <row r="2190" spans="2:19" s="8" customFormat="1" x14ac:dyDescent="0.3">
      <c r="B2190" s="123"/>
      <c r="C2190" s="123"/>
      <c r="D2190" s="123"/>
      <c r="E2190" s="123"/>
      <c r="F2190" s="123"/>
      <c r="G2190" s="123"/>
      <c r="H2190" s="123"/>
      <c r="I2190" s="123"/>
      <c r="J2190" s="123"/>
      <c r="K2190" s="21"/>
      <c r="L2190" s="21"/>
      <c r="M2190" s="21"/>
      <c r="N2190" s="21"/>
      <c r="O2190" s="21"/>
      <c r="P2190" s="21"/>
      <c r="Q2190" s="21"/>
      <c r="R2190" s="21"/>
      <c r="S2190" s="21"/>
    </row>
    <row r="2191" spans="2:19" s="8" customFormat="1" x14ac:dyDescent="0.3">
      <c r="B2191" s="123"/>
      <c r="C2191" s="123"/>
      <c r="D2191" s="123"/>
      <c r="E2191" s="123"/>
      <c r="F2191" s="123"/>
      <c r="G2191" s="123"/>
      <c r="H2191" s="123"/>
      <c r="I2191" s="123"/>
      <c r="J2191" s="123"/>
      <c r="K2191" s="21"/>
      <c r="L2191" s="21"/>
      <c r="M2191" s="21"/>
      <c r="N2191" s="21"/>
      <c r="O2191" s="21"/>
      <c r="P2191" s="21"/>
      <c r="Q2191" s="21"/>
      <c r="R2191" s="21"/>
      <c r="S2191" s="21"/>
    </row>
    <row r="2192" spans="2:19" s="8" customFormat="1" x14ac:dyDescent="0.3">
      <c r="B2192" s="123"/>
      <c r="C2192" s="123"/>
      <c r="D2192" s="123"/>
      <c r="E2192" s="123"/>
      <c r="F2192" s="123"/>
      <c r="G2192" s="123"/>
      <c r="H2192" s="123"/>
      <c r="I2192" s="123"/>
      <c r="J2192" s="123"/>
      <c r="K2192" s="21"/>
      <c r="L2192" s="21"/>
      <c r="M2192" s="21"/>
      <c r="N2192" s="21"/>
      <c r="O2192" s="21"/>
      <c r="P2192" s="21"/>
      <c r="Q2192" s="21"/>
      <c r="R2192" s="21"/>
      <c r="S2192" s="21"/>
    </row>
    <row r="2193" spans="2:19" s="8" customFormat="1" x14ac:dyDescent="0.3">
      <c r="B2193" s="123"/>
      <c r="C2193" s="123"/>
      <c r="D2193" s="123"/>
      <c r="E2193" s="123"/>
      <c r="F2193" s="123"/>
      <c r="G2193" s="123"/>
      <c r="H2193" s="123"/>
      <c r="I2193" s="123"/>
      <c r="J2193" s="123"/>
      <c r="K2193" s="21"/>
      <c r="L2193" s="21"/>
      <c r="M2193" s="21"/>
      <c r="N2193" s="21"/>
      <c r="O2193" s="21"/>
      <c r="P2193" s="21"/>
      <c r="Q2193" s="21"/>
      <c r="R2193" s="21"/>
      <c r="S2193" s="21"/>
    </row>
    <row r="2194" spans="2:19" s="8" customFormat="1" x14ac:dyDescent="0.3">
      <c r="B2194" s="123"/>
      <c r="C2194" s="123"/>
      <c r="D2194" s="123"/>
      <c r="E2194" s="123"/>
      <c r="F2194" s="123"/>
      <c r="G2194" s="123"/>
      <c r="H2194" s="123"/>
      <c r="I2194" s="123"/>
      <c r="J2194" s="123"/>
      <c r="K2194" s="21"/>
      <c r="L2194" s="21"/>
      <c r="M2194" s="21"/>
      <c r="N2194" s="21"/>
      <c r="O2194" s="21"/>
      <c r="P2194" s="21"/>
      <c r="Q2194" s="21"/>
      <c r="R2194" s="21"/>
      <c r="S2194" s="21"/>
    </row>
    <row r="2195" spans="2:19" s="8" customFormat="1" x14ac:dyDescent="0.3">
      <c r="B2195" s="123"/>
      <c r="C2195" s="123"/>
      <c r="D2195" s="123"/>
      <c r="E2195" s="123"/>
      <c r="F2195" s="123"/>
      <c r="G2195" s="123"/>
      <c r="H2195" s="123"/>
      <c r="I2195" s="123"/>
      <c r="J2195" s="123"/>
      <c r="K2195" s="21"/>
      <c r="L2195" s="21"/>
      <c r="M2195" s="21"/>
      <c r="N2195" s="21"/>
      <c r="O2195" s="21"/>
      <c r="P2195" s="21"/>
      <c r="Q2195" s="21"/>
      <c r="R2195" s="21"/>
      <c r="S2195" s="21"/>
    </row>
    <row r="2196" spans="2:19" s="8" customFormat="1" x14ac:dyDescent="0.3">
      <c r="B2196" s="123"/>
      <c r="C2196" s="123"/>
      <c r="D2196" s="123"/>
      <c r="E2196" s="123"/>
      <c r="F2196" s="123"/>
      <c r="G2196" s="123"/>
      <c r="H2196" s="123"/>
      <c r="I2196" s="123"/>
      <c r="J2196" s="123"/>
      <c r="K2196" s="21"/>
      <c r="L2196" s="21"/>
      <c r="M2196" s="21"/>
      <c r="N2196" s="21"/>
      <c r="O2196" s="21"/>
      <c r="P2196" s="21"/>
      <c r="Q2196" s="21"/>
      <c r="R2196" s="21"/>
      <c r="S2196" s="21"/>
    </row>
    <row r="2197" spans="2:19" s="8" customFormat="1" x14ac:dyDescent="0.3">
      <c r="B2197" s="123"/>
      <c r="C2197" s="123"/>
      <c r="D2197" s="123"/>
      <c r="E2197" s="123"/>
      <c r="F2197" s="123"/>
      <c r="G2197" s="123"/>
      <c r="H2197" s="123"/>
      <c r="I2197" s="123"/>
      <c r="J2197" s="123"/>
      <c r="K2197" s="21"/>
      <c r="L2197" s="21"/>
      <c r="M2197" s="21"/>
      <c r="N2197" s="21"/>
      <c r="O2197" s="21"/>
      <c r="P2197" s="21"/>
      <c r="Q2197" s="21"/>
      <c r="R2197" s="21"/>
      <c r="S2197" s="21"/>
    </row>
    <row r="2198" spans="2:19" s="8" customFormat="1" x14ac:dyDescent="0.3">
      <c r="B2198" s="123"/>
      <c r="C2198" s="123"/>
      <c r="D2198" s="123"/>
      <c r="E2198" s="123"/>
      <c r="F2198" s="123"/>
      <c r="G2198" s="123"/>
      <c r="H2198" s="123"/>
      <c r="I2198" s="123"/>
      <c r="J2198" s="123"/>
      <c r="K2198" s="21"/>
      <c r="L2198" s="21"/>
      <c r="M2198" s="21"/>
      <c r="N2198" s="21"/>
      <c r="O2198" s="21"/>
      <c r="P2198" s="21"/>
      <c r="Q2198" s="21"/>
      <c r="R2198" s="21"/>
      <c r="S2198" s="21"/>
    </row>
    <row r="2199" spans="2:19" s="8" customFormat="1" x14ac:dyDescent="0.3">
      <c r="B2199" s="123"/>
      <c r="C2199" s="123"/>
      <c r="D2199" s="123"/>
      <c r="E2199" s="123"/>
      <c r="F2199" s="123"/>
      <c r="G2199" s="123"/>
      <c r="H2199" s="123"/>
      <c r="I2199" s="123"/>
      <c r="J2199" s="123"/>
      <c r="K2199" s="21"/>
      <c r="L2199" s="21"/>
      <c r="M2199" s="21"/>
      <c r="N2199" s="21"/>
      <c r="O2199" s="21"/>
      <c r="P2199" s="21"/>
      <c r="Q2199" s="21"/>
      <c r="R2199" s="21"/>
      <c r="S2199" s="21"/>
    </row>
    <row r="2200" spans="2:19" s="8" customFormat="1" x14ac:dyDescent="0.3">
      <c r="B2200" s="123"/>
      <c r="C2200" s="123"/>
      <c r="D2200" s="123"/>
      <c r="E2200" s="123"/>
      <c r="F2200" s="123"/>
      <c r="G2200" s="123"/>
      <c r="H2200" s="123"/>
      <c r="I2200" s="123"/>
      <c r="J2200" s="123"/>
      <c r="K2200" s="21"/>
      <c r="L2200" s="21"/>
      <c r="M2200" s="21"/>
      <c r="N2200" s="21"/>
      <c r="O2200" s="21"/>
      <c r="P2200" s="21"/>
      <c r="Q2200" s="21"/>
      <c r="R2200" s="21"/>
      <c r="S2200" s="21"/>
    </row>
    <row r="2201" spans="2:19" s="8" customFormat="1" x14ac:dyDescent="0.3">
      <c r="B2201" s="123"/>
      <c r="C2201" s="123"/>
      <c r="D2201" s="123"/>
      <c r="E2201" s="123"/>
      <c r="F2201" s="123"/>
      <c r="G2201" s="123"/>
      <c r="H2201" s="123"/>
      <c r="I2201" s="123"/>
      <c r="J2201" s="123"/>
      <c r="K2201" s="21"/>
      <c r="L2201" s="21"/>
      <c r="M2201" s="21"/>
      <c r="N2201" s="21"/>
      <c r="O2201" s="21"/>
      <c r="P2201" s="21"/>
      <c r="Q2201" s="21"/>
      <c r="R2201" s="21"/>
      <c r="S2201" s="21"/>
    </row>
    <row r="2202" spans="2:19" s="8" customFormat="1" x14ac:dyDescent="0.3">
      <c r="B2202" s="123"/>
      <c r="C2202" s="123"/>
      <c r="D2202" s="123"/>
      <c r="E2202" s="123"/>
      <c r="F2202" s="123"/>
      <c r="G2202" s="123"/>
      <c r="H2202" s="123"/>
      <c r="I2202" s="123"/>
      <c r="J2202" s="123"/>
      <c r="K2202" s="21"/>
      <c r="L2202" s="21"/>
      <c r="M2202" s="21"/>
      <c r="N2202" s="21"/>
      <c r="O2202" s="21"/>
      <c r="P2202" s="21"/>
      <c r="Q2202" s="21"/>
      <c r="R2202" s="21"/>
      <c r="S2202" s="21"/>
    </row>
    <row r="2203" spans="2:19" s="8" customFormat="1" x14ac:dyDescent="0.3">
      <c r="B2203" s="123"/>
      <c r="C2203" s="123"/>
      <c r="D2203" s="123"/>
      <c r="E2203" s="123"/>
      <c r="F2203" s="123"/>
      <c r="G2203" s="123"/>
      <c r="H2203" s="123"/>
      <c r="I2203" s="123"/>
      <c r="J2203" s="123"/>
      <c r="K2203" s="21"/>
      <c r="L2203" s="21"/>
      <c r="M2203" s="21"/>
      <c r="N2203" s="21"/>
      <c r="O2203" s="21"/>
      <c r="P2203" s="21"/>
      <c r="Q2203" s="21"/>
      <c r="R2203" s="21"/>
      <c r="S2203" s="21"/>
    </row>
    <row r="2204" spans="2:19" s="8" customFormat="1" x14ac:dyDescent="0.3">
      <c r="B2204" s="123"/>
      <c r="C2204" s="123"/>
      <c r="D2204" s="123"/>
      <c r="E2204" s="123"/>
      <c r="F2204" s="123"/>
      <c r="G2204" s="123"/>
      <c r="H2204" s="123"/>
      <c r="I2204" s="123"/>
      <c r="J2204" s="123"/>
      <c r="K2204" s="21"/>
      <c r="L2204" s="21"/>
      <c r="M2204" s="21"/>
      <c r="N2204" s="21"/>
      <c r="O2204" s="21"/>
      <c r="P2204" s="21"/>
      <c r="Q2204" s="21"/>
      <c r="R2204" s="21"/>
      <c r="S2204" s="21"/>
    </row>
    <row r="2205" spans="2:19" s="8" customFormat="1" x14ac:dyDescent="0.3">
      <c r="B2205" s="123"/>
      <c r="C2205" s="123"/>
      <c r="D2205" s="123"/>
      <c r="E2205" s="123"/>
      <c r="F2205" s="123"/>
      <c r="G2205" s="123"/>
      <c r="H2205" s="123"/>
      <c r="I2205" s="123"/>
      <c r="J2205" s="123"/>
      <c r="K2205" s="21"/>
      <c r="L2205" s="21"/>
      <c r="M2205" s="21"/>
      <c r="N2205" s="21"/>
      <c r="O2205" s="21"/>
      <c r="P2205" s="21"/>
      <c r="Q2205" s="21"/>
      <c r="R2205" s="21"/>
      <c r="S2205" s="21"/>
    </row>
    <row r="2206" spans="2:19" s="8" customFormat="1" x14ac:dyDescent="0.3">
      <c r="B2206" s="123"/>
      <c r="C2206" s="123"/>
      <c r="D2206" s="123"/>
      <c r="E2206" s="123"/>
      <c r="F2206" s="123"/>
      <c r="G2206" s="123"/>
      <c r="H2206" s="123"/>
      <c r="I2206" s="123"/>
      <c r="J2206" s="123"/>
      <c r="K2206" s="21"/>
      <c r="L2206" s="21"/>
      <c r="M2206" s="21"/>
      <c r="N2206" s="21"/>
      <c r="O2206" s="21"/>
      <c r="P2206" s="21"/>
      <c r="Q2206" s="21"/>
      <c r="R2206" s="21"/>
      <c r="S2206" s="21"/>
    </row>
    <row r="2207" spans="2:19" s="8" customFormat="1" x14ac:dyDescent="0.3">
      <c r="B2207" s="123"/>
      <c r="C2207" s="123"/>
      <c r="D2207" s="123"/>
      <c r="E2207" s="123"/>
      <c r="F2207" s="123"/>
      <c r="G2207" s="123"/>
      <c r="H2207" s="123"/>
      <c r="I2207" s="123"/>
      <c r="J2207" s="123"/>
      <c r="K2207" s="21"/>
      <c r="L2207" s="21"/>
      <c r="M2207" s="21"/>
      <c r="N2207" s="21"/>
      <c r="O2207" s="21"/>
      <c r="P2207" s="21"/>
      <c r="Q2207" s="21"/>
      <c r="R2207" s="21"/>
      <c r="S2207" s="21"/>
    </row>
    <row r="2208" spans="2:19" s="8" customFormat="1" x14ac:dyDescent="0.3">
      <c r="B2208" s="123"/>
      <c r="C2208" s="123"/>
      <c r="D2208" s="123"/>
      <c r="E2208" s="123"/>
      <c r="F2208" s="123"/>
      <c r="G2208" s="123"/>
      <c r="H2208" s="123"/>
      <c r="I2208" s="123"/>
      <c r="J2208" s="123"/>
      <c r="K2208" s="21"/>
      <c r="L2208" s="21"/>
      <c r="M2208" s="21"/>
      <c r="N2208" s="21"/>
      <c r="O2208" s="21"/>
      <c r="P2208" s="21"/>
      <c r="Q2208" s="21"/>
      <c r="R2208" s="21"/>
      <c r="S2208" s="21"/>
    </row>
    <row r="2209" spans="2:19" s="8" customFormat="1" x14ac:dyDescent="0.3">
      <c r="B2209" s="123"/>
      <c r="C2209" s="123"/>
      <c r="D2209" s="123"/>
      <c r="E2209" s="123"/>
      <c r="F2209" s="123"/>
      <c r="G2209" s="123"/>
      <c r="H2209" s="123"/>
      <c r="I2209" s="123"/>
      <c r="J2209" s="123"/>
      <c r="K2209" s="21"/>
      <c r="L2209" s="21"/>
      <c r="M2209" s="21"/>
      <c r="N2209" s="21"/>
      <c r="O2209" s="21"/>
      <c r="P2209" s="21"/>
      <c r="Q2209" s="21"/>
      <c r="R2209" s="21"/>
      <c r="S2209" s="21"/>
    </row>
    <row r="2210" spans="2:19" s="8" customFormat="1" x14ac:dyDescent="0.3">
      <c r="B2210" s="123"/>
      <c r="C2210" s="123"/>
      <c r="D2210" s="123"/>
      <c r="E2210" s="123"/>
      <c r="F2210" s="123"/>
      <c r="G2210" s="123"/>
      <c r="H2210" s="123"/>
      <c r="I2210" s="123"/>
      <c r="J2210" s="123"/>
      <c r="K2210" s="21"/>
      <c r="L2210" s="21"/>
      <c r="M2210" s="21"/>
      <c r="N2210" s="21"/>
      <c r="O2210" s="21"/>
      <c r="P2210" s="21"/>
      <c r="Q2210" s="21"/>
      <c r="R2210" s="21"/>
      <c r="S2210" s="21"/>
    </row>
    <row r="2211" spans="2:19" s="8" customFormat="1" x14ac:dyDescent="0.3">
      <c r="B2211" s="123"/>
      <c r="C2211" s="123"/>
      <c r="D2211" s="123"/>
      <c r="E2211" s="123"/>
      <c r="F2211" s="123"/>
      <c r="G2211" s="123"/>
      <c r="H2211" s="123"/>
      <c r="I2211" s="123"/>
      <c r="J2211" s="123"/>
      <c r="K2211" s="21"/>
      <c r="L2211" s="21"/>
      <c r="M2211" s="21"/>
      <c r="N2211" s="21"/>
      <c r="O2211" s="21"/>
      <c r="P2211" s="21"/>
      <c r="Q2211" s="21"/>
      <c r="R2211" s="21"/>
      <c r="S2211" s="21"/>
    </row>
    <row r="2212" spans="2:19" s="8" customFormat="1" x14ac:dyDescent="0.3">
      <c r="B2212" s="123"/>
      <c r="C2212" s="123"/>
      <c r="D2212" s="123"/>
      <c r="E2212" s="123"/>
      <c r="F2212" s="123"/>
      <c r="G2212" s="123"/>
      <c r="H2212" s="123"/>
      <c r="I2212" s="123"/>
      <c r="J2212" s="123"/>
      <c r="K2212" s="21"/>
      <c r="L2212" s="21"/>
      <c r="M2212" s="21"/>
      <c r="N2212" s="21"/>
      <c r="O2212" s="21"/>
      <c r="P2212" s="21"/>
      <c r="Q2212" s="21"/>
      <c r="R2212" s="21"/>
      <c r="S2212" s="21"/>
    </row>
    <row r="2213" spans="2:19" s="8" customFormat="1" x14ac:dyDescent="0.3">
      <c r="B2213" s="123"/>
      <c r="C2213" s="123"/>
      <c r="D2213" s="123"/>
      <c r="E2213" s="123"/>
      <c r="F2213" s="123"/>
      <c r="G2213" s="123"/>
      <c r="H2213" s="123"/>
      <c r="I2213" s="123"/>
      <c r="J2213" s="123"/>
      <c r="K2213" s="21"/>
      <c r="L2213" s="21"/>
      <c r="M2213" s="21"/>
      <c r="N2213" s="21"/>
      <c r="O2213" s="21"/>
      <c r="P2213" s="21"/>
      <c r="Q2213" s="21"/>
      <c r="R2213" s="21"/>
      <c r="S2213" s="21"/>
    </row>
    <row r="2214" spans="2:19" s="8" customFormat="1" x14ac:dyDescent="0.3">
      <c r="B2214" s="123"/>
      <c r="C2214" s="123"/>
      <c r="D2214" s="123"/>
      <c r="E2214" s="123"/>
      <c r="F2214" s="123"/>
      <c r="G2214" s="123"/>
      <c r="H2214" s="123"/>
      <c r="I2214" s="123"/>
      <c r="J2214" s="123"/>
      <c r="K2214" s="21"/>
      <c r="L2214" s="21"/>
      <c r="M2214" s="21"/>
      <c r="N2214" s="21"/>
      <c r="O2214" s="21"/>
      <c r="P2214" s="21"/>
      <c r="Q2214" s="21"/>
      <c r="R2214" s="21"/>
      <c r="S2214" s="21"/>
    </row>
    <row r="2215" spans="2:19" s="8" customFormat="1" x14ac:dyDescent="0.3">
      <c r="B2215" s="123"/>
      <c r="C2215" s="123"/>
      <c r="D2215" s="123"/>
      <c r="E2215" s="123"/>
      <c r="F2215" s="123"/>
      <c r="G2215" s="123"/>
      <c r="H2215" s="123"/>
      <c r="I2215" s="123"/>
      <c r="J2215" s="123"/>
      <c r="K2215" s="21"/>
      <c r="L2215" s="21"/>
      <c r="M2215" s="21"/>
      <c r="N2215" s="21"/>
      <c r="O2215" s="21"/>
      <c r="P2215" s="21"/>
      <c r="Q2215" s="21"/>
      <c r="R2215" s="21"/>
      <c r="S2215" s="21"/>
    </row>
    <row r="2216" spans="2:19" s="8" customFormat="1" x14ac:dyDescent="0.3">
      <c r="B2216" s="123"/>
      <c r="C2216" s="123"/>
      <c r="D2216" s="123"/>
      <c r="E2216" s="123"/>
      <c r="F2216" s="123"/>
      <c r="G2216" s="123"/>
      <c r="H2216" s="123"/>
      <c r="I2216" s="123"/>
      <c r="J2216" s="123"/>
      <c r="K2216" s="21"/>
      <c r="L2216" s="21"/>
      <c r="M2216" s="21"/>
      <c r="N2216" s="21"/>
      <c r="O2216" s="21"/>
      <c r="P2216" s="21"/>
      <c r="Q2216" s="21"/>
      <c r="R2216" s="21"/>
      <c r="S2216" s="21"/>
    </row>
    <row r="2217" spans="2:19" s="8" customFormat="1" x14ac:dyDescent="0.3">
      <c r="B2217" s="123"/>
      <c r="C2217" s="123"/>
      <c r="D2217" s="123"/>
      <c r="E2217" s="123"/>
      <c r="F2217" s="123"/>
      <c r="G2217" s="123"/>
      <c r="H2217" s="123"/>
      <c r="I2217" s="123"/>
      <c r="J2217" s="123"/>
      <c r="K2217" s="21"/>
      <c r="L2217" s="21"/>
      <c r="M2217" s="21"/>
      <c r="N2217" s="21"/>
      <c r="O2217" s="21"/>
      <c r="P2217" s="21"/>
      <c r="Q2217" s="21"/>
      <c r="R2217" s="21"/>
      <c r="S2217" s="21"/>
    </row>
    <row r="2218" spans="2:19" s="8" customFormat="1" x14ac:dyDescent="0.3">
      <c r="B2218" s="123"/>
      <c r="C2218" s="123"/>
      <c r="D2218" s="123"/>
      <c r="E2218" s="123"/>
      <c r="F2218" s="123"/>
      <c r="G2218" s="123"/>
      <c r="H2218" s="123"/>
      <c r="I2218" s="123"/>
      <c r="J2218" s="123"/>
      <c r="K2218" s="21"/>
      <c r="L2218" s="21"/>
      <c r="M2218" s="21"/>
      <c r="N2218" s="21"/>
      <c r="O2218" s="21"/>
      <c r="P2218" s="21"/>
      <c r="Q2218" s="21"/>
      <c r="R2218" s="21"/>
      <c r="S2218" s="21"/>
    </row>
    <row r="2219" spans="2:19" s="8" customFormat="1" x14ac:dyDescent="0.3">
      <c r="B2219" s="123"/>
      <c r="C2219" s="123"/>
      <c r="D2219" s="123"/>
      <c r="E2219" s="123"/>
      <c r="F2219" s="123"/>
      <c r="G2219" s="123"/>
      <c r="H2219" s="123"/>
      <c r="I2219" s="123"/>
      <c r="J2219" s="123"/>
      <c r="K2219" s="21"/>
      <c r="L2219" s="21"/>
      <c r="M2219" s="21"/>
      <c r="N2219" s="21"/>
      <c r="O2219" s="21"/>
      <c r="P2219" s="21"/>
      <c r="Q2219" s="21"/>
      <c r="R2219" s="21"/>
      <c r="S2219" s="21"/>
    </row>
    <row r="2220" spans="2:19" s="8" customFormat="1" x14ac:dyDescent="0.3">
      <c r="B2220" s="123"/>
      <c r="C2220" s="123"/>
      <c r="D2220" s="123"/>
      <c r="E2220" s="123"/>
      <c r="F2220" s="123"/>
      <c r="G2220" s="123"/>
      <c r="H2220" s="123"/>
      <c r="I2220" s="123"/>
      <c r="J2220" s="123"/>
      <c r="K2220" s="21"/>
      <c r="L2220" s="21"/>
      <c r="M2220" s="21"/>
      <c r="N2220" s="21"/>
      <c r="O2220" s="21"/>
      <c r="P2220" s="21"/>
      <c r="Q2220" s="21"/>
      <c r="R2220" s="21"/>
      <c r="S2220" s="21"/>
    </row>
    <row r="2221" spans="2:19" s="8" customFormat="1" x14ac:dyDescent="0.3">
      <c r="B2221" s="123"/>
      <c r="C2221" s="123"/>
      <c r="D2221" s="123"/>
      <c r="E2221" s="123"/>
      <c r="F2221" s="123"/>
      <c r="G2221" s="123"/>
      <c r="H2221" s="123"/>
      <c r="I2221" s="123"/>
      <c r="J2221" s="123"/>
      <c r="K2221" s="21"/>
      <c r="L2221" s="21"/>
      <c r="M2221" s="21"/>
      <c r="N2221" s="21"/>
      <c r="O2221" s="21"/>
      <c r="P2221" s="21"/>
      <c r="Q2221" s="21"/>
      <c r="R2221" s="21"/>
      <c r="S2221" s="21"/>
    </row>
    <row r="2222" spans="2:19" s="8" customFormat="1" x14ac:dyDescent="0.3">
      <c r="B2222" s="123"/>
      <c r="C2222" s="123"/>
      <c r="D2222" s="123"/>
      <c r="E2222" s="123"/>
      <c r="F2222" s="123"/>
      <c r="G2222" s="123"/>
      <c r="H2222" s="123"/>
      <c r="I2222" s="123"/>
      <c r="J2222" s="123"/>
      <c r="K2222" s="21"/>
      <c r="L2222" s="21"/>
      <c r="M2222" s="21"/>
      <c r="N2222" s="21"/>
      <c r="O2222" s="21"/>
      <c r="P2222" s="21"/>
      <c r="Q2222" s="21"/>
      <c r="R2222" s="21"/>
      <c r="S2222" s="21"/>
    </row>
    <row r="2223" spans="2:19" s="8" customFormat="1" x14ac:dyDescent="0.3">
      <c r="B2223" s="123"/>
      <c r="C2223" s="123"/>
      <c r="D2223" s="123"/>
      <c r="E2223" s="123"/>
      <c r="F2223" s="123"/>
      <c r="G2223" s="123"/>
      <c r="H2223" s="123"/>
      <c r="I2223" s="123"/>
      <c r="J2223" s="123"/>
      <c r="K2223" s="21"/>
      <c r="L2223" s="21"/>
      <c r="M2223" s="21"/>
      <c r="N2223" s="21"/>
      <c r="O2223" s="21"/>
      <c r="P2223" s="21"/>
      <c r="Q2223" s="21"/>
      <c r="R2223" s="21"/>
      <c r="S2223" s="21"/>
    </row>
    <row r="2224" spans="2:19" s="8" customFormat="1" x14ac:dyDescent="0.3">
      <c r="B2224" s="123"/>
      <c r="C2224" s="123"/>
      <c r="D2224" s="123"/>
      <c r="E2224" s="123"/>
      <c r="F2224" s="123"/>
      <c r="G2224" s="123"/>
      <c r="H2224" s="123"/>
      <c r="I2224" s="123"/>
      <c r="J2224" s="123"/>
      <c r="K2224" s="21"/>
      <c r="L2224" s="21"/>
      <c r="M2224" s="21"/>
      <c r="N2224" s="21"/>
      <c r="O2224" s="21"/>
      <c r="P2224" s="21"/>
      <c r="Q2224" s="21"/>
      <c r="R2224" s="21"/>
      <c r="S2224" s="21"/>
    </row>
    <row r="2225" spans="2:19" s="8" customFormat="1" x14ac:dyDescent="0.3">
      <c r="B2225" s="123"/>
      <c r="C2225" s="123"/>
      <c r="D2225" s="123"/>
      <c r="E2225" s="123"/>
      <c r="F2225" s="123"/>
      <c r="G2225" s="123"/>
      <c r="H2225" s="123"/>
      <c r="I2225" s="123"/>
      <c r="J2225" s="123"/>
      <c r="K2225" s="21"/>
      <c r="L2225" s="21"/>
      <c r="M2225" s="21"/>
      <c r="N2225" s="21"/>
      <c r="O2225" s="21"/>
      <c r="P2225" s="21"/>
      <c r="Q2225" s="21"/>
      <c r="R2225" s="21"/>
      <c r="S2225" s="21"/>
    </row>
    <row r="2226" spans="2:19" s="8" customFormat="1" x14ac:dyDescent="0.3">
      <c r="B2226" s="123"/>
      <c r="C2226" s="123"/>
      <c r="D2226" s="123"/>
      <c r="E2226" s="123"/>
      <c r="F2226" s="123"/>
      <c r="G2226" s="123"/>
      <c r="H2226" s="123"/>
      <c r="I2226" s="123"/>
      <c r="J2226" s="123"/>
      <c r="K2226" s="21"/>
      <c r="L2226" s="21"/>
      <c r="M2226" s="21"/>
      <c r="N2226" s="21"/>
      <c r="O2226" s="21"/>
      <c r="P2226" s="21"/>
      <c r="Q2226" s="21"/>
      <c r="R2226" s="21"/>
      <c r="S2226" s="21"/>
    </row>
    <row r="2227" spans="2:19" s="8" customFormat="1" x14ac:dyDescent="0.3">
      <c r="B2227" s="123"/>
      <c r="C2227" s="123"/>
      <c r="D2227" s="123"/>
      <c r="E2227" s="123"/>
      <c r="F2227" s="123"/>
      <c r="G2227" s="123"/>
      <c r="H2227" s="123"/>
      <c r="I2227" s="123"/>
      <c r="J2227" s="123"/>
      <c r="K2227" s="21"/>
      <c r="L2227" s="21"/>
      <c r="M2227" s="21"/>
      <c r="N2227" s="21"/>
      <c r="O2227" s="21"/>
      <c r="P2227" s="21"/>
      <c r="Q2227" s="21"/>
      <c r="R2227" s="21"/>
      <c r="S2227" s="21"/>
    </row>
    <row r="2228" spans="2:19" s="8" customFormat="1" x14ac:dyDescent="0.3">
      <c r="B2228" s="123"/>
      <c r="C2228" s="123"/>
      <c r="D2228" s="123"/>
      <c r="E2228" s="123"/>
      <c r="F2228" s="123"/>
      <c r="G2228" s="123"/>
      <c r="H2228" s="123"/>
      <c r="I2228" s="123"/>
      <c r="J2228" s="123"/>
      <c r="K2228" s="21"/>
      <c r="L2228" s="21"/>
      <c r="M2228" s="21"/>
      <c r="N2228" s="21"/>
      <c r="O2228" s="21"/>
      <c r="P2228" s="21"/>
      <c r="Q2228" s="21"/>
      <c r="R2228" s="21"/>
      <c r="S2228" s="21"/>
    </row>
    <row r="2229" spans="2:19" s="8" customFormat="1" x14ac:dyDescent="0.3">
      <c r="B2229" s="123"/>
      <c r="C2229" s="123"/>
      <c r="D2229" s="123"/>
      <c r="E2229" s="123"/>
      <c r="F2229" s="123"/>
      <c r="G2229" s="123"/>
      <c r="H2229" s="123"/>
      <c r="I2229" s="123"/>
      <c r="J2229" s="123"/>
      <c r="K2229" s="21"/>
      <c r="L2229" s="21"/>
      <c r="M2229" s="21"/>
      <c r="N2229" s="21"/>
      <c r="O2229" s="21"/>
      <c r="P2229" s="21"/>
      <c r="Q2229" s="21"/>
      <c r="R2229" s="21"/>
      <c r="S2229" s="21"/>
    </row>
    <row r="2230" spans="2:19" s="8" customFormat="1" x14ac:dyDescent="0.3">
      <c r="B2230" s="123"/>
      <c r="C2230" s="123"/>
      <c r="D2230" s="123"/>
      <c r="E2230" s="123"/>
      <c r="F2230" s="123"/>
      <c r="G2230" s="123"/>
      <c r="H2230" s="123"/>
      <c r="I2230" s="123"/>
      <c r="J2230" s="123"/>
      <c r="K2230" s="21"/>
      <c r="L2230" s="21"/>
      <c r="M2230" s="21"/>
      <c r="N2230" s="21"/>
      <c r="O2230" s="21"/>
      <c r="P2230" s="21"/>
      <c r="Q2230" s="21"/>
      <c r="R2230" s="21"/>
      <c r="S2230" s="21"/>
    </row>
    <row r="2231" spans="2:19" s="8" customFormat="1" x14ac:dyDescent="0.3">
      <c r="B2231" s="123"/>
      <c r="C2231" s="123"/>
      <c r="D2231" s="123"/>
      <c r="E2231" s="123"/>
      <c r="F2231" s="123"/>
      <c r="G2231" s="123"/>
      <c r="H2231" s="123"/>
      <c r="I2231" s="123"/>
      <c r="J2231" s="123"/>
      <c r="K2231" s="21"/>
      <c r="L2231" s="21"/>
      <c r="M2231" s="21"/>
      <c r="N2231" s="21"/>
      <c r="O2231" s="21"/>
      <c r="P2231" s="21"/>
      <c r="Q2231" s="21"/>
      <c r="R2231" s="21"/>
      <c r="S2231" s="21"/>
    </row>
    <row r="2232" spans="2:19" s="8" customFormat="1" x14ac:dyDescent="0.3">
      <c r="B2232" s="123"/>
      <c r="C2232" s="123"/>
      <c r="D2232" s="123"/>
      <c r="E2232" s="123"/>
      <c r="F2232" s="123"/>
      <c r="G2232" s="123"/>
      <c r="H2232" s="123"/>
      <c r="I2232" s="123"/>
      <c r="J2232" s="123"/>
      <c r="K2232" s="21"/>
      <c r="L2232" s="21"/>
      <c r="M2232" s="21"/>
      <c r="N2232" s="21"/>
      <c r="O2232" s="21"/>
      <c r="P2232" s="21"/>
      <c r="Q2232" s="21"/>
      <c r="R2232" s="21"/>
      <c r="S2232" s="21"/>
    </row>
    <row r="2233" spans="2:19" s="8" customFormat="1" x14ac:dyDescent="0.3">
      <c r="B2233" s="123"/>
      <c r="C2233" s="123"/>
      <c r="D2233" s="123"/>
      <c r="E2233" s="123"/>
      <c r="F2233" s="123"/>
      <c r="G2233" s="123"/>
      <c r="H2233" s="123"/>
      <c r="I2233" s="123"/>
      <c r="J2233" s="123"/>
      <c r="K2233" s="21"/>
      <c r="L2233" s="21"/>
      <c r="M2233" s="21"/>
      <c r="N2233" s="21"/>
      <c r="O2233" s="21"/>
      <c r="P2233" s="21"/>
      <c r="Q2233" s="21"/>
      <c r="R2233" s="21"/>
      <c r="S2233" s="21"/>
    </row>
    <row r="2234" spans="2:19" s="8" customFormat="1" x14ac:dyDescent="0.3">
      <c r="B2234" s="123"/>
      <c r="C2234" s="123"/>
      <c r="D2234" s="123"/>
      <c r="E2234" s="123"/>
      <c r="F2234" s="123"/>
      <c r="G2234" s="123"/>
      <c r="H2234" s="123"/>
      <c r="I2234" s="123"/>
      <c r="J2234" s="123"/>
      <c r="K2234" s="21"/>
      <c r="L2234" s="21"/>
      <c r="M2234" s="21"/>
      <c r="N2234" s="21"/>
      <c r="O2234" s="21"/>
      <c r="P2234" s="21"/>
      <c r="Q2234" s="21"/>
      <c r="R2234" s="21"/>
      <c r="S2234" s="21"/>
    </row>
    <row r="2235" spans="2:19" s="8" customFormat="1" x14ac:dyDescent="0.3">
      <c r="B2235" s="123"/>
      <c r="C2235" s="123"/>
      <c r="D2235" s="123"/>
      <c r="E2235" s="123"/>
      <c r="F2235" s="123"/>
      <c r="G2235" s="123"/>
      <c r="H2235" s="123"/>
      <c r="I2235" s="123"/>
      <c r="J2235" s="123"/>
      <c r="K2235" s="21"/>
      <c r="L2235" s="21"/>
      <c r="M2235" s="21"/>
      <c r="N2235" s="21"/>
      <c r="O2235" s="21"/>
      <c r="P2235" s="21"/>
      <c r="Q2235" s="21"/>
      <c r="R2235" s="21"/>
      <c r="S2235" s="21"/>
    </row>
    <row r="2236" spans="2:19" s="8" customFormat="1" x14ac:dyDescent="0.3">
      <c r="B2236" s="123"/>
      <c r="C2236" s="123"/>
      <c r="D2236" s="123"/>
      <c r="E2236" s="123"/>
      <c r="F2236" s="123"/>
      <c r="G2236" s="123"/>
      <c r="H2236" s="123"/>
      <c r="I2236" s="123"/>
      <c r="J2236" s="123"/>
      <c r="K2236" s="21"/>
      <c r="L2236" s="21"/>
      <c r="M2236" s="21"/>
      <c r="N2236" s="21"/>
      <c r="O2236" s="21"/>
      <c r="P2236" s="21"/>
      <c r="Q2236" s="21"/>
      <c r="R2236" s="21"/>
      <c r="S2236" s="21"/>
    </row>
    <row r="2237" spans="2:19" s="8" customFormat="1" x14ac:dyDescent="0.3">
      <c r="B2237" s="123"/>
      <c r="C2237" s="123"/>
      <c r="D2237" s="123"/>
      <c r="E2237" s="123"/>
      <c r="F2237" s="123"/>
      <c r="G2237" s="123"/>
      <c r="H2237" s="123"/>
      <c r="I2237" s="123"/>
      <c r="J2237" s="123"/>
      <c r="K2237" s="21"/>
      <c r="L2237" s="21"/>
      <c r="M2237" s="21"/>
      <c r="N2237" s="21"/>
      <c r="O2237" s="21"/>
      <c r="P2237" s="21"/>
      <c r="Q2237" s="21"/>
      <c r="R2237" s="21"/>
      <c r="S2237" s="21"/>
    </row>
    <row r="2238" spans="2:19" s="8" customFormat="1" x14ac:dyDescent="0.3">
      <c r="B2238" s="123"/>
      <c r="C2238" s="123"/>
      <c r="D2238" s="123"/>
      <c r="E2238" s="123"/>
      <c r="F2238" s="123"/>
      <c r="G2238" s="123"/>
      <c r="H2238" s="123"/>
      <c r="I2238" s="123"/>
      <c r="J2238" s="123"/>
      <c r="K2238" s="21"/>
      <c r="L2238" s="21"/>
      <c r="M2238" s="21"/>
      <c r="N2238" s="21"/>
      <c r="O2238" s="21"/>
      <c r="P2238" s="21"/>
      <c r="Q2238" s="21"/>
      <c r="R2238" s="21"/>
      <c r="S2238" s="21"/>
    </row>
    <row r="2239" spans="2:19" s="8" customFormat="1" x14ac:dyDescent="0.3">
      <c r="B2239" s="123"/>
      <c r="C2239" s="123"/>
      <c r="D2239" s="123"/>
      <c r="E2239" s="123"/>
      <c r="F2239" s="123"/>
      <c r="G2239" s="123"/>
      <c r="H2239" s="123"/>
      <c r="I2239" s="123"/>
      <c r="J2239" s="123"/>
      <c r="K2239" s="21"/>
      <c r="L2239" s="21"/>
      <c r="M2239" s="21"/>
      <c r="N2239" s="21"/>
      <c r="O2239" s="21"/>
      <c r="P2239" s="21"/>
      <c r="Q2239" s="21"/>
      <c r="R2239" s="21"/>
      <c r="S2239" s="21"/>
    </row>
    <row r="2240" spans="2:19" s="8" customFormat="1" x14ac:dyDescent="0.3">
      <c r="B2240" s="123"/>
      <c r="C2240" s="123"/>
      <c r="D2240" s="123"/>
      <c r="E2240" s="123"/>
      <c r="F2240" s="123"/>
      <c r="G2240" s="123"/>
      <c r="H2240" s="123"/>
      <c r="I2240" s="123"/>
      <c r="J2240" s="123"/>
      <c r="K2240" s="21"/>
      <c r="L2240" s="21"/>
      <c r="M2240" s="21"/>
      <c r="N2240" s="21"/>
      <c r="O2240" s="21"/>
      <c r="P2240" s="21"/>
      <c r="Q2240" s="21"/>
      <c r="R2240" s="21"/>
      <c r="S2240" s="21"/>
    </row>
    <row r="2241" spans="2:19" s="8" customFormat="1" x14ac:dyDescent="0.3">
      <c r="B2241" s="123"/>
      <c r="C2241" s="123"/>
      <c r="D2241" s="123"/>
      <c r="E2241" s="123"/>
      <c r="F2241" s="123"/>
      <c r="G2241" s="123"/>
      <c r="H2241" s="123"/>
      <c r="I2241" s="123"/>
      <c r="J2241" s="123"/>
      <c r="K2241" s="21"/>
      <c r="L2241" s="21"/>
      <c r="M2241" s="21"/>
      <c r="N2241" s="21"/>
      <c r="O2241" s="21"/>
      <c r="P2241" s="21"/>
      <c r="Q2241" s="21"/>
      <c r="R2241" s="21"/>
      <c r="S2241" s="21"/>
    </row>
    <row r="2242" spans="2:19" s="8" customFormat="1" x14ac:dyDescent="0.3">
      <c r="B2242" s="123"/>
      <c r="C2242" s="123"/>
      <c r="D2242" s="123"/>
      <c r="E2242" s="123"/>
      <c r="F2242" s="123"/>
      <c r="G2242" s="123"/>
      <c r="H2242" s="123"/>
      <c r="I2242" s="123"/>
      <c r="J2242" s="123"/>
      <c r="K2242" s="21"/>
      <c r="L2242" s="21"/>
      <c r="M2242" s="21"/>
      <c r="N2242" s="21"/>
      <c r="O2242" s="21"/>
      <c r="P2242" s="21"/>
      <c r="Q2242" s="21"/>
      <c r="R2242" s="21"/>
      <c r="S2242" s="21"/>
    </row>
    <row r="2243" spans="2:19" s="8" customFormat="1" x14ac:dyDescent="0.3">
      <c r="B2243" s="123"/>
      <c r="C2243" s="123"/>
      <c r="D2243" s="123"/>
      <c r="E2243" s="123"/>
      <c r="F2243" s="123"/>
      <c r="G2243" s="123"/>
      <c r="H2243" s="123"/>
      <c r="I2243" s="123"/>
      <c r="J2243" s="123"/>
      <c r="K2243" s="21"/>
      <c r="L2243" s="21"/>
      <c r="M2243" s="21"/>
      <c r="N2243" s="21"/>
      <c r="O2243" s="21"/>
      <c r="P2243" s="21"/>
      <c r="Q2243" s="21"/>
      <c r="R2243" s="21"/>
      <c r="S2243" s="21"/>
    </row>
    <row r="2244" spans="2:19" s="8" customFormat="1" x14ac:dyDescent="0.3">
      <c r="B2244" s="123"/>
      <c r="C2244" s="123"/>
      <c r="D2244" s="123"/>
      <c r="E2244" s="123"/>
      <c r="F2244" s="123"/>
      <c r="G2244" s="123"/>
      <c r="H2244" s="123"/>
      <c r="I2244" s="123"/>
      <c r="J2244" s="123"/>
      <c r="K2244" s="21"/>
      <c r="L2244" s="21"/>
      <c r="M2244" s="21"/>
      <c r="N2244" s="21"/>
      <c r="O2244" s="21"/>
      <c r="P2244" s="21"/>
      <c r="Q2244" s="21"/>
      <c r="R2244" s="21"/>
      <c r="S2244" s="21"/>
    </row>
    <row r="2245" spans="2:19" s="8" customFormat="1" x14ac:dyDescent="0.3">
      <c r="B2245" s="123"/>
      <c r="C2245" s="123"/>
      <c r="D2245" s="123"/>
      <c r="E2245" s="123"/>
      <c r="F2245" s="123"/>
      <c r="G2245" s="123"/>
      <c r="H2245" s="123"/>
      <c r="I2245" s="123"/>
      <c r="J2245" s="123"/>
      <c r="K2245" s="21"/>
      <c r="L2245" s="21"/>
      <c r="M2245" s="21"/>
      <c r="N2245" s="21"/>
      <c r="O2245" s="21"/>
      <c r="P2245" s="21"/>
      <c r="Q2245" s="21"/>
      <c r="R2245" s="21"/>
      <c r="S2245" s="21"/>
    </row>
    <row r="2246" spans="2:19" s="8" customFormat="1" x14ac:dyDescent="0.3">
      <c r="B2246" s="123"/>
      <c r="C2246" s="123"/>
      <c r="D2246" s="123"/>
      <c r="E2246" s="123"/>
      <c r="F2246" s="123"/>
      <c r="G2246" s="123"/>
      <c r="H2246" s="123"/>
      <c r="I2246" s="123"/>
      <c r="J2246" s="123"/>
      <c r="K2246" s="21"/>
      <c r="L2246" s="21"/>
      <c r="M2246" s="21"/>
      <c r="N2246" s="21"/>
      <c r="O2246" s="21"/>
      <c r="P2246" s="21"/>
      <c r="Q2246" s="21"/>
      <c r="R2246" s="21"/>
      <c r="S2246" s="21"/>
    </row>
    <row r="2247" spans="2:19" s="8" customFormat="1" x14ac:dyDescent="0.3">
      <c r="B2247" s="123"/>
      <c r="C2247" s="123"/>
      <c r="D2247" s="123"/>
      <c r="E2247" s="123"/>
      <c r="F2247" s="123"/>
      <c r="G2247" s="123"/>
      <c r="H2247" s="123"/>
      <c r="I2247" s="123"/>
      <c r="J2247" s="123"/>
      <c r="K2247" s="21"/>
      <c r="L2247" s="21"/>
      <c r="M2247" s="21"/>
      <c r="N2247" s="21"/>
      <c r="O2247" s="21"/>
      <c r="P2247" s="21"/>
      <c r="Q2247" s="21"/>
      <c r="R2247" s="21"/>
      <c r="S2247" s="21"/>
    </row>
    <row r="2248" spans="2:19" s="8" customFormat="1" x14ac:dyDescent="0.3">
      <c r="B2248" s="123"/>
      <c r="C2248" s="123"/>
      <c r="D2248" s="123"/>
      <c r="E2248" s="123"/>
      <c r="F2248" s="123"/>
      <c r="G2248" s="123"/>
      <c r="H2248" s="123"/>
      <c r="I2248" s="123"/>
      <c r="J2248" s="123"/>
      <c r="K2248" s="21"/>
      <c r="L2248" s="21"/>
      <c r="M2248" s="21"/>
      <c r="N2248" s="21"/>
      <c r="O2248" s="21"/>
      <c r="P2248" s="21"/>
      <c r="Q2248" s="21"/>
      <c r="R2248" s="21"/>
      <c r="S2248" s="21"/>
    </row>
    <row r="2249" spans="2:19" s="8" customFormat="1" x14ac:dyDescent="0.3">
      <c r="B2249" s="123"/>
      <c r="C2249" s="123"/>
      <c r="D2249" s="123"/>
      <c r="E2249" s="123"/>
      <c r="F2249" s="123"/>
      <c r="G2249" s="123"/>
      <c r="H2249" s="123"/>
      <c r="I2249" s="123"/>
      <c r="J2249" s="123"/>
      <c r="K2249" s="21"/>
      <c r="L2249" s="21"/>
      <c r="M2249" s="21"/>
      <c r="N2249" s="21"/>
      <c r="O2249" s="21"/>
      <c r="P2249" s="21"/>
      <c r="Q2249" s="21"/>
      <c r="R2249" s="21"/>
      <c r="S2249" s="21"/>
    </row>
    <row r="2250" spans="2:19" s="8" customFormat="1" x14ac:dyDescent="0.3">
      <c r="B2250" s="123"/>
      <c r="C2250" s="123"/>
      <c r="D2250" s="123"/>
      <c r="E2250" s="123"/>
      <c r="F2250" s="123"/>
      <c r="G2250" s="123"/>
      <c r="H2250" s="123"/>
      <c r="I2250" s="123"/>
      <c r="J2250" s="123"/>
      <c r="K2250" s="21"/>
      <c r="L2250" s="21"/>
      <c r="M2250" s="21"/>
      <c r="N2250" s="21"/>
      <c r="O2250" s="21"/>
      <c r="P2250" s="21"/>
      <c r="Q2250" s="21"/>
      <c r="R2250" s="21"/>
      <c r="S2250" s="21"/>
    </row>
    <row r="2251" spans="2:19" s="8" customFormat="1" x14ac:dyDescent="0.3">
      <c r="B2251" s="123"/>
      <c r="C2251" s="123"/>
      <c r="D2251" s="123"/>
      <c r="E2251" s="123"/>
      <c r="F2251" s="123"/>
      <c r="G2251" s="123"/>
      <c r="H2251" s="123"/>
      <c r="I2251" s="123"/>
      <c r="J2251" s="123"/>
      <c r="K2251" s="21"/>
      <c r="L2251" s="21"/>
      <c r="M2251" s="21"/>
      <c r="N2251" s="21"/>
      <c r="O2251" s="21"/>
      <c r="P2251" s="21"/>
      <c r="Q2251" s="21"/>
      <c r="R2251" s="21"/>
      <c r="S2251" s="21"/>
    </row>
    <row r="2252" spans="2:19" s="8" customFormat="1" x14ac:dyDescent="0.3">
      <c r="B2252" s="123"/>
      <c r="C2252" s="123"/>
      <c r="D2252" s="123"/>
      <c r="E2252" s="123"/>
      <c r="F2252" s="123"/>
      <c r="G2252" s="123"/>
      <c r="H2252" s="123"/>
      <c r="I2252" s="123"/>
      <c r="J2252" s="123"/>
      <c r="K2252" s="21"/>
      <c r="L2252" s="21"/>
      <c r="M2252" s="21"/>
      <c r="N2252" s="21"/>
      <c r="O2252" s="21"/>
      <c r="P2252" s="21"/>
      <c r="Q2252" s="21"/>
      <c r="R2252" s="21"/>
      <c r="S2252" s="21"/>
    </row>
    <row r="2253" spans="2:19" s="8" customFormat="1" x14ac:dyDescent="0.3">
      <c r="B2253" s="123"/>
      <c r="C2253" s="123"/>
      <c r="D2253" s="123"/>
      <c r="E2253" s="123"/>
      <c r="F2253" s="123"/>
      <c r="G2253" s="123"/>
      <c r="H2253" s="123"/>
      <c r="I2253" s="123"/>
      <c r="J2253" s="123"/>
      <c r="K2253" s="21"/>
      <c r="L2253" s="21"/>
      <c r="M2253" s="21"/>
      <c r="N2253" s="21"/>
      <c r="O2253" s="21"/>
      <c r="P2253" s="21"/>
      <c r="Q2253" s="21"/>
      <c r="R2253" s="21"/>
      <c r="S2253" s="21"/>
    </row>
    <row r="2254" spans="2:19" s="8" customFormat="1" x14ac:dyDescent="0.3">
      <c r="B2254" s="123"/>
      <c r="C2254" s="123"/>
      <c r="D2254" s="123"/>
      <c r="E2254" s="123"/>
      <c r="F2254" s="123"/>
      <c r="G2254" s="123"/>
      <c r="H2254" s="123"/>
      <c r="I2254" s="123"/>
      <c r="J2254" s="123"/>
      <c r="K2254" s="21"/>
      <c r="L2254" s="21"/>
      <c r="M2254" s="21"/>
      <c r="N2254" s="21"/>
      <c r="O2254" s="21"/>
      <c r="P2254" s="21"/>
      <c r="Q2254" s="21"/>
      <c r="R2254" s="21"/>
      <c r="S2254" s="21"/>
    </row>
    <row r="2255" spans="2:19" s="8" customFormat="1" x14ac:dyDescent="0.3">
      <c r="B2255" s="123"/>
      <c r="C2255" s="123"/>
      <c r="D2255" s="123"/>
      <c r="E2255" s="123"/>
      <c r="F2255" s="123"/>
      <c r="G2255" s="123"/>
      <c r="H2255" s="123"/>
      <c r="I2255" s="123"/>
      <c r="J2255" s="123"/>
      <c r="K2255" s="21"/>
      <c r="L2255" s="21"/>
      <c r="M2255" s="21"/>
      <c r="N2255" s="21"/>
      <c r="O2255" s="21"/>
      <c r="P2255" s="21"/>
      <c r="Q2255" s="21"/>
      <c r="R2255" s="21"/>
      <c r="S2255" s="21"/>
    </row>
    <row r="2256" spans="2:19" s="8" customFormat="1" x14ac:dyDescent="0.3">
      <c r="B2256" s="123"/>
      <c r="C2256" s="123"/>
      <c r="D2256" s="123"/>
      <c r="E2256" s="123"/>
      <c r="F2256" s="123"/>
      <c r="G2256" s="123"/>
      <c r="H2256" s="123"/>
      <c r="I2256" s="123"/>
      <c r="J2256" s="123"/>
      <c r="K2256" s="21"/>
      <c r="L2256" s="21"/>
      <c r="M2256" s="21"/>
      <c r="N2256" s="21"/>
      <c r="O2256" s="21"/>
      <c r="P2256" s="21"/>
      <c r="Q2256" s="21"/>
      <c r="R2256" s="21"/>
      <c r="S2256" s="21"/>
    </row>
    <row r="2257" spans="2:19" s="8" customFormat="1" x14ac:dyDescent="0.3">
      <c r="B2257" s="123"/>
      <c r="C2257" s="123"/>
      <c r="D2257" s="123"/>
      <c r="E2257" s="123"/>
      <c r="F2257" s="123"/>
      <c r="G2257" s="123"/>
      <c r="H2257" s="123"/>
      <c r="I2257" s="123"/>
      <c r="J2257" s="123"/>
      <c r="K2257" s="21"/>
      <c r="L2257" s="21"/>
      <c r="M2257" s="21"/>
      <c r="N2257" s="21"/>
      <c r="O2257" s="21"/>
      <c r="P2257" s="21"/>
      <c r="Q2257" s="21"/>
      <c r="R2257" s="21"/>
      <c r="S2257" s="21"/>
    </row>
    <row r="2258" spans="2:19" s="8" customFormat="1" x14ac:dyDescent="0.3">
      <c r="B2258" s="123"/>
      <c r="C2258" s="123"/>
      <c r="D2258" s="123"/>
      <c r="E2258" s="123"/>
      <c r="F2258" s="123"/>
      <c r="G2258" s="123"/>
      <c r="H2258" s="123"/>
      <c r="I2258" s="123"/>
      <c r="J2258" s="123"/>
      <c r="K2258" s="21"/>
      <c r="L2258" s="21"/>
      <c r="M2258" s="21"/>
      <c r="N2258" s="21"/>
      <c r="O2258" s="21"/>
      <c r="P2258" s="21"/>
      <c r="Q2258" s="21"/>
      <c r="R2258" s="21"/>
      <c r="S2258" s="21"/>
    </row>
    <row r="2259" spans="2:19" s="8" customFormat="1" x14ac:dyDescent="0.3">
      <c r="B2259" s="123"/>
      <c r="C2259" s="123"/>
      <c r="D2259" s="123"/>
      <c r="E2259" s="123"/>
      <c r="F2259" s="123"/>
      <c r="G2259" s="123"/>
      <c r="H2259" s="123"/>
      <c r="I2259" s="123"/>
      <c r="J2259" s="123"/>
      <c r="K2259" s="21"/>
      <c r="L2259" s="21"/>
      <c r="M2259" s="21"/>
      <c r="N2259" s="21"/>
      <c r="O2259" s="21"/>
      <c r="P2259" s="21"/>
      <c r="Q2259" s="21"/>
      <c r="R2259" s="21"/>
      <c r="S2259" s="21"/>
    </row>
    <row r="2260" spans="2:19" s="8" customFormat="1" x14ac:dyDescent="0.3">
      <c r="B2260" s="123"/>
      <c r="C2260" s="123"/>
      <c r="D2260" s="123"/>
      <c r="E2260" s="123"/>
      <c r="F2260" s="123"/>
      <c r="G2260" s="123"/>
      <c r="H2260" s="123"/>
      <c r="I2260" s="123"/>
      <c r="J2260" s="123"/>
      <c r="K2260" s="21"/>
      <c r="L2260" s="21"/>
      <c r="M2260" s="21"/>
      <c r="N2260" s="21"/>
      <c r="O2260" s="21"/>
      <c r="P2260" s="21"/>
      <c r="Q2260" s="21"/>
      <c r="R2260" s="21"/>
      <c r="S2260" s="21"/>
    </row>
    <row r="2261" spans="2:19" s="8" customFormat="1" x14ac:dyDescent="0.3">
      <c r="B2261" s="123"/>
      <c r="C2261" s="123"/>
      <c r="D2261" s="123"/>
      <c r="E2261" s="123"/>
      <c r="F2261" s="123"/>
      <c r="G2261" s="123"/>
      <c r="H2261" s="123"/>
      <c r="I2261" s="123"/>
      <c r="J2261" s="123"/>
      <c r="K2261" s="21"/>
      <c r="L2261" s="21"/>
      <c r="M2261" s="21"/>
      <c r="N2261" s="21"/>
      <c r="O2261" s="21"/>
      <c r="P2261" s="21"/>
      <c r="Q2261" s="21"/>
      <c r="R2261" s="21"/>
      <c r="S2261" s="21"/>
    </row>
    <row r="2262" spans="2:19" s="8" customFormat="1" x14ac:dyDescent="0.3">
      <c r="B2262" s="123"/>
      <c r="C2262" s="123"/>
      <c r="D2262" s="123"/>
      <c r="E2262" s="123"/>
      <c r="F2262" s="123"/>
      <c r="G2262" s="123"/>
      <c r="H2262" s="123"/>
      <c r="I2262" s="123"/>
      <c r="J2262" s="123"/>
      <c r="K2262" s="21"/>
      <c r="L2262" s="21"/>
      <c r="M2262" s="21"/>
      <c r="N2262" s="21"/>
      <c r="O2262" s="21"/>
      <c r="P2262" s="21"/>
      <c r="Q2262" s="21"/>
      <c r="R2262" s="21"/>
      <c r="S2262" s="21"/>
    </row>
    <row r="2263" spans="2:19" s="8" customFormat="1" x14ac:dyDescent="0.3">
      <c r="B2263" s="123"/>
      <c r="C2263" s="123"/>
      <c r="D2263" s="123"/>
      <c r="E2263" s="123"/>
      <c r="F2263" s="123"/>
      <c r="G2263" s="123"/>
      <c r="H2263" s="123"/>
      <c r="I2263" s="123"/>
      <c r="J2263" s="123"/>
      <c r="K2263" s="21"/>
      <c r="L2263" s="21"/>
      <c r="M2263" s="21"/>
      <c r="N2263" s="21"/>
      <c r="O2263" s="21"/>
      <c r="P2263" s="21"/>
      <c r="Q2263" s="21"/>
      <c r="R2263" s="21"/>
      <c r="S2263" s="21"/>
    </row>
    <row r="2264" spans="2:19" s="8" customFormat="1" x14ac:dyDescent="0.3">
      <c r="B2264" s="123"/>
      <c r="C2264" s="123"/>
      <c r="D2264" s="123"/>
      <c r="E2264" s="123"/>
      <c r="F2264" s="123"/>
      <c r="G2264" s="123"/>
      <c r="H2264" s="123"/>
      <c r="I2264" s="123"/>
      <c r="J2264" s="123"/>
      <c r="K2264" s="21"/>
      <c r="L2264" s="21"/>
      <c r="M2264" s="21"/>
      <c r="N2264" s="21"/>
      <c r="O2264" s="21"/>
      <c r="P2264" s="21"/>
      <c r="Q2264" s="21"/>
      <c r="R2264" s="21"/>
      <c r="S2264" s="21"/>
    </row>
    <row r="2265" spans="2:19" s="8" customFormat="1" x14ac:dyDescent="0.3">
      <c r="B2265" s="123"/>
      <c r="C2265" s="123"/>
      <c r="D2265" s="123"/>
      <c r="E2265" s="123"/>
      <c r="F2265" s="123"/>
      <c r="G2265" s="123"/>
      <c r="H2265" s="123"/>
      <c r="I2265" s="123"/>
      <c r="J2265" s="123"/>
      <c r="K2265" s="21"/>
      <c r="L2265" s="21"/>
      <c r="M2265" s="21"/>
      <c r="N2265" s="21"/>
      <c r="O2265" s="21"/>
      <c r="P2265" s="21"/>
      <c r="Q2265" s="21"/>
      <c r="R2265" s="21"/>
      <c r="S2265" s="21"/>
    </row>
    <row r="2266" spans="2:19" s="8" customFormat="1" x14ac:dyDescent="0.3">
      <c r="B2266" s="123"/>
      <c r="C2266" s="123"/>
      <c r="D2266" s="123"/>
      <c r="E2266" s="123"/>
      <c r="F2266" s="123"/>
      <c r="G2266" s="123"/>
      <c r="H2266" s="123"/>
      <c r="I2266" s="123"/>
      <c r="J2266" s="123"/>
      <c r="K2266" s="21"/>
      <c r="L2266" s="21"/>
      <c r="M2266" s="21"/>
      <c r="N2266" s="21"/>
      <c r="O2266" s="21"/>
      <c r="P2266" s="21"/>
      <c r="Q2266" s="21"/>
      <c r="R2266" s="21"/>
      <c r="S2266" s="21"/>
    </row>
    <row r="2267" spans="2:19" s="8" customFormat="1" x14ac:dyDescent="0.3">
      <c r="B2267" s="123"/>
      <c r="C2267" s="123"/>
      <c r="D2267" s="123"/>
      <c r="E2267" s="123"/>
      <c r="F2267" s="123"/>
      <c r="G2267" s="123"/>
      <c r="H2267" s="123"/>
      <c r="I2267" s="123"/>
      <c r="J2267" s="123"/>
      <c r="K2267" s="21"/>
      <c r="L2267" s="21"/>
      <c r="M2267" s="21"/>
      <c r="N2267" s="21"/>
      <c r="O2267" s="21"/>
      <c r="P2267" s="21"/>
      <c r="Q2267" s="21"/>
      <c r="R2267" s="21"/>
      <c r="S2267" s="21"/>
    </row>
    <row r="2268" spans="2:19" s="8" customFormat="1" x14ac:dyDescent="0.3">
      <c r="B2268" s="123"/>
      <c r="C2268" s="123"/>
      <c r="D2268" s="123"/>
      <c r="E2268" s="123"/>
      <c r="F2268" s="123"/>
      <c r="G2268" s="123"/>
      <c r="H2268" s="123"/>
      <c r="I2268" s="123"/>
      <c r="J2268" s="123"/>
      <c r="K2268" s="21"/>
      <c r="L2268" s="21"/>
      <c r="M2268" s="21"/>
      <c r="N2268" s="21"/>
      <c r="O2268" s="21"/>
      <c r="P2268" s="21"/>
      <c r="Q2268" s="21"/>
      <c r="R2268" s="21"/>
      <c r="S2268" s="21"/>
    </row>
    <row r="2269" spans="2:19" s="8" customFormat="1" x14ac:dyDescent="0.3">
      <c r="B2269" s="123"/>
      <c r="C2269" s="123"/>
      <c r="D2269" s="123"/>
      <c r="E2269" s="123"/>
      <c r="F2269" s="123"/>
      <c r="G2269" s="123"/>
      <c r="H2269" s="123"/>
      <c r="I2269" s="123"/>
      <c r="J2269" s="123"/>
      <c r="K2269" s="21"/>
      <c r="L2269" s="21"/>
      <c r="M2269" s="21"/>
      <c r="N2269" s="21"/>
      <c r="O2269" s="21"/>
      <c r="P2269" s="21"/>
      <c r="Q2269" s="21"/>
      <c r="R2269" s="21"/>
      <c r="S2269" s="21"/>
    </row>
    <row r="2270" spans="2:19" s="8" customFormat="1" x14ac:dyDescent="0.3">
      <c r="B2270" s="123"/>
      <c r="C2270" s="123"/>
      <c r="D2270" s="123"/>
      <c r="E2270" s="123"/>
      <c r="F2270" s="123"/>
      <c r="G2270" s="123"/>
      <c r="H2270" s="123"/>
      <c r="I2270" s="123"/>
      <c r="J2270" s="123"/>
      <c r="K2270" s="21"/>
      <c r="L2270" s="21"/>
      <c r="M2270" s="21"/>
      <c r="N2270" s="21"/>
      <c r="O2270" s="21"/>
      <c r="P2270" s="21"/>
      <c r="Q2270" s="21"/>
      <c r="R2270" s="21"/>
      <c r="S2270" s="21"/>
    </row>
    <row r="2271" spans="2:19" s="8" customFormat="1" x14ac:dyDescent="0.3">
      <c r="B2271" s="123"/>
      <c r="C2271" s="123"/>
      <c r="D2271" s="123"/>
      <c r="E2271" s="123"/>
      <c r="F2271" s="123"/>
      <c r="G2271" s="123"/>
      <c r="H2271" s="123"/>
      <c r="I2271" s="123"/>
      <c r="J2271" s="123"/>
      <c r="K2271" s="21"/>
      <c r="L2271" s="21"/>
      <c r="M2271" s="21"/>
      <c r="N2271" s="21"/>
      <c r="O2271" s="21"/>
      <c r="P2271" s="21"/>
      <c r="Q2271" s="21"/>
      <c r="R2271" s="21"/>
      <c r="S2271" s="21"/>
    </row>
    <row r="2272" spans="2:19" s="8" customFormat="1" x14ac:dyDescent="0.3">
      <c r="B2272" s="123"/>
      <c r="C2272" s="123"/>
      <c r="D2272" s="123"/>
      <c r="E2272" s="123"/>
      <c r="F2272" s="123"/>
      <c r="G2272" s="123"/>
      <c r="H2272" s="123"/>
      <c r="I2272" s="123"/>
      <c r="J2272" s="123"/>
      <c r="K2272" s="21"/>
      <c r="L2272" s="21"/>
      <c r="M2272" s="21"/>
      <c r="N2272" s="21"/>
      <c r="O2272" s="21"/>
      <c r="P2272" s="21"/>
      <c r="Q2272" s="21"/>
      <c r="R2272" s="21"/>
      <c r="S2272" s="21"/>
    </row>
    <row r="2273" spans="2:19" s="8" customFormat="1" x14ac:dyDescent="0.3">
      <c r="B2273" s="123"/>
      <c r="C2273" s="123"/>
      <c r="D2273" s="123"/>
      <c r="E2273" s="123"/>
      <c r="F2273" s="123"/>
      <c r="G2273" s="123"/>
      <c r="H2273" s="123"/>
      <c r="I2273" s="123"/>
      <c r="J2273" s="123"/>
      <c r="K2273" s="21"/>
      <c r="L2273" s="21"/>
      <c r="M2273" s="21"/>
      <c r="N2273" s="21"/>
      <c r="O2273" s="21"/>
      <c r="P2273" s="21"/>
      <c r="Q2273" s="21"/>
      <c r="R2273" s="21"/>
      <c r="S2273" s="21"/>
    </row>
    <row r="2274" spans="2:19" s="8" customFormat="1" x14ac:dyDescent="0.3">
      <c r="B2274" s="123"/>
      <c r="C2274" s="123"/>
      <c r="D2274" s="123"/>
      <c r="E2274" s="123"/>
      <c r="F2274" s="123"/>
      <c r="G2274" s="123"/>
      <c r="H2274" s="123"/>
      <c r="I2274" s="123"/>
      <c r="J2274" s="123"/>
      <c r="K2274" s="21"/>
      <c r="L2274" s="21"/>
      <c r="M2274" s="21"/>
      <c r="N2274" s="21"/>
      <c r="O2274" s="21"/>
      <c r="P2274" s="21"/>
      <c r="Q2274" s="21"/>
      <c r="R2274" s="21"/>
      <c r="S2274" s="21"/>
    </row>
    <row r="2275" spans="2:19" s="8" customFormat="1" x14ac:dyDescent="0.3">
      <c r="B2275" s="123"/>
      <c r="C2275" s="123"/>
      <c r="D2275" s="123"/>
      <c r="E2275" s="123"/>
      <c r="F2275" s="123"/>
      <c r="G2275" s="123"/>
      <c r="H2275" s="123"/>
      <c r="I2275" s="123"/>
      <c r="J2275" s="123"/>
      <c r="K2275" s="21"/>
      <c r="L2275" s="21"/>
      <c r="M2275" s="21"/>
      <c r="N2275" s="21"/>
      <c r="O2275" s="21"/>
      <c r="P2275" s="21"/>
      <c r="Q2275" s="21"/>
      <c r="R2275" s="21"/>
      <c r="S2275" s="21"/>
    </row>
    <row r="2276" spans="2:19" s="8" customFormat="1" x14ac:dyDescent="0.3">
      <c r="B2276" s="123"/>
      <c r="C2276" s="123"/>
      <c r="D2276" s="123"/>
      <c r="E2276" s="123"/>
      <c r="F2276" s="123"/>
      <c r="G2276" s="123"/>
      <c r="H2276" s="123"/>
      <c r="I2276" s="123"/>
      <c r="J2276" s="123"/>
      <c r="K2276" s="21"/>
      <c r="L2276" s="21"/>
      <c r="M2276" s="21"/>
      <c r="N2276" s="21"/>
      <c r="O2276" s="21"/>
      <c r="P2276" s="21"/>
      <c r="Q2276" s="21"/>
      <c r="R2276" s="21"/>
      <c r="S2276" s="21"/>
    </row>
    <row r="2277" spans="2:19" s="8" customFormat="1" x14ac:dyDescent="0.3">
      <c r="B2277" s="123"/>
      <c r="C2277" s="123"/>
      <c r="D2277" s="123"/>
      <c r="E2277" s="123"/>
      <c r="F2277" s="123"/>
      <c r="G2277" s="123"/>
      <c r="H2277" s="123"/>
      <c r="I2277" s="123"/>
      <c r="J2277" s="123"/>
      <c r="K2277" s="21"/>
      <c r="L2277" s="21"/>
      <c r="M2277" s="21"/>
      <c r="N2277" s="21"/>
      <c r="O2277" s="21"/>
      <c r="P2277" s="21"/>
      <c r="Q2277" s="21"/>
      <c r="R2277" s="21"/>
      <c r="S2277" s="21"/>
    </row>
    <row r="2278" spans="2:19" s="8" customFormat="1" x14ac:dyDescent="0.3">
      <c r="B2278" s="123"/>
      <c r="C2278" s="123"/>
      <c r="D2278" s="123"/>
      <c r="E2278" s="123"/>
      <c r="F2278" s="123"/>
      <c r="G2278" s="123"/>
      <c r="H2278" s="123"/>
      <c r="I2278" s="123"/>
      <c r="J2278" s="123"/>
      <c r="K2278" s="21"/>
      <c r="L2278" s="21"/>
      <c r="M2278" s="21"/>
      <c r="N2278" s="21"/>
      <c r="O2278" s="21"/>
      <c r="P2278" s="21"/>
      <c r="Q2278" s="21"/>
      <c r="R2278" s="21"/>
      <c r="S2278" s="21"/>
    </row>
    <row r="2279" spans="2:19" s="8" customFormat="1" x14ac:dyDescent="0.3">
      <c r="B2279" s="123"/>
      <c r="C2279" s="123"/>
      <c r="D2279" s="123"/>
      <c r="E2279" s="123"/>
      <c r="F2279" s="123"/>
      <c r="G2279" s="123"/>
      <c r="H2279" s="123"/>
      <c r="I2279" s="123"/>
      <c r="J2279" s="123"/>
      <c r="K2279" s="21"/>
      <c r="L2279" s="21"/>
      <c r="M2279" s="21"/>
      <c r="N2279" s="21"/>
      <c r="O2279" s="21"/>
      <c r="P2279" s="21"/>
      <c r="Q2279" s="21"/>
      <c r="R2279" s="21"/>
      <c r="S2279" s="21"/>
    </row>
    <row r="2280" spans="2:19" s="8" customFormat="1" x14ac:dyDescent="0.3">
      <c r="B2280" s="123"/>
      <c r="C2280" s="123"/>
      <c r="D2280" s="123"/>
      <c r="E2280" s="123"/>
      <c r="F2280" s="123"/>
      <c r="G2280" s="123"/>
      <c r="H2280" s="123"/>
      <c r="I2280" s="123"/>
      <c r="J2280" s="123"/>
      <c r="K2280" s="21"/>
      <c r="L2280" s="21"/>
      <c r="M2280" s="21"/>
      <c r="N2280" s="21"/>
      <c r="O2280" s="21"/>
      <c r="P2280" s="21"/>
      <c r="Q2280" s="21"/>
      <c r="R2280" s="21"/>
      <c r="S2280" s="21"/>
    </row>
    <row r="2281" spans="2:19" s="8" customFormat="1" x14ac:dyDescent="0.3">
      <c r="B2281" s="123"/>
      <c r="C2281" s="123"/>
      <c r="D2281" s="123"/>
      <c r="E2281" s="123"/>
      <c r="F2281" s="123"/>
      <c r="G2281" s="123"/>
      <c r="H2281" s="123"/>
      <c r="I2281" s="123"/>
      <c r="J2281" s="123"/>
      <c r="K2281" s="21"/>
      <c r="L2281" s="21"/>
      <c r="M2281" s="21"/>
      <c r="N2281" s="21"/>
      <c r="O2281" s="21"/>
      <c r="P2281" s="21"/>
      <c r="Q2281" s="21"/>
      <c r="R2281" s="21"/>
      <c r="S2281" s="21"/>
    </row>
    <row r="2282" spans="2:19" s="8" customFormat="1" x14ac:dyDescent="0.3">
      <c r="B2282" s="123"/>
      <c r="C2282" s="123"/>
      <c r="D2282" s="123"/>
      <c r="E2282" s="123"/>
      <c r="F2282" s="123"/>
      <c r="G2282" s="123"/>
      <c r="H2282" s="123"/>
      <c r="I2282" s="123"/>
      <c r="J2282" s="123"/>
      <c r="K2282" s="21"/>
      <c r="L2282" s="21"/>
      <c r="M2282" s="21"/>
      <c r="N2282" s="21"/>
      <c r="O2282" s="21"/>
      <c r="P2282" s="21"/>
      <c r="Q2282" s="21"/>
      <c r="R2282" s="21"/>
      <c r="S2282" s="21"/>
    </row>
    <row r="2283" spans="2:19" s="8" customFormat="1" x14ac:dyDescent="0.3">
      <c r="B2283" s="123"/>
      <c r="C2283" s="123"/>
      <c r="D2283" s="123"/>
      <c r="E2283" s="123"/>
      <c r="F2283" s="123"/>
      <c r="G2283" s="123"/>
      <c r="H2283" s="123"/>
      <c r="I2283" s="123"/>
      <c r="J2283" s="123"/>
      <c r="K2283" s="21"/>
      <c r="L2283" s="21"/>
      <c r="M2283" s="21"/>
      <c r="N2283" s="21"/>
      <c r="O2283" s="21"/>
      <c r="P2283" s="21"/>
      <c r="Q2283" s="21"/>
      <c r="R2283" s="21"/>
      <c r="S2283" s="21"/>
    </row>
    <row r="2284" spans="2:19" s="8" customFormat="1" x14ac:dyDescent="0.3">
      <c r="B2284" s="123"/>
      <c r="C2284" s="123"/>
      <c r="D2284" s="123"/>
      <c r="E2284" s="123"/>
      <c r="F2284" s="123"/>
      <c r="G2284" s="123"/>
      <c r="H2284" s="123"/>
      <c r="I2284" s="123"/>
      <c r="J2284" s="123"/>
      <c r="K2284" s="21"/>
      <c r="L2284" s="21"/>
      <c r="M2284" s="21"/>
      <c r="N2284" s="21"/>
      <c r="O2284" s="21"/>
      <c r="P2284" s="21"/>
      <c r="Q2284" s="21"/>
      <c r="R2284" s="21"/>
      <c r="S2284" s="21"/>
    </row>
    <row r="2285" spans="2:19" s="8" customFormat="1" x14ac:dyDescent="0.3">
      <c r="B2285" s="123"/>
      <c r="C2285" s="123"/>
      <c r="D2285" s="123"/>
      <c r="E2285" s="123"/>
      <c r="F2285" s="123"/>
      <c r="G2285" s="123"/>
      <c r="H2285" s="123"/>
      <c r="I2285" s="123"/>
      <c r="J2285" s="123"/>
      <c r="K2285" s="21"/>
      <c r="L2285" s="21"/>
      <c r="M2285" s="21"/>
      <c r="N2285" s="21"/>
      <c r="O2285" s="21"/>
      <c r="P2285" s="21"/>
      <c r="Q2285" s="21"/>
      <c r="R2285" s="21"/>
      <c r="S2285" s="21"/>
    </row>
    <row r="2286" spans="2:19" s="8" customFormat="1" x14ac:dyDescent="0.3">
      <c r="B2286" s="123"/>
      <c r="C2286" s="123"/>
      <c r="D2286" s="123"/>
      <c r="E2286" s="123"/>
      <c r="F2286" s="123"/>
      <c r="G2286" s="123"/>
      <c r="H2286" s="123"/>
      <c r="I2286" s="123"/>
      <c r="J2286" s="123"/>
      <c r="K2286" s="21"/>
      <c r="L2286" s="21"/>
      <c r="M2286" s="21"/>
      <c r="N2286" s="21"/>
      <c r="O2286" s="21"/>
      <c r="P2286" s="21"/>
      <c r="Q2286" s="21"/>
      <c r="R2286" s="21"/>
      <c r="S2286" s="21"/>
    </row>
    <row r="2287" spans="2:19" s="8" customFormat="1" x14ac:dyDescent="0.3">
      <c r="B2287" s="123"/>
      <c r="C2287" s="123"/>
      <c r="D2287" s="123"/>
      <c r="E2287" s="123"/>
      <c r="F2287" s="123"/>
      <c r="G2287" s="123"/>
      <c r="H2287" s="123"/>
      <c r="I2287" s="123"/>
      <c r="J2287" s="123"/>
      <c r="K2287" s="21"/>
      <c r="L2287" s="21"/>
      <c r="M2287" s="21"/>
      <c r="N2287" s="21"/>
      <c r="O2287" s="21"/>
      <c r="P2287" s="21"/>
      <c r="Q2287" s="21"/>
      <c r="R2287" s="21"/>
      <c r="S2287" s="21"/>
    </row>
    <row r="2288" spans="2:19" s="8" customFormat="1" x14ac:dyDescent="0.3">
      <c r="B2288" s="123"/>
      <c r="C2288" s="123"/>
      <c r="D2288" s="123"/>
      <c r="E2288" s="123"/>
      <c r="F2288" s="123"/>
      <c r="G2288" s="123"/>
      <c r="H2288" s="123"/>
      <c r="I2288" s="123"/>
      <c r="J2288" s="123"/>
      <c r="K2288" s="21"/>
      <c r="L2288" s="21"/>
      <c r="M2288" s="21"/>
      <c r="N2288" s="21"/>
      <c r="O2288" s="21"/>
      <c r="P2288" s="21"/>
      <c r="Q2288" s="21"/>
      <c r="R2288" s="21"/>
      <c r="S2288" s="21"/>
    </row>
    <row r="2289" spans="2:19" s="8" customFormat="1" x14ac:dyDescent="0.3">
      <c r="B2289" s="123"/>
      <c r="C2289" s="123"/>
      <c r="D2289" s="123"/>
      <c r="E2289" s="123"/>
      <c r="F2289" s="123"/>
      <c r="G2289" s="123"/>
      <c r="H2289" s="123"/>
      <c r="I2289" s="123"/>
      <c r="J2289" s="123"/>
      <c r="K2289" s="21"/>
      <c r="L2289" s="21"/>
      <c r="M2289" s="21"/>
      <c r="N2289" s="21"/>
      <c r="O2289" s="21"/>
      <c r="P2289" s="21"/>
      <c r="Q2289" s="21"/>
      <c r="R2289" s="21"/>
      <c r="S2289" s="21"/>
    </row>
    <row r="2290" spans="2:19" s="8" customFormat="1" x14ac:dyDescent="0.3">
      <c r="B2290" s="123"/>
      <c r="C2290" s="123"/>
      <c r="D2290" s="123"/>
      <c r="E2290" s="123"/>
      <c r="F2290" s="123"/>
      <c r="G2290" s="123"/>
      <c r="H2290" s="123"/>
      <c r="I2290" s="123"/>
      <c r="J2290" s="123"/>
      <c r="K2290" s="21"/>
      <c r="L2290" s="21"/>
      <c r="M2290" s="21"/>
      <c r="N2290" s="21"/>
      <c r="O2290" s="21"/>
      <c r="P2290" s="21"/>
      <c r="Q2290" s="21"/>
      <c r="R2290" s="21"/>
      <c r="S2290" s="21"/>
    </row>
    <row r="2291" spans="2:19" s="8" customFormat="1" x14ac:dyDescent="0.3">
      <c r="B2291" s="123"/>
      <c r="C2291" s="123"/>
      <c r="D2291" s="123"/>
      <c r="E2291" s="123"/>
      <c r="F2291" s="123"/>
      <c r="G2291" s="123"/>
      <c r="H2291" s="123"/>
      <c r="I2291" s="123"/>
      <c r="J2291" s="123"/>
      <c r="K2291" s="21"/>
      <c r="L2291" s="21"/>
      <c r="M2291" s="21"/>
      <c r="N2291" s="21"/>
      <c r="O2291" s="21"/>
      <c r="P2291" s="21"/>
      <c r="Q2291" s="21"/>
      <c r="R2291" s="21"/>
      <c r="S2291" s="21"/>
    </row>
    <row r="2292" spans="2:19" s="8" customFormat="1" x14ac:dyDescent="0.3">
      <c r="B2292" s="123"/>
      <c r="C2292" s="123"/>
      <c r="D2292" s="123"/>
      <c r="E2292" s="123"/>
      <c r="F2292" s="123"/>
      <c r="G2292" s="123"/>
      <c r="H2292" s="123"/>
      <c r="I2292" s="123"/>
      <c r="J2292" s="123"/>
      <c r="K2292" s="21"/>
      <c r="L2292" s="21"/>
      <c r="M2292" s="21"/>
      <c r="N2292" s="21"/>
      <c r="O2292" s="21"/>
      <c r="P2292" s="21"/>
      <c r="Q2292" s="21"/>
      <c r="R2292" s="21"/>
      <c r="S2292" s="21"/>
    </row>
    <row r="2293" spans="2:19" s="8" customFormat="1" x14ac:dyDescent="0.3">
      <c r="B2293" s="123"/>
      <c r="C2293" s="123"/>
      <c r="D2293" s="123"/>
      <c r="E2293" s="123"/>
      <c r="F2293" s="123"/>
      <c r="G2293" s="123"/>
      <c r="H2293" s="123"/>
      <c r="I2293" s="123"/>
      <c r="J2293" s="123"/>
      <c r="K2293" s="21"/>
      <c r="L2293" s="21"/>
      <c r="M2293" s="21"/>
      <c r="N2293" s="21"/>
      <c r="O2293" s="21"/>
      <c r="P2293" s="21"/>
      <c r="Q2293" s="21"/>
      <c r="R2293" s="21"/>
      <c r="S2293" s="21"/>
    </row>
    <row r="2294" spans="2:19" s="8" customFormat="1" x14ac:dyDescent="0.3">
      <c r="B2294" s="123"/>
      <c r="C2294" s="123"/>
      <c r="D2294" s="123"/>
      <c r="E2294" s="123"/>
      <c r="F2294" s="123"/>
      <c r="G2294" s="123"/>
      <c r="H2294" s="123"/>
      <c r="I2294" s="123"/>
      <c r="J2294" s="123"/>
      <c r="K2294" s="21"/>
      <c r="L2294" s="21"/>
      <c r="M2294" s="21"/>
      <c r="N2294" s="21"/>
      <c r="O2294" s="21"/>
      <c r="P2294" s="21"/>
      <c r="Q2294" s="21"/>
      <c r="R2294" s="21"/>
      <c r="S2294" s="21"/>
    </row>
    <row r="2295" spans="2:19" s="8" customFormat="1" x14ac:dyDescent="0.3">
      <c r="B2295" s="123"/>
      <c r="C2295" s="123"/>
      <c r="D2295" s="123"/>
      <c r="E2295" s="123"/>
      <c r="F2295" s="123"/>
      <c r="G2295" s="123"/>
      <c r="H2295" s="123"/>
      <c r="I2295" s="123"/>
      <c r="J2295" s="123"/>
      <c r="K2295" s="21"/>
      <c r="L2295" s="21"/>
      <c r="M2295" s="21"/>
      <c r="N2295" s="21"/>
      <c r="O2295" s="21"/>
      <c r="P2295" s="21"/>
      <c r="Q2295" s="21"/>
      <c r="R2295" s="21"/>
      <c r="S2295" s="21"/>
    </row>
    <row r="2296" spans="2:19" s="8" customFormat="1" x14ac:dyDescent="0.3">
      <c r="B2296" s="123"/>
      <c r="C2296" s="123"/>
      <c r="D2296" s="123"/>
      <c r="E2296" s="123"/>
      <c r="F2296" s="123"/>
      <c r="G2296" s="123"/>
      <c r="H2296" s="123"/>
      <c r="I2296" s="123"/>
      <c r="J2296" s="123"/>
      <c r="K2296" s="21"/>
      <c r="L2296" s="21"/>
      <c r="M2296" s="21"/>
      <c r="N2296" s="21"/>
      <c r="O2296" s="21"/>
      <c r="P2296" s="21"/>
      <c r="Q2296" s="21"/>
      <c r="R2296" s="21"/>
      <c r="S2296" s="21"/>
    </row>
    <row r="2297" spans="2:19" s="8" customFormat="1" x14ac:dyDescent="0.3">
      <c r="B2297" s="123"/>
      <c r="C2297" s="123"/>
      <c r="D2297" s="123"/>
      <c r="E2297" s="123"/>
      <c r="F2297" s="123"/>
      <c r="G2297" s="123"/>
      <c r="H2297" s="123"/>
      <c r="I2297" s="123"/>
      <c r="J2297" s="123"/>
      <c r="K2297" s="21"/>
      <c r="L2297" s="21"/>
      <c r="M2297" s="21"/>
      <c r="N2297" s="21"/>
      <c r="O2297" s="21"/>
      <c r="P2297" s="21"/>
      <c r="Q2297" s="21"/>
      <c r="R2297" s="21"/>
      <c r="S2297" s="21"/>
    </row>
    <row r="2298" spans="2:19" s="8" customFormat="1" x14ac:dyDescent="0.3">
      <c r="B2298" s="123"/>
      <c r="C2298" s="123"/>
      <c r="D2298" s="123"/>
      <c r="E2298" s="123"/>
      <c r="F2298" s="123"/>
      <c r="G2298" s="123"/>
      <c r="H2298" s="123"/>
      <c r="I2298" s="123"/>
      <c r="J2298" s="123"/>
      <c r="K2298" s="21"/>
      <c r="L2298" s="21"/>
      <c r="M2298" s="21"/>
      <c r="N2298" s="21"/>
      <c r="O2298" s="21"/>
      <c r="P2298" s="21"/>
      <c r="Q2298" s="21"/>
      <c r="R2298" s="21"/>
      <c r="S2298" s="21"/>
    </row>
    <row r="2299" spans="2:19" s="8" customFormat="1" x14ac:dyDescent="0.3">
      <c r="B2299" s="123"/>
      <c r="C2299" s="123"/>
      <c r="D2299" s="123"/>
      <c r="E2299" s="123"/>
      <c r="F2299" s="123"/>
      <c r="G2299" s="123"/>
      <c r="H2299" s="123"/>
      <c r="I2299" s="123"/>
      <c r="J2299" s="123"/>
      <c r="K2299" s="21"/>
      <c r="L2299" s="21"/>
      <c r="M2299" s="21"/>
      <c r="N2299" s="21"/>
      <c r="O2299" s="21"/>
      <c r="P2299" s="21"/>
      <c r="Q2299" s="21"/>
      <c r="R2299" s="21"/>
      <c r="S2299" s="21"/>
    </row>
    <row r="2300" spans="2:19" s="8" customFormat="1" x14ac:dyDescent="0.3">
      <c r="B2300" s="123"/>
      <c r="C2300" s="123"/>
      <c r="D2300" s="123"/>
      <c r="E2300" s="123"/>
      <c r="F2300" s="123"/>
      <c r="G2300" s="123"/>
      <c r="H2300" s="123"/>
      <c r="I2300" s="123"/>
      <c r="J2300" s="123"/>
      <c r="K2300" s="21"/>
      <c r="L2300" s="21"/>
      <c r="M2300" s="21"/>
      <c r="N2300" s="21"/>
      <c r="O2300" s="21"/>
      <c r="P2300" s="21"/>
      <c r="Q2300" s="21"/>
      <c r="R2300" s="21"/>
      <c r="S2300" s="21"/>
    </row>
    <row r="2301" spans="2:19" s="8" customFormat="1" x14ac:dyDescent="0.3">
      <c r="B2301" s="123"/>
      <c r="C2301" s="123"/>
      <c r="D2301" s="123"/>
      <c r="E2301" s="123"/>
      <c r="F2301" s="123"/>
      <c r="G2301" s="123"/>
      <c r="H2301" s="123"/>
      <c r="I2301" s="123"/>
      <c r="J2301" s="123"/>
      <c r="K2301" s="21"/>
      <c r="L2301" s="21"/>
      <c r="M2301" s="21"/>
      <c r="N2301" s="21"/>
      <c r="O2301" s="21"/>
      <c r="P2301" s="21"/>
      <c r="Q2301" s="21"/>
      <c r="R2301" s="21"/>
      <c r="S2301" s="21"/>
    </row>
    <row r="2302" spans="2:19" s="8" customFormat="1" x14ac:dyDescent="0.3">
      <c r="B2302" s="123"/>
      <c r="C2302" s="123"/>
      <c r="D2302" s="123"/>
      <c r="E2302" s="123"/>
      <c r="F2302" s="123"/>
      <c r="G2302" s="123"/>
      <c r="H2302" s="123"/>
      <c r="I2302" s="123"/>
      <c r="J2302" s="123"/>
      <c r="K2302" s="21"/>
      <c r="L2302" s="21"/>
      <c r="M2302" s="21"/>
      <c r="N2302" s="21"/>
      <c r="O2302" s="21"/>
      <c r="P2302" s="21"/>
      <c r="Q2302" s="21"/>
      <c r="R2302" s="21"/>
      <c r="S2302" s="21"/>
    </row>
    <row r="2303" spans="2:19" s="8" customFormat="1" x14ac:dyDescent="0.3">
      <c r="B2303" s="123"/>
      <c r="C2303" s="123"/>
      <c r="D2303" s="123"/>
      <c r="E2303" s="123"/>
      <c r="F2303" s="123"/>
      <c r="G2303" s="123"/>
      <c r="H2303" s="123"/>
      <c r="I2303" s="123"/>
      <c r="J2303" s="123"/>
      <c r="K2303" s="21"/>
      <c r="L2303" s="21"/>
      <c r="M2303" s="21"/>
      <c r="N2303" s="21"/>
      <c r="O2303" s="21"/>
      <c r="P2303" s="21"/>
      <c r="Q2303" s="21"/>
      <c r="R2303" s="21"/>
      <c r="S2303" s="21"/>
    </row>
    <row r="2304" spans="2:19" s="8" customFormat="1" x14ac:dyDescent="0.3">
      <c r="B2304" s="123"/>
      <c r="C2304" s="123"/>
      <c r="D2304" s="123"/>
      <c r="E2304" s="123"/>
      <c r="F2304" s="123"/>
      <c r="G2304" s="123"/>
      <c r="H2304" s="123"/>
      <c r="I2304" s="123"/>
      <c r="J2304" s="123"/>
      <c r="K2304" s="21"/>
      <c r="L2304" s="21"/>
      <c r="M2304" s="21"/>
      <c r="N2304" s="21"/>
      <c r="O2304" s="21"/>
      <c r="P2304" s="21"/>
      <c r="Q2304" s="21"/>
      <c r="R2304" s="21"/>
      <c r="S2304" s="21"/>
    </row>
    <row r="2305" spans="2:19" s="8" customFormat="1" x14ac:dyDescent="0.3">
      <c r="B2305" s="123"/>
      <c r="C2305" s="123"/>
      <c r="D2305" s="123"/>
      <c r="E2305" s="123"/>
      <c r="F2305" s="123"/>
      <c r="G2305" s="123"/>
      <c r="H2305" s="123"/>
      <c r="I2305" s="123"/>
      <c r="J2305" s="123"/>
      <c r="K2305" s="21"/>
      <c r="L2305" s="21"/>
      <c r="M2305" s="21"/>
      <c r="N2305" s="21"/>
      <c r="O2305" s="21"/>
      <c r="P2305" s="21"/>
      <c r="Q2305" s="21"/>
      <c r="R2305" s="21"/>
      <c r="S2305" s="21"/>
    </row>
    <row r="2306" spans="2:19" s="8" customFormat="1" x14ac:dyDescent="0.3">
      <c r="B2306" s="123"/>
      <c r="C2306" s="123"/>
      <c r="D2306" s="123"/>
      <c r="E2306" s="123"/>
      <c r="F2306" s="123"/>
      <c r="G2306" s="123"/>
      <c r="H2306" s="123"/>
      <c r="I2306" s="123"/>
      <c r="J2306" s="123"/>
      <c r="K2306" s="21"/>
      <c r="L2306" s="21"/>
      <c r="M2306" s="21"/>
      <c r="N2306" s="21"/>
      <c r="O2306" s="21"/>
      <c r="P2306" s="21"/>
      <c r="Q2306" s="21"/>
      <c r="R2306" s="21"/>
      <c r="S2306" s="21"/>
    </row>
    <row r="2307" spans="2:19" s="8" customFormat="1" x14ac:dyDescent="0.3">
      <c r="B2307" s="123"/>
      <c r="C2307" s="123"/>
      <c r="D2307" s="123"/>
      <c r="E2307" s="123"/>
      <c r="F2307" s="123"/>
      <c r="G2307" s="123"/>
      <c r="H2307" s="123"/>
      <c r="I2307" s="123"/>
      <c r="J2307" s="123"/>
      <c r="K2307" s="21"/>
      <c r="L2307" s="21"/>
      <c r="M2307" s="21"/>
      <c r="N2307" s="21"/>
      <c r="O2307" s="21"/>
      <c r="P2307" s="21"/>
      <c r="Q2307" s="21"/>
      <c r="R2307" s="21"/>
      <c r="S2307" s="21"/>
    </row>
    <row r="2308" spans="2:19" s="8" customFormat="1" x14ac:dyDescent="0.3">
      <c r="B2308" s="123"/>
      <c r="C2308" s="123"/>
      <c r="D2308" s="123"/>
      <c r="E2308" s="123"/>
      <c r="F2308" s="123"/>
      <c r="G2308" s="123"/>
      <c r="H2308" s="123"/>
      <c r="I2308" s="123"/>
      <c r="J2308" s="123"/>
      <c r="K2308" s="21"/>
      <c r="L2308" s="21"/>
      <c r="M2308" s="21"/>
      <c r="N2308" s="21"/>
      <c r="O2308" s="21"/>
      <c r="P2308" s="21"/>
      <c r="Q2308" s="21"/>
      <c r="R2308" s="21"/>
      <c r="S2308" s="21"/>
    </row>
    <row r="2309" spans="2:19" s="8" customFormat="1" x14ac:dyDescent="0.3">
      <c r="B2309" s="123"/>
      <c r="C2309" s="123"/>
      <c r="D2309" s="123"/>
      <c r="E2309" s="123"/>
      <c r="F2309" s="123"/>
      <c r="G2309" s="123"/>
      <c r="H2309" s="123"/>
      <c r="I2309" s="123"/>
      <c r="J2309" s="123"/>
      <c r="K2309" s="21"/>
      <c r="L2309" s="21"/>
      <c r="M2309" s="21"/>
      <c r="N2309" s="21"/>
      <c r="O2309" s="21"/>
      <c r="P2309" s="21"/>
      <c r="Q2309" s="21"/>
      <c r="R2309" s="21"/>
      <c r="S2309" s="21"/>
    </row>
    <row r="2310" spans="2:19" s="8" customFormat="1" x14ac:dyDescent="0.3">
      <c r="B2310" s="123"/>
      <c r="C2310" s="123"/>
      <c r="D2310" s="123"/>
      <c r="E2310" s="123"/>
      <c r="F2310" s="123"/>
      <c r="G2310" s="123"/>
      <c r="H2310" s="123"/>
      <c r="I2310" s="123"/>
      <c r="J2310" s="123"/>
      <c r="K2310" s="21"/>
      <c r="L2310" s="21"/>
      <c r="M2310" s="21"/>
      <c r="N2310" s="21"/>
      <c r="O2310" s="21"/>
      <c r="P2310" s="21"/>
      <c r="Q2310" s="21"/>
      <c r="R2310" s="21"/>
      <c r="S2310" s="21"/>
    </row>
    <row r="2311" spans="2:19" s="8" customFormat="1" x14ac:dyDescent="0.3">
      <c r="B2311" s="123"/>
      <c r="C2311" s="123"/>
      <c r="D2311" s="123"/>
      <c r="E2311" s="123"/>
      <c r="F2311" s="123"/>
      <c r="G2311" s="123"/>
      <c r="H2311" s="123"/>
      <c r="I2311" s="123"/>
      <c r="J2311" s="123"/>
      <c r="K2311" s="21"/>
      <c r="L2311" s="21"/>
      <c r="M2311" s="21"/>
      <c r="N2311" s="21"/>
      <c r="O2311" s="21"/>
      <c r="P2311" s="21"/>
      <c r="Q2311" s="21"/>
      <c r="R2311" s="21"/>
      <c r="S2311" s="21"/>
    </row>
    <row r="2312" spans="2:19" s="8" customFormat="1" x14ac:dyDescent="0.3">
      <c r="B2312" s="123"/>
      <c r="C2312" s="123"/>
      <c r="D2312" s="123"/>
      <c r="E2312" s="123"/>
      <c r="F2312" s="123"/>
      <c r="G2312" s="123"/>
      <c r="H2312" s="123"/>
      <c r="I2312" s="123"/>
      <c r="J2312" s="123"/>
      <c r="K2312" s="21"/>
      <c r="L2312" s="21"/>
      <c r="M2312" s="21"/>
      <c r="N2312" s="21"/>
      <c r="O2312" s="21"/>
      <c r="P2312" s="21"/>
      <c r="Q2312" s="21"/>
      <c r="R2312" s="21"/>
      <c r="S2312" s="21"/>
    </row>
    <row r="2313" spans="2:19" s="8" customFormat="1" x14ac:dyDescent="0.3">
      <c r="B2313" s="123"/>
      <c r="C2313" s="123"/>
      <c r="D2313" s="123"/>
      <c r="E2313" s="123"/>
      <c r="F2313" s="123"/>
      <c r="G2313" s="123"/>
      <c r="H2313" s="123"/>
      <c r="I2313" s="123"/>
      <c r="J2313" s="123"/>
      <c r="K2313" s="21"/>
      <c r="L2313" s="21"/>
      <c r="M2313" s="21"/>
      <c r="N2313" s="21"/>
      <c r="O2313" s="21"/>
      <c r="P2313" s="21"/>
      <c r="Q2313" s="21"/>
      <c r="R2313" s="21"/>
      <c r="S2313" s="21"/>
    </row>
    <row r="2314" spans="2:19" s="8" customFormat="1" x14ac:dyDescent="0.3">
      <c r="B2314" s="123"/>
      <c r="C2314" s="123"/>
      <c r="D2314" s="123"/>
      <c r="E2314" s="123"/>
      <c r="F2314" s="123"/>
      <c r="G2314" s="123"/>
      <c r="H2314" s="123"/>
      <c r="I2314" s="123"/>
      <c r="J2314" s="123"/>
      <c r="K2314" s="21"/>
      <c r="L2314" s="21"/>
      <c r="M2314" s="21"/>
      <c r="N2314" s="21"/>
      <c r="O2314" s="21"/>
      <c r="P2314" s="21"/>
      <c r="Q2314" s="21"/>
      <c r="R2314" s="21"/>
      <c r="S2314" s="21"/>
    </row>
    <row r="2315" spans="2:19" s="8" customFormat="1" x14ac:dyDescent="0.3">
      <c r="B2315" s="123"/>
      <c r="C2315" s="123"/>
      <c r="D2315" s="123"/>
      <c r="E2315" s="123"/>
      <c r="F2315" s="123"/>
      <c r="G2315" s="123"/>
      <c r="H2315" s="123"/>
      <c r="I2315" s="123"/>
      <c r="J2315" s="123"/>
      <c r="K2315" s="21"/>
      <c r="L2315" s="21"/>
      <c r="M2315" s="21"/>
      <c r="N2315" s="21"/>
      <c r="O2315" s="21"/>
      <c r="P2315" s="21"/>
      <c r="Q2315" s="21"/>
      <c r="R2315" s="21"/>
      <c r="S2315" s="21"/>
    </row>
    <row r="2316" spans="2:19" s="8" customFormat="1" x14ac:dyDescent="0.3">
      <c r="B2316" s="123"/>
      <c r="C2316" s="123"/>
      <c r="D2316" s="123"/>
      <c r="E2316" s="123"/>
      <c r="F2316" s="123"/>
      <c r="G2316" s="123"/>
      <c r="H2316" s="123"/>
      <c r="I2316" s="123"/>
      <c r="J2316" s="123"/>
      <c r="K2316" s="21"/>
      <c r="L2316" s="21"/>
      <c r="M2316" s="21"/>
      <c r="N2316" s="21"/>
      <c r="O2316" s="21"/>
      <c r="P2316" s="21"/>
      <c r="Q2316" s="21"/>
      <c r="R2316" s="21"/>
      <c r="S2316" s="21"/>
    </row>
    <row r="2317" spans="2:19" s="8" customFormat="1" x14ac:dyDescent="0.3">
      <c r="B2317" s="123"/>
      <c r="C2317" s="123"/>
      <c r="D2317" s="123"/>
      <c r="E2317" s="123"/>
      <c r="F2317" s="123"/>
      <c r="G2317" s="123"/>
      <c r="H2317" s="123"/>
      <c r="I2317" s="123"/>
      <c r="J2317" s="123"/>
      <c r="K2317" s="21"/>
      <c r="L2317" s="21"/>
      <c r="M2317" s="21"/>
      <c r="N2317" s="21"/>
      <c r="O2317" s="21"/>
      <c r="P2317" s="21"/>
      <c r="Q2317" s="21"/>
      <c r="R2317" s="21"/>
      <c r="S2317" s="21"/>
    </row>
    <row r="2318" spans="2:19" s="8" customFormat="1" x14ac:dyDescent="0.3">
      <c r="B2318" s="123"/>
      <c r="C2318" s="123"/>
      <c r="D2318" s="123"/>
      <c r="E2318" s="123"/>
      <c r="F2318" s="123"/>
      <c r="G2318" s="123"/>
      <c r="H2318" s="123"/>
      <c r="I2318" s="123"/>
      <c r="J2318" s="123"/>
      <c r="K2318" s="21"/>
      <c r="L2318" s="21"/>
      <c r="M2318" s="21"/>
      <c r="N2318" s="21"/>
      <c r="O2318" s="21"/>
      <c r="P2318" s="21"/>
      <c r="Q2318" s="21"/>
      <c r="R2318" s="21"/>
      <c r="S2318" s="21"/>
    </row>
    <row r="2319" spans="2:19" s="8" customFormat="1" x14ac:dyDescent="0.3">
      <c r="B2319" s="123"/>
      <c r="C2319" s="123"/>
      <c r="D2319" s="123"/>
      <c r="E2319" s="123"/>
      <c r="F2319" s="123"/>
      <c r="G2319" s="123"/>
      <c r="H2319" s="123"/>
      <c r="I2319" s="123"/>
      <c r="J2319" s="123"/>
      <c r="K2319" s="21"/>
      <c r="L2319" s="21"/>
      <c r="M2319" s="21"/>
      <c r="N2319" s="21"/>
      <c r="O2319" s="21"/>
      <c r="P2319" s="21"/>
      <c r="Q2319" s="21"/>
      <c r="R2319" s="21"/>
      <c r="S2319" s="21"/>
    </row>
    <row r="2320" spans="2:19" s="8" customFormat="1" x14ac:dyDescent="0.3">
      <c r="B2320" s="123"/>
      <c r="C2320" s="123"/>
      <c r="D2320" s="123"/>
      <c r="E2320" s="123"/>
      <c r="F2320" s="123"/>
      <c r="G2320" s="123"/>
      <c r="H2320" s="123"/>
      <c r="I2320" s="123"/>
      <c r="J2320" s="123"/>
      <c r="K2320" s="21"/>
      <c r="L2320" s="21"/>
      <c r="M2320" s="21"/>
      <c r="N2320" s="21"/>
      <c r="O2320" s="21"/>
      <c r="P2320" s="21"/>
      <c r="Q2320" s="21"/>
      <c r="R2320" s="21"/>
      <c r="S2320" s="21"/>
    </row>
    <row r="2321" spans="2:19" s="8" customFormat="1" x14ac:dyDescent="0.3">
      <c r="B2321" s="123"/>
      <c r="C2321" s="123"/>
      <c r="D2321" s="123"/>
      <c r="E2321" s="123"/>
      <c r="F2321" s="123"/>
      <c r="G2321" s="123"/>
      <c r="H2321" s="123"/>
      <c r="I2321" s="123"/>
      <c r="J2321" s="123"/>
      <c r="K2321" s="21"/>
      <c r="L2321" s="21"/>
      <c r="M2321" s="21"/>
      <c r="N2321" s="21"/>
      <c r="O2321" s="21"/>
      <c r="P2321" s="21"/>
      <c r="Q2321" s="21"/>
      <c r="R2321" s="21"/>
      <c r="S2321" s="21"/>
    </row>
    <row r="2322" spans="2:19" s="8" customFormat="1" x14ac:dyDescent="0.3">
      <c r="B2322" s="123"/>
      <c r="C2322" s="123"/>
      <c r="D2322" s="123"/>
      <c r="E2322" s="123"/>
      <c r="F2322" s="123"/>
      <c r="G2322" s="123"/>
      <c r="H2322" s="123"/>
      <c r="I2322" s="123"/>
      <c r="J2322" s="123"/>
      <c r="K2322" s="21"/>
      <c r="L2322" s="21"/>
      <c r="M2322" s="21"/>
      <c r="N2322" s="21"/>
      <c r="O2322" s="21"/>
      <c r="P2322" s="21"/>
      <c r="Q2322" s="21"/>
      <c r="R2322" s="21"/>
      <c r="S2322" s="21"/>
    </row>
    <row r="2323" spans="2:19" s="8" customFormat="1" x14ac:dyDescent="0.3">
      <c r="B2323" s="123"/>
      <c r="C2323" s="123"/>
      <c r="D2323" s="123"/>
      <c r="E2323" s="123"/>
      <c r="F2323" s="123"/>
      <c r="G2323" s="123"/>
      <c r="H2323" s="123"/>
      <c r="I2323" s="123"/>
      <c r="J2323" s="123"/>
      <c r="K2323" s="21"/>
      <c r="L2323" s="21"/>
      <c r="M2323" s="21"/>
      <c r="N2323" s="21"/>
      <c r="O2323" s="21"/>
      <c r="P2323" s="21"/>
      <c r="Q2323" s="21"/>
      <c r="R2323" s="21"/>
      <c r="S2323" s="21"/>
    </row>
    <row r="2324" spans="2:19" s="8" customFormat="1" x14ac:dyDescent="0.3">
      <c r="B2324" s="123"/>
      <c r="C2324" s="123"/>
      <c r="D2324" s="123"/>
      <c r="E2324" s="123"/>
      <c r="F2324" s="123"/>
      <c r="G2324" s="123"/>
      <c r="H2324" s="123"/>
      <c r="I2324" s="123"/>
      <c r="J2324" s="123"/>
      <c r="K2324" s="21"/>
      <c r="L2324" s="21"/>
      <c r="M2324" s="21"/>
      <c r="N2324" s="21"/>
      <c r="O2324" s="21"/>
      <c r="P2324" s="21"/>
      <c r="Q2324" s="21"/>
      <c r="R2324" s="21"/>
      <c r="S2324" s="21"/>
    </row>
    <row r="2325" spans="2:19" s="8" customFormat="1" x14ac:dyDescent="0.3">
      <c r="B2325" s="123"/>
      <c r="C2325" s="123"/>
      <c r="D2325" s="123"/>
      <c r="E2325" s="123"/>
      <c r="F2325" s="123"/>
      <c r="G2325" s="123"/>
      <c r="H2325" s="123"/>
      <c r="I2325" s="123"/>
      <c r="J2325" s="123"/>
      <c r="K2325" s="21"/>
      <c r="L2325" s="21"/>
      <c r="M2325" s="21"/>
      <c r="N2325" s="21"/>
      <c r="O2325" s="21"/>
      <c r="P2325" s="21"/>
      <c r="Q2325" s="21"/>
      <c r="R2325" s="21"/>
      <c r="S2325" s="21"/>
    </row>
    <row r="2326" spans="2:19" s="8" customFormat="1" x14ac:dyDescent="0.3">
      <c r="B2326" s="123"/>
      <c r="C2326" s="123"/>
      <c r="D2326" s="123"/>
      <c r="E2326" s="123"/>
      <c r="F2326" s="123"/>
      <c r="G2326" s="123"/>
      <c r="H2326" s="123"/>
      <c r="I2326" s="123"/>
      <c r="J2326" s="123"/>
      <c r="K2326" s="21"/>
      <c r="L2326" s="21"/>
      <c r="M2326" s="21"/>
      <c r="N2326" s="21"/>
      <c r="O2326" s="21"/>
      <c r="P2326" s="21"/>
      <c r="Q2326" s="21"/>
      <c r="R2326" s="21"/>
      <c r="S2326" s="21"/>
    </row>
    <row r="2327" spans="2:19" s="8" customFormat="1" x14ac:dyDescent="0.3">
      <c r="B2327" s="123"/>
      <c r="C2327" s="123"/>
      <c r="D2327" s="123"/>
      <c r="E2327" s="123"/>
      <c r="F2327" s="123"/>
      <c r="G2327" s="123"/>
      <c r="H2327" s="123"/>
      <c r="I2327" s="123"/>
      <c r="J2327" s="123"/>
      <c r="K2327" s="21"/>
      <c r="L2327" s="21"/>
      <c r="M2327" s="21"/>
      <c r="N2327" s="21"/>
      <c r="O2327" s="21"/>
      <c r="P2327" s="21"/>
      <c r="Q2327" s="21"/>
      <c r="R2327" s="21"/>
      <c r="S2327" s="21"/>
    </row>
    <row r="2328" spans="2:19" s="8" customFormat="1" x14ac:dyDescent="0.3">
      <c r="B2328" s="123"/>
      <c r="C2328" s="123"/>
      <c r="D2328" s="123"/>
      <c r="E2328" s="123"/>
      <c r="F2328" s="123"/>
      <c r="G2328" s="123"/>
      <c r="H2328" s="123"/>
      <c r="I2328" s="123"/>
      <c r="J2328" s="123"/>
      <c r="K2328" s="21"/>
      <c r="L2328" s="21"/>
      <c r="M2328" s="21"/>
      <c r="N2328" s="21"/>
      <c r="O2328" s="21"/>
      <c r="P2328" s="21"/>
      <c r="Q2328" s="21"/>
      <c r="R2328" s="21"/>
      <c r="S2328" s="21"/>
    </row>
    <row r="2329" spans="2:19" s="8" customFormat="1" x14ac:dyDescent="0.3">
      <c r="B2329" s="123"/>
      <c r="C2329" s="123"/>
      <c r="D2329" s="123"/>
      <c r="E2329" s="123"/>
      <c r="F2329" s="123"/>
      <c r="G2329" s="123"/>
      <c r="H2329" s="123"/>
      <c r="I2329" s="123"/>
      <c r="J2329" s="123"/>
      <c r="K2329" s="21"/>
      <c r="L2329" s="21"/>
      <c r="M2329" s="21"/>
      <c r="N2329" s="21"/>
      <c r="O2329" s="21"/>
      <c r="P2329" s="21"/>
      <c r="Q2329" s="21"/>
      <c r="R2329" s="21"/>
      <c r="S2329" s="21"/>
    </row>
    <row r="2330" spans="2:19" s="8" customFormat="1" x14ac:dyDescent="0.3">
      <c r="B2330" s="123"/>
      <c r="C2330" s="123"/>
      <c r="D2330" s="123"/>
      <c r="E2330" s="123"/>
      <c r="F2330" s="123"/>
      <c r="G2330" s="123"/>
      <c r="H2330" s="123"/>
      <c r="I2330" s="123"/>
      <c r="J2330" s="123"/>
      <c r="K2330" s="21"/>
      <c r="L2330" s="21"/>
      <c r="M2330" s="21"/>
      <c r="N2330" s="21"/>
      <c r="O2330" s="21"/>
      <c r="P2330" s="21"/>
      <c r="Q2330" s="21"/>
      <c r="R2330" s="21"/>
      <c r="S2330" s="21"/>
    </row>
    <row r="2331" spans="2:19" s="8" customFormat="1" x14ac:dyDescent="0.3">
      <c r="B2331" s="123"/>
      <c r="C2331" s="123"/>
      <c r="D2331" s="123"/>
      <c r="E2331" s="123"/>
      <c r="F2331" s="123"/>
      <c r="G2331" s="123"/>
      <c r="H2331" s="123"/>
      <c r="I2331" s="123"/>
      <c r="J2331" s="123"/>
      <c r="K2331" s="21"/>
      <c r="L2331" s="21"/>
      <c r="M2331" s="21"/>
      <c r="N2331" s="21"/>
      <c r="O2331" s="21"/>
      <c r="P2331" s="21"/>
      <c r="Q2331" s="21"/>
      <c r="R2331" s="21"/>
      <c r="S2331" s="21"/>
    </row>
    <row r="2332" spans="2:19" s="8" customFormat="1" x14ac:dyDescent="0.3">
      <c r="B2332" s="123"/>
      <c r="C2332" s="123"/>
      <c r="D2332" s="123"/>
      <c r="E2332" s="123"/>
      <c r="F2332" s="123"/>
      <c r="G2332" s="123"/>
      <c r="H2332" s="123"/>
      <c r="I2332" s="123"/>
      <c r="J2332" s="123"/>
      <c r="K2332" s="21"/>
      <c r="L2332" s="21"/>
      <c r="M2332" s="21"/>
      <c r="N2332" s="21"/>
      <c r="O2332" s="21"/>
      <c r="P2332" s="21"/>
      <c r="Q2332" s="21"/>
      <c r="R2332" s="21"/>
      <c r="S2332" s="21"/>
    </row>
    <row r="2333" spans="2:19" s="8" customFormat="1" x14ac:dyDescent="0.3">
      <c r="B2333" s="123"/>
      <c r="C2333" s="123"/>
      <c r="D2333" s="123"/>
      <c r="E2333" s="123"/>
      <c r="F2333" s="123"/>
      <c r="G2333" s="123"/>
      <c r="H2333" s="123"/>
      <c r="I2333" s="123"/>
      <c r="J2333" s="123"/>
      <c r="K2333" s="21"/>
      <c r="L2333" s="21"/>
      <c r="M2333" s="21"/>
      <c r="N2333" s="21"/>
      <c r="O2333" s="21"/>
      <c r="P2333" s="21"/>
      <c r="Q2333" s="21"/>
      <c r="R2333" s="21"/>
      <c r="S2333" s="21"/>
    </row>
    <row r="2334" spans="2:19" s="8" customFormat="1" x14ac:dyDescent="0.3">
      <c r="B2334" s="123"/>
      <c r="C2334" s="123"/>
      <c r="D2334" s="123"/>
      <c r="E2334" s="123"/>
      <c r="F2334" s="123"/>
      <c r="G2334" s="123"/>
      <c r="H2334" s="123"/>
      <c r="I2334" s="123"/>
      <c r="J2334" s="123"/>
      <c r="K2334" s="21"/>
      <c r="L2334" s="21"/>
      <c r="M2334" s="21"/>
      <c r="N2334" s="21"/>
      <c r="O2334" s="21"/>
      <c r="P2334" s="21"/>
      <c r="Q2334" s="21"/>
      <c r="R2334" s="21"/>
      <c r="S2334" s="21"/>
    </row>
    <row r="2335" spans="2:19" s="8" customFormat="1" x14ac:dyDescent="0.3">
      <c r="B2335" s="123"/>
      <c r="C2335" s="123"/>
      <c r="D2335" s="123"/>
      <c r="E2335" s="123"/>
      <c r="F2335" s="123"/>
      <c r="G2335" s="123"/>
      <c r="H2335" s="123"/>
      <c r="I2335" s="123"/>
      <c r="J2335" s="123"/>
      <c r="K2335" s="21"/>
      <c r="L2335" s="21"/>
      <c r="M2335" s="21"/>
      <c r="N2335" s="21"/>
      <c r="O2335" s="21"/>
      <c r="P2335" s="21"/>
      <c r="Q2335" s="21"/>
      <c r="R2335" s="21"/>
      <c r="S2335" s="21"/>
    </row>
    <row r="2336" spans="2:19" s="8" customFormat="1" x14ac:dyDescent="0.3">
      <c r="B2336" s="123"/>
      <c r="C2336" s="123"/>
      <c r="D2336" s="123"/>
      <c r="E2336" s="123"/>
      <c r="F2336" s="123"/>
      <c r="G2336" s="123"/>
      <c r="H2336" s="123"/>
      <c r="I2336" s="123"/>
      <c r="J2336" s="123"/>
      <c r="K2336" s="21"/>
      <c r="L2336" s="21"/>
      <c r="M2336" s="21"/>
      <c r="N2336" s="21"/>
      <c r="O2336" s="21"/>
      <c r="P2336" s="21"/>
      <c r="Q2336" s="21"/>
      <c r="R2336" s="21"/>
      <c r="S2336" s="21"/>
    </row>
    <row r="2337" spans="2:19" s="8" customFormat="1" x14ac:dyDescent="0.3">
      <c r="B2337" s="123"/>
      <c r="C2337" s="123"/>
      <c r="D2337" s="123"/>
      <c r="E2337" s="123"/>
      <c r="F2337" s="123"/>
      <c r="G2337" s="123"/>
      <c r="H2337" s="123"/>
      <c r="I2337" s="123"/>
      <c r="J2337" s="123"/>
      <c r="K2337" s="21"/>
      <c r="L2337" s="21"/>
      <c r="M2337" s="21"/>
      <c r="N2337" s="21"/>
      <c r="O2337" s="21"/>
      <c r="P2337" s="21"/>
      <c r="Q2337" s="21"/>
      <c r="R2337" s="21"/>
      <c r="S2337" s="21"/>
    </row>
    <row r="2338" spans="2:19" s="8" customFormat="1" x14ac:dyDescent="0.3">
      <c r="B2338" s="123"/>
      <c r="C2338" s="123"/>
      <c r="D2338" s="123"/>
      <c r="E2338" s="123"/>
      <c r="F2338" s="123"/>
      <c r="G2338" s="123"/>
      <c r="H2338" s="123"/>
      <c r="I2338" s="123"/>
      <c r="J2338" s="123"/>
      <c r="K2338" s="21"/>
      <c r="L2338" s="21"/>
      <c r="M2338" s="21"/>
      <c r="N2338" s="21"/>
      <c r="O2338" s="21"/>
      <c r="P2338" s="21"/>
      <c r="Q2338" s="21"/>
      <c r="R2338" s="21"/>
      <c r="S2338" s="21"/>
    </row>
    <row r="2339" spans="2:19" s="8" customFormat="1" x14ac:dyDescent="0.3">
      <c r="B2339" s="123"/>
      <c r="C2339" s="123"/>
      <c r="D2339" s="123"/>
      <c r="E2339" s="123"/>
      <c r="F2339" s="123"/>
      <c r="G2339" s="123"/>
      <c r="H2339" s="123"/>
      <c r="I2339" s="123"/>
      <c r="J2339" s="123"/>
      <c r="K2339" s="21"/>
      <c r="L2339" s="21"/>
      <c r="M2339" s="21"/>
      <c r="N2339" s="21"/>
      <c r="O2339" s="21"/>
      <c r="P2339" s="21"/>
      <c r="Q2339" s="21"/>
      <c r="R2339" s="21"/>
      <c r="S2339" s="21"/>
    </row>
    <row r="2340" spans="2:19" s="8" customFormat="1" x14ac:dyDescent="0.3">
      <c r="B2340" s="123"/>
      <c r="C2340" s="123"/>
      <c r="D2340" s="123"/>
      <c r="E2340" s="123"/>
      <c r="F2340" s="123"/>
      <c r="G2340" s="123"/>
      <c r="H2340" s="123"/>
      <c r="I2340" s="123"/>
      <c r="J2340" s="123"/>
      <c r="K2340" s="21"/>
      <c r="L2340" s="21"/>
      <c r="M2340" s="21"/>
      <c r="N2340" s="21"/>
      <c r="O2340" s="21"/>
      <c r="P2340" s="21"/>
      <c r="Q2340" s="21"/>
      <c r="R2340" s="21"/>
      <c r="S2340" s="21"/>
    </row>
    <row r="2341" spans="2:19" s="8" customFormat="1" x14ac:dyDescent="0.3">
      <c r="B2341" s="123"/>
      <c r="C2341" s="123"/>
      <c r="D2341" s="123"/>
      <c r="E2341" s="123"/>
      <c r="F2341" s="123"/>
      <c r="G2341" s="123"/>
      <c r="H2341" s="123"/>
      <c r="I2341" s="123"/>
      <c r="J2341" s="123"/>
      <c r="K2341" s="21"/>
      <c r="L2341" s="21"/>
      <c r="M2341" s="21"/>
      <c r="N2341" s="21"/>
      <c r="O2341" s="21"/>
      <c r="P2341" s="21"/>
      <c r="Q2341" s="21"/>
      <c r="R2341" s="21"/>
      <c r="S2341" s="21"/>
    </row>
    <row r="2342" spans="2:19" s="8" customFormat="1" x14ac:dyDescent="0.3">
      <c r="B2342" s="123"/>
      <c r="C2342" s="123"/>
      <c r="D2342" s="123"/>
      <c r="E2342" s="123"/>
      <c r="F2342" s="123"/>
      <c r="G2342" s="123"/>
      <c r="H2342" s="123"/>
      <c r="I2342" s="123"/>
      <c r="J2342" s="123"/>
      <c r="K2342" s="21"/>
      <c r="L2342" s="21"/>
      <c r="M2342" s="21"/>
      <c r="N2342" s="21"/>
      <c r="O2342" s="21"/>
      <c r="P2342" s="21"/>
      <c r="Q2342" s="21"/>
      <c r="R2342" s="21"/>
      <c r="S2342" s="21"/>
    </row>
    <row r="2343" spans="2:19" s="8" customFormat="1" x14ac:dyDescent="0.3">
      <c r="B2343" s="123"/>
      <c r="C2343" s="123"/>
      <c r="D2343" s="123"/>
      <c r="E2343" s="123"/>
      <c r="F2343" s="123"/>
      <c r="G2343" s="123"/>
      <c r="H2343" s="123"/>
      <c r="I2343" s="123"/>
      <c r="J2343" s="123"/>
      <c r="K2343" s="21"/>
      <c r="L2343" s="21"/>
      <c r="M2343" s="21"/>
      <c r="N2343" s="21"/>
      <c r="O2343" s="21"/>
      <c r="P2343" s="21"/>
      <c r="Q2343" s="21"/>
      <c r="R2343" s="21"/>
      <c r="S2343" s="21"/>
    </row>
    <row r="2344" spans="2:19" s="8" customFormat="1" x14ac:dyDescent="0.3">
      <c r="B2344" s="123"/>
      <c r="C2344" s="123"/>
      <c r="D2344" s="123"/>
      <c r="E2344" s="123"/>
      <c r="F2344" s="123"/>
      <c r="G2344" s="123"/>
      <c r="H2344" s="123"/>
      <c r="I2344" s="123"/>
      <c r="J2344" s="123"/>
      <c r="K2344" s="21"/>
      <c r="L2344" s="21"/>
      <c r="M2344" s="21"/>
      <c r="N2344" s="21"/>
      <c r="O2344" s="21"/>
      <c r="P2344" s="21"/>
      <c r="Q2344" s="21"/>
      <c r="R2344" s="21"/>
      <c r="S2344" s="21"/>
    </row>
    <row r="2345" spans="2:19" s="8" customFormat="1" x14ac:dyDescent="0.3">
      <c r="B2345" s="123"/>
      <c r="C2345" s="123"/>
      <c r="D2345" s="123"/>
      <c r="E2345" s="123"/>
      <c r="F2345" s="123"/>
      <c r="G2345" s="123"/>
      <c r="H2345" s="123"/>
      <c r="I2345" s="123"/>
      <c r="J2345" s="123"/>
      <c r="K2345" s="21"/>
      <c r="L2345" s="21"/>
      <c r="M2345" s="21"/>
      <c r="N2345" s="21"/>
      <c r="O2345" s="21"/>
      <c r="P2345" s="21"/>
      <c r="Q2345" s="21"/>
      <c r="R2345" s="21"/>
      <c r="S2345" s="21"/>
    </row>
    <row r="2346" spans="2:19" s="8" customFormat="1" x14ac:dyDescent="0.3">
      <c r="B2346" s="123"/>
      <c r="C2346" s="123"/>
      <c r="D2346" s="123"/>
      <c r="E2346" s="123"/>
      <c r="F2346" s="123"/>
      <c r="G2346" s="123"/>
      <c r="H2346" s="123"/>
      <c r="I2346" s="123"/>
      <c r="J2346" s="123"/>
      <c r="K2346" s="21"/>
      <c r="L2346" s="21"/>
      <c r="M2346" s="21"/>
      <c r="N2346" s="21"/>
      <c r="O2346" s="21"/>
      <c r="P2346" s="21"/>
      <c r="Q2346" s="21"/>
      <c r="R2346" s="21"/>
      <c r="S2346" s="21"/>
    </row>
    <row r="2347" spans="2:19" s="8" customFormat="1" x14ac:dyDescent="0.3">
      <c r="B2347" s="123"/>
      <c r="C2347" s="123"/>
      <c r="D2347" s="123"/>
      <c r="E2347" s="123"/>
      <c r="F2347" s="123"/>
      <c r="G2347" s="123"/>
      <c r="H2347" s="123"/>
      <c r="I2347" s="123"/>
      <c r="J2347" s="123"/>
      <c r="K2347" s="21"/>
      <c r="L2347" s="21"/>
      <c r="M2347" s="21"/>
      <c r="N2347" s="21"/>
      <c r="O2347" s="21"/>
      <c r="P2347" s="21"/>
      <c r="Q2347" s="21"/>
      <c r="R2347" s="21"/>
      <c r="S2347" s="21"/>
    </row>
    <row r="2348" spans="2:19" s="8" customFormat="1" x14ac:dyDescent="0.3">
      <c r="B2348" s="123"/>
      <c r="C2348" s="123"/>
      <c r="D2348" s="123"/>
      <c r="E2348" s="123"/>
      <c r="F2348" s="123"/>
      <c r="G2348" s="123"/>
      <c r="H2348" s="123"/>
      <c r="I2348" s="123"/>
      <c r="J2348" s="123"/>
      <c r="K2348" s="21"/>
      <c r="L2348" s="21"/>
      <c r="M2348" s="21"/>
      <c r="N2348" s="21"/>
      <c r="O2348" s="21"/>
      <c r="P2348" s="21"/>
      <c r="Q2348" s="21"/>
      <c r="R2348" s="21"/>
      <c r="S2348" s="21"/>
    </row>
    <row r="2349" spans="2:19" s="8" customFormat="1" x14ac:dyDescent="0.3">
      <c r="B2349" s="123"/>
      <c r="C2349" s="123"/>
      <c r="D2349" s="123"/>
      <c r="E2349" s="123"/>
      <c r="F2349" s="123"/>
      <c r="G2349" s="123"/>
      <c r="H2349" s="123"/>
      <c r="I2349" s="123"/>
      <c r="J2349" s="123"/>
      <c r="K2349" s="21"/>
      <c r="L2349" s="21"/>
      <c r="M2349" s="21"/>
      <c r="N2349" s="21"/>
      <c r="O2349" s="21"/>
      <c r="P2349" s="21"/>
      <c r="Q2349" s="21"/>
      <c r="R2349" s="21"/>
      <c r="S2349" s="21"/>
    </row>
    <row r="2350" spans="2:19" s="8" customFormat="1" x14ac:dyDescent="0.3">
      <c r="B2350" s="123"/>
      <c r="C2350" s="123"/>
      <c r="D2350" s="123"/>
      <c r="E2350" s="123"/>
      <c r="F2350" s="123"/>
      <c r="G2350" s="123"/>
      <c r="H2350" s="123"/>
      <c r="I2350" s="123"/>
      <c r="J2350" s="123"/>
      <c r="K2350" s="21"/>
      <c r="L2350" s="21"/>
      <c r="M2350" s="21"/>
      <c r="N2350" s="21"/>
      <c r="O2350" s="21"/>
      <c r="P2350" s="21"/>
      <c r="Q2350" s="21"/>
      <c r="R2350" s="21"/>
      <c r="S2350" s="21"/>
    </row>
    <row r="2351" spans="2:19" s="8" customFormat="1" x14ac:dyDescent="0.3">
      <c r="B2351" s="123"/>
      <c r="C2351" s="123"/>
      <c r="D2351" s="123"/>
      <c r="E2351" s="123"/>
      <c r="F2351" s="123"/>
      <c r="G2351" s="123"/>
      <c r="H2351" s="123"/>
      <c r="I2351" s="123"/>
      <c r="J2351" s="123"/>
      <c r="K2351" s="21"/>
      <c r="L2351" s="21"/>
      <c r="M2351" s="21"/>
      <c r="N2351" s="21"/>
      <c r="O2351" s="21"/>
      <c r="P2351" s="21"/>
      <c r="Q2351" s="21"/>
      <c r="R2351" s="21"/>
      <c r="S2351" s="21"/>
    </row>
    <row r="2352" spans="2:19" s="8" customFormat="1" x14ac:dyDescent="0.3">
      <c r="B2352" s="123"/>
      <c r="C2352" s="123"/>
      <c r="D2352" s="123"/>
      <c r="E2352" s="123"/>
      <c r="F2352" s="123"/>
      <c r="G2352" s="123"/>
      <c r="H2352" s="123"/>
      <c r="I2352" s="123"/>
      <c r="J2352" s="123"/>
      <c r="K2352" s="21"/>
      <c r="L2352" s="21"/>
      <c r="M2352" s="21"/>
      <c r="N2352" s="21"/>
      <c r="O2352" s="21"/>
      <c r="P2352" s="21"/>
      <c r="Q2352" s="21"/>
      <c r="R2352" s="21"/>
      <c r="S2352" s="21"/>
    </row>
    <row r="2353" spans="2:19" s="8" customFormat="1" x14ac:dyDescent="0.3">
      <c r="B2353" s="123"/>
      <c r="C2353" s="123"/>
      <c r="D2353" s="123"/>
      <c r="E2353" s="123"/>
      <c r="F2353" s="123"/>
      <c r="G2353" s="123"/>
      <c r="H2353" s="123"/>
      <c r="I2353" s="123"/>
      <c r="J2353" s="123"/>
      <c r="K2353" s="21"/>
      <c r="L2353" s="21"/>
      <c r="M2353" s="21"/>
      <c r="N2353" s="21"/>
      <c r="O2353" s="21"/>
      <c r="P2353" s="21"/>
      <c r="Q2353" s="21"/>
      <c r="R2353" s="21"/>
      <c r="S2353" s="21"/>
    </row>
    <row r="2354" spans="2:19" s="8" customFormat="1" x14ac:dyDescent="0.3">
      <c r="B2354" s="123"/>
      <c r="C2354" s="123"/>
      <c r="D2354" s="123"/>
      <c r="E2354" s="123"/>
      <c r="F2354" s="123"/>
      <c r="G2354" s="123"/>
      <c r="H2354" s="123"/>
      <c r="I2354" s="123"/>
      <c r="J2354" s="123"/>
      <c r="K2354" s="21"/>
      <c r="L2354" s="21"/>
      <c r="M2354" s="21"/>
      <c r="N2354" s="21"/>
      <c r="O2354" s="21"/>
      <c r="P2354" s="21"/>
      <c r="Q2354" s="21"/>
      <c r="R2354" s="21"/>
      <c r="S2354" s="21"/>
    </row>
    <row r="2355" spans="2:19" s="8" customFormat="1" x14ac:dyDescent="0.3">
      <c r="B2355" s="123"/>
      <c r="C2355" s="123"/>
      <c r="D2355" s="123"/>
      <c r="E2355" s="123"/>
      <c r="F2355" s="123"/>
      <c r="G2355" s="123"/>
      <c r="H2355" s="123"/>
      <c r="I2355" s="123"/>
      <c r="J2355" s="123"/>
      <c r="K2355" s="21"/>
      <c r="L2355" s="21"/>
      <c r="M2355" s="21"/>
      <c r="N2355" s="21"/>
      <c r="O2355" s="21"/>
      <c r="P2355" s="21"/>
      <c r="Q2355" s="21"/>
      <c r="R2355" s="21"/>
      <c r="S2355" s="21"/>
    </row>
    <row r="2356" spans="2:19" s="8" customFormat="1" x14ac:dyDescent="0.3">
      <c r="B2356" s="123"/>
      <c r="C2356" s="123"/>
      <c r="D2356" s="123"/>
      <c r="E2356" s="123"/>
      <c r="F2356" s="123"/>
      <c r="G2356" s="123"/>
      <c r="H2356" s="123"/>
      <c r="I2356" s="123"/>
      <c r="J2356" s="123"/>
      <c r="K2356" s="21"/>
      <c r="L2356" s="21"/>
      <c r="M2356" s="21"/>
      <c r="N2356" s="21"/>
      <c r="O2356" s="21"/>
      <c r="P2356" s="21"/>
      <c r="Q2356" s="21"/>
      <c r="R2356" s="21"/>
      <c r="S2356" s="21"/>
    </row>
    <row r="2357" spans="2:19" s="8" customFormat="1" x14ac:dyDescent="0.3">
      <c r="B2357" s="123"/>
      <c r="C2357" s="123"/>
      <c r="D2357" s="123"/>
      <c r="E2357" s="123"/>
      <c r="F2357" s="123"/>
      <c r="G2357" s="123"/>
      <c r="H2357" s="123"/>
      <c r="I2357" s="123"/>
      <c r="J2357" s="123"/>
      <c r="K2357" s="21"/>
      <c r="L2357" s="21"/>
      <c r="M2357" s="21"/>
      <c r="N2357" s="21"/>
      <c r="O2357" s="21"/>
      <c r="P2357" s="21"/>
      <c r="Q2357" s="21"/>
      <c r="R2357" s="21"/>
      <c r="S2357" s="21"/>
    </row>
    <row r="2358" spans="2:19" s="8" customFormat="1" x14ac:dyDescent="0.3">
      <c r="B2358" s="123"/>
      <c r="C2358" s="123"/>
      <c r="D2358" s="123"/>
      <c r="E2358" s="123"/>
      <c r="F2358" s="123"/>
      <c r="G2358" s="123"/>
      <c r="H2358" s="123"/>
      <c r="I2358" s="123"/>
      <c r="J2358" s="123"/>
      <c r="K2358" s="21"/>
      <c r="L2358" s="21"/>
      <c r="M2358" s="21"/>
      <c r="N2358" s="21"/>
      <c r="O2358" s="21"/>
      <c r="P2358" s="21"/>
      <c r="Q2358" s="21"/>
      <c r="R2358" s="21"/>
      <c r="S2358" s="21"/>
    </row>
    <row r="2359" spans="2:19" s="8" customFormat="1" x14ac:dyDescent="0.3">
      <c r="B2359" s="123"/>
      <c r="C2359" s="123"/>
      <c r="D2359" s="123"/>
      <c r="E2359" s="123"/>
      <c r="F2359" s="123"/>
      <c r="G2359" s="123"/>
      <c r="H2359" s="123"/>
      <c r="I2359" s="123"/>
      <c r="J2359" s="123"/>
      <c r="K2359" s="21"/>
      <c r="L2359" s="21"/>
      <c r="M2359" s="21"/>
      <c r="N2359" s="21"/>
      <c r="O2359" s="21"/>
      <c r="P2359" s="21"/>
      <c r="Q2359" s="21"/>
      <c r="R2359" s="21"/>
      <c r="S2359" s="21"/>
    </row>
    <row r="2360" spans="2:19" s="8" customFormat="1" x14ac:dyDescent="0.3">
      <c r="B2360" s="123"/>
      <c r="C2360" s="123"/>
      <c r="D2360" s="123"/>
      <c r="E2360" s="123"/>
      <c r="F2360" s="123"/>
      <c r="G2360" s="123"/>
      <c r="H2360" s="123"/>
      <c r="I2360" s="123"/>
      <c r="J2360" s="123"/>
      <c r="K2360" s="21"/>
      <c r="L2360" s="21"/>
      <c r="M2360" s="21"/>
      <c r="N2360" s="21"/>
      <c r="O2360" s="21"/>
      <c r="P2360" s="21"/>
      <c r="Q2360" s="21"/>
      <c r="R2360" s="21"/>
      <c r="S2360" s="21"/>
    </row>
    <row r="2361" spans="2:19" s="8" customFormat="1" x14ac:dyDescent="0.3">
      <c r="B2361" s="123"/>
      <c r="C2361" s="123"/>
      <c r="D2361" s="123"/>
      <c r="E2361" s="123"/>
      <c r="F2361" s="123"/>
      <c r="G2361" s="123"/>
      <c r="H2361" s="123"/>
      <c r="I2361" s="123"/>
      <c r="J2361" s="123"/>
      <c r="K2361" s="21"/>
      <c r="L2361" s="21"/>
      <c r="M2361" s="21"/>
      <c r="N2361" s="21"/>
      <c r="O2361" s="21"/>
      <c r="P2361" s="21"/>
      <c r="Q2361" s="21"/>
      <c r="R2361" s="21"/>
      <c r="S2361" s="21"/>
    </row>
    <row r="2362" spans="2:19" s="8" customFormat="1" x14ac:dyDescent="0.3">
      <c r="B2362" s="123"/>
      <c r="C2362" s="123"/>
      <c r="D2362" s="123"/>
      <c r="E2362" s="123"/>
      <c r="F2362" s="123"/>
      <c r="G2362" s="123"/>
      <c r="H2362" s="123"/>
      <c r="I2362" s="123"/>
      <c r="J2362" s="123"/>
      <c r="K2362" s="21"/>
      <c r="L2362" s="21"/>
      <c r="M2362" s="21"/>
      <c r="N2362" s="21"/>
      <c r="O2362" s="21"/>
      <c r="P2362" s="21"/>
      <c r="Q2362" s="21"/>
      <c r="R2362" s="21"/>
      <c r="S2362" s="21"/>
    </row>
    <row r="2363" spans="2:19" s="8" customFormat="1" x14ac:dyDescent="0.3">
      <c r="B2363" s="123"/>
      <c r="C2363" s="123"/>
      <c r="D2363" s="123"/>
      <c r="E2363" s="123"/>
      <c r="F2363" s="123"/>
      <c r="G2363" s="123"/>
      <c r="H2363" s="123"/>
      <c r="I2363" s="123"/>
      <c r="J2363" s="123"/>
      <c r="K2363" s="21"/>
      <c r="L2363" s="21"/>
      <c r="M2363" s="21"/>
      <c r="N2363" s="21"/>
      <c r="O2363" s="21"/>
      <c r="P2363" s="21"/>
      <c r="Q2363" s="21"/>
      <c r="R2363" s="21"/>
      <c r="S2363" s="21"/>
    </row>
    <row r="2364" spans="2:19" s="8" customFormat="1" x14ac:dyDescent="0.3">
      <c r="B2364" s="123"/>
      <c r="C2364" s="123"/>
      <c r="D2364" s="123"/>
      <c r="E2364" s="123"/>
      <c r="F2364" s="123"/>
      <c r="G2364" s="123"/>
      <c r="H2364" s="123"/>
      <c r="I2364" s="123"/>
      <c r="J2364" s="123"/>
      <c r="K2364" s="21"/>
      <c r="L2364" s="21"/>
      <c r="M2364" s="21"/>
      <c r="N2364" s="21"/>
      <c r="O2364" s="21"/>
      <c r="P2364" s="21"/>
      <c r="Q2364" s="21"/>
      <c r="R2364" s="21"/>
      <c r="S2364" s="21"/>
    </row>
    <row r="2365" spans="2:19" s="8" customFormat="1" x14ac:dyDescent="0.3">
      <c r="B2365" s="123"/>
      <c r="C2365" s="123"/>
      <c r="D2365" s="123"/>
      <c r="E2365" s="123"/>
      <c r="F2365" s="123"/>
      <c r="G2365" s="123"/>
      <c r="H2365" s="123"/>
      <c r="I2365" s="123"/>
      <c r="J2365" s="123"/>
      <c r="K2365" s="21"/>
      <c r="L2365" s="21"/>
      <c r="M2365" s="21"/>
      <c r="N2365" s="21"/>
      <c r="O2365" s="21"/>
      <c r="P2365" s="21"/>
      <c r="Q2365" s="21"/>
      <c r="R2365" s="21"/>
      <c r="S2365" s="21"/>
    </row>
    <row r="2366" spans="2:19" s="8" customFormat="1" x14ac:dyDescent="0.3">
      <c r="B2366" s="123"/>
      <c r="C2366" s="123"/>
      <c r="D2366" s="123"/>
      <c r="E2366" s="123"/>
      <c r="F2366" s="123"/>
      <c r="G2366" s="123"/>
      <c r="H2366" s="123"/>
      <c r="I2366" s="123"/>
      <c r="J2366" s="123"/>
      <c r="K2366" s="21"/>
      <c r="L2366" s="21"/>
      <c r="M2366" s="21"/>
      <c r="N2366" s="21"/>
      <c r="O2366" s="21"/>
      <c r="P2366" s="21"/>
      <c r="Q2366" s="21"/>
      <c r="R2366" s="21"/>
      <c r="S2366" s="21"/>
    </row>
    <row r="2367" spans="2:19" s="8" customFormat="1" x14ac:dyDescent="0.3">
      <c r="B2367" s="123"/>
      <c r="C2367" s="123"/>
      <c r="D2367" s="123"/>
      <c r="E2367" s="123"/>
      <c r="F2367" s="123"/>
      <c r="G2367" s="123"/>
      <c r="H2367" s="123"/>
      <c r="I2367" s="123"/>
      <c r="J2367" s="123"/>
      <c r="K2367" s="21"/>
      <c r="L2367" s="21"/>
      <c r="M2367" s="21"/>
      <c r="N2367" s="21"/>
      <c r="O2367" s="21"/>
      <c r="P2367" s="21"/>
      <c r="Q2367" s="21"/>
      <c r="R2367" s="21"/>
      <c r="S2367" s="21"/>
    </row>
    <row r="2368" spans="2:19" s="8" customFormat="1" x14ac:dyDescent="0.3">
      <c r="B2368" s="123"/>
      <c r="C2368" s="123"/>
      <c r="D2368" s="123"/>
      <c r="E2368" s="123"/>
      <c r="F2368" s="123"/>
      <c r="G2368" s="123"/>
      <c r="H2368" s="123"/>
      <c r="I2368" s="123"/>
      <c r="J2368" s="123"/>
      <c r="K2368" s="21"/>
      <c r="L2368" s="21"/>
      <c r="M2368" s="21"/>
      <c r="N2368" s="21"/>
      <c r="O2368" s="21"/>
      <c r="P2368" s="21"/>
      <c r="Q2368" s="21"/>
      <c r="R2368" s="21"/>
      <c r="S2368" s="21"/>
    </row>
    <row r="2369" spans="2:19" s="8" customFormat="1" x14ac:dyDescent="0.3">
      <c r="B2369" s="123"/>
      <c r="C2369" s="123"/>
      <c r="D2369" s="123"/>
      <c r="E2369" s="123"/>
      <c r="F2369" s="123"/>
      <c r="G2369" s="123"/>
      <c r="H2369" s="123"/>
      <c r="I2369" s="123"/>
      <c r="J2369" s="123"/>
      <c r="K2369" s="21"/>
      <c r="L2369" s="21"/>
      <c r="M2369" s="21"/>
      <c r="N2369" s="21"/>
      <c r="O2369" s="21"/>
      <c r="P2369" s="21"/>
      <c r="Q2369" s="21"/>
      <c r="R2369" s="21"/>
      <c r="S2369" s="21"/>
    </row>
    <row r="2370" spans="2:19" s="8" customFormat="1" x14ac:dyDescent="0.3">
      <c r="B2370" s="123"/>
      <c r="C2370" s="123"/>
      <c r="D2370" s="123"/>
      <c r="E2370" s="123"/>
      <c r="F2370" s="123"/>
      <c r="G2370" s="123"/>
      <c r="H2370" s="123"/>
      <c r="I2370" s="123"/>
      <c r="J2370" s="123"/>
      <c r="K2370" s="21"/>
      <c r="L2370" s="21"/>
      <c r="M2370" s="21"/>
      <c r="N2370" s="21"/>
      <c r="O2370" s="21"/>
      <c r="P2370" s="21"/>
      <c r="Q2370" s="21"/>
      <c r="R2370" s="21"/>
      <c r="S2370" s="21"/>
    </row>
    <row r="2371" spans="2:19" s="8" customFormat="1" x14ac:dyDescent="0.3">
      <c r="B2371" s="123"/>
      <c r="C2371" s="123"/>
      <c r="D2371" s="123"/>
      <c r="E2371" s="123"/>
      <c r="F2371" s="123"/>
      <c r="G2371" s="123"/>
      <c r="H2371" s="123"/>
      <c r="I2371" s="123"/>
      <c r="J2371" s="123"/>
      <c r="K2371" s="21"/>
      <c r="L2371" s="21"/>
      <c r="M2371" s="21"/>
      <c r="N2371" s="21"/>
      <c r="O2371" s="21"/>
      <c r="P2371" s="21"/>
      <c r="Q2371" s="21"/>
      <c r="R2371" s="21"/>
      <c r="S2371" s="21"/>
    </row>
    <row r="2372" spans="2:19" s="8" customFormat="1" x14ac:dyDescent="0.3">
      <c r="B2372" s="123"/>
      <c r="C2372" s="123"/>
      <c r="D2372" s="123"/>
      <c r="E2372" s="123"/>
      <c r="F2372" s="123"/>
      <c r="G2372" s="123"/>
      <c r="H2372" s="123"/>
      <c r="I2372" s="123"/>
      <c r="J2372" s="123"/>
      <c r="K2372" s="21"/>
      <c r="L2372" s="21"/>
      <c r="M2372" s="21"/>
      <c r="N2372" s="21"/>
      <c r="O2372" s="21"/>
      <c r="P2372" s="21"/>
      <c r="Q2372" s="21"/>
      <c r="R2372" s="21"/>
      <c r="S2372" s="21"/>
    </row>
    <row r="2373" spans="2:19" s="8" customFormat="1" x14ac:dyDescent="0.3">
      <c r="B2373" s="123"/>
      <c r="C2373" s="123"/>
      <c r="D2373" s="123"/>
      <c r="E2373" s="123"/>
      <c r="F2373" s="123"/>
      <c r="G2373" s="123"/>
      <c r="H2373" s="123"/>
      <c r="I2373" s="123"/>
      <c r="J2373" s="123"/>
      <c r="K2373" s="21"/>
      <c r="L2373" s="21"/>
      <c r="M2373" s="21"/>
      <c r="N2373" s="21"/>
      <c r="O2373" s="21"/>
      <c r="P2373" s="21"/>
      <c r="Q2373" s="21"/>
      <c r="R2373" s="21"/>
      <c r="S2373" s="21"/>
    </row>
    <row r="2374" spans="2:19" s="8" customFormat="1" x14ac:dyDescent="0.3">
      <c r="B2374" s="123"/>
      <c r="C2374" s="123"/>
      <c r="D2374" s="123"/>
      <c r="E2374" s="123"/>
      <c r="F2374" s="123"/>
      <c r="G2374" s="123"/>
      <c r="H2374" s="123"/>
      <c r="I2374" s="123"/>
      <c r="J2374" s="123"/>
      <c r="K2374" s="21"/>
      <c r="L2374" s="21"/>
      <c r="M2374" s="21"/>
      <c r="N2374" s="21"/>
      <c r="O2374" s="21"/>
      <c r="P2374" s="21"/>
      <c r="Q2374" s="21"/>
      <c r="R2374" s="21"/>
      <c r="S2374" s="21"/>
    </row>
    <row r="2375" spans="2:19" s="8" customFormat="1" x14ac:dyDescent="0.3">
      <c r="B2375" s="123"/>
      <c r="C2375" s="123"/>
      <c r="D2375" s="123"/>
      <c r="E2375" s="123"/>
      <c r="F2375" s="123"/>
      <c r="G2375" s="123"/>
      <c r="H2375" s="123"/>
      <c r="I2375" s="123"/>
      <c r="J2375" s="123"/>
      <c r="K2375" s="21"/>
      <c r="L2375" s="21"/>
      <c r="M2375" s="21"/>
      <c r="N2375" s="21"/>
      <c r="O2375" s="21"/>
      <c r="P2375" s="21"/>
      <c r="Q2375" s="21"/>
      <c r="R2375" s="21"/>
      <c r="S2375" s="21"/>
    </row>
    <row r="2376" spans="2:19" s="8" customFormat="1" x14ac:dyDescent="0.3">
      <c r="B2376" s="123"/>
      <c r="C2376" s="123"/>
      <c r="D2376" s="123"/>
      <c r="E2376" s="123"/>
      <c r="F2376" s="123"/>
      <c r="G2376" s="123"/>
      <c r="H2376" s="123"/>
      <c r="I2376" s="123"/>
      <c r="J2376" s="123"/>
      <c r="K2376" s="21"/>
      <c r="L2376" s="21"/>
      <c r="M2376" s="21"/>
      <c r="N2376" s="21"/>
      <c r="O2376" s="21"/>
      <c r="P2376" s="21"/>
      <c r="Q2376" s="21"/>
      <c r="R2376" s="21"/>
      <c r="S2376" s="21"/>
    </row>
    <row r="2377" spans="2:19" s="8" customFormat="1" x14ac:dyDescent="0.3">
      <c r="B2377" s="123"/>
      <c r="C2377" s="123"/>
      <c r="D2377" s="123"/>
      <c r="E2377" s="123"/>
      <c r="F2377" s="123"/>
      <c r="G2377" s="123"/>
      <c r="H2377" s="123"/>
      <c r="I2377" s="123"/>
      <c r="J2377" s="123"/>
      <c r="K2377" s="21"/>
      <c r="L2377" s="21"/>
      <c r="M2377" s="21"/>
      <c r="N2377" s="21"/>
      <c r="O2377" s="21"/>
      <c r="P2377" s="21"/>
      <c r="Q2377" s="21"/>
      <c r="R2377" s="21"/>
      <c r="S2377" s="21"/>
    </row>
    <row r="2378" spans="2:19" s="8" customFormat="1" x14ac:dyDescent="0.3">
      <c r="B2378" s="123"/>
      <c r="C2378" s="123"/>
      <c r="D2378" s="123"/>
      <c r="E2378" s="123"/>
      <c r="F2378" s="123"/>
      <c r="G2378" s="123"/>
      <c r="H2378" s="123"/>
      <c r="I2378" s="123"/>
      <c r="J2378" s="123"/>
      <c r="K2378" s="21"/>
      <c r="L2378" s="21"/>
      <c r="M2378" s="21"/>
      <c r="N2378" s="21"/>
      <c r="O2378" s="21"/>
      <c r="P2378" s="21"/>
      <c r="Q2378" s="21"/>
      <c r="R2378" s="21"/>
      <c r="S2378" s="21"/>
    </row>
    <row r="2379" spans="2:19" s="8" customFormat="1" x14ac:dyDescent="0.3">
      <c r="B2379" s="123"/>
      <c r="C2379" s="123"/>
      <c r="D2379" s="123"/>
      <c r="E2379" s="123"/>
      <c r="F2379" s="123"/>
      <c r="G2379" s="123"/>
      <c r="H2379" s="123"/>
      <c r="I2379" s="123"/>
      <c r="J2379" s="123"/>
      <c r="K2379" s="21"/>
      <c r="L2379" s="21"/>
      <c r="M2379" s="21"/>
      <c r="N2379" s="21"/>
      <c r="O2379" s="21"/>
      <c r="P2379" s="21"/>
      <c r="Q2379" s="21"/>
      <c r="R2379" s="21"/>
      <c r="S2379" s="21"/>
    </row>
    <row r="2380" spans="2:19" s="8" customFormat="1" x14ac:dyDescent="0.3">
      <c r="B2380" s="123"/>
      <c r="C2380" s="123"/>
      <c r="D2380" s="123"/>
      <c r="E2380" s="123"/>
      <c r="F2380" s="123"/>
      <c r="G2380" s="123"/>
      <c r="H2380" s="123"/>
      <c r="I2380" s="123"/>
      <c r="J2380" s="123"/>
      <c r="K2380" s="21"/>
      <c r="L2380" s="21"/>
      <c r="M2380" s="21"/>
      <c r="N2380" s="21"/>
      <c r="O2380" s="21"/>
      <c r="P2380" s="21"/>
      <c r="Q2380" s="21"/>
      <c r="R2380" s="21"/>
      <c r="S2380" s="21"/>
    </row>
    <row r="2381" spans="2:19" s="8" customFormat="1" x14ac:dyDescent="0.3">
      <c r="B2381" s="123"/>
      <c r="C2381" s="123"/>
      <c r="D2381" s="123"/>
      <c r="E2381" s="123"/>
      <c r="F2381" s="123"/>
      <c r="G2381" s="123"/>
      <c r="H2381" s="123"/>
      <c r="I2381" s="123"/>
      <c r="J2381" s="123"/>
      <c r="K2381" s="21"/>
      <c r="L2381" s="21"/>
      <c r="M2381" s="21"/>
      <c r="N2381" s="21"/>
      <c r="O2381" s="21"/>
      <c r="P2381" s="21"/>
      <c r="Q2381" s="21"/>
      <c r="R2381" s="21"/>
      <c r="S2381" s="21"/>
    </row>
    <row r="2382" spans="2:19" s="8" customFormat="1" x14ac:dyDescent="0.3">
      <c r="B2382" s="123"/>
      <c r="C2382" s="123"/>
      <c r="D2382" s="123"/>
      <c r="E2382" s="123"/>
      <c r="F2382" s="123"/>
      <c r="G2382" s="123"/>
      <c r="H2382" s="123"/>
      <c r="I2382" s="123"/>
      <c r="J2382" s="123"/>
      <c r="K2382" s="21"/>
      <c r="L2382" s="21"/>
      <c r="M2382" s="21"/>
      <c r="N2382" s="21"/>
      <c r="O2382" s="21"/>
      <c r="P2382" s="21"/>
      <c r="Q2382" s="21"/>
      <c r="R2382" s="21"/>
      <c r="S2382" s="21"/>
    </row>
    <row r="2383" spans="2:19" s="8" customFormat="1" x14ac:dyDescent="0.3">
      <c r="B2383" s="123"/>
      <c r="C2383" s="123"/>
      <c r="D2383" s="123"/>
      <c r="E2383" s="123"/>
      <c r="F2383" s="123"/>
      <c r="G2383" s="123"/>
      <c r="H2383" s="123"/>
      <c r="I2383" s="123"/>
      <c r="J2383" s="123"/>
      <c r="K2383" s="21"/>
      <c r="L2383" s="21"/>
      <c r="M2383" s="21"/>
      <c r="N2383" s="21"/>
      <c r="O2383" s="21"/>
      <c r="P2383" s="21"/>
      <c r="Q2383" s="21"/>
      <c r="R2383" s="21"/>
      <c r="S2383" s="21"/>
    </row>
    <row r="2384" spans="2:19" s="8" customFormat="1" x14ac:dyDescent="0.3">
      <c r="B2384" s="123"/>
      <c r="C2384" s="123"/>
      <c r="D2384" s="123"/>
      <c r="E2384" s="123"/>
      <c r="F2384" s="123"/>
      <c r="G2384" s="123"/>
      <c r="H2384" s="123"/>
      <c r="I2384" s="123"/>
      <c r="J2384" s="123"/>
      <c r="K2384" s="21"/>
      <c r="L2384" s="21"/>
      <c r="M2384" s="21"/>
      <c r="N2384" s="21"/>
      <c r="O2384" s="21"/>
      <c r="P2384" s="21"/>
      <c r="Q2384" s="21"/>
      <c r="R2384" s="21"/>
      <c r="S2384" s="21"/>
    </row>
    <row r="2385" spans="2:19" s="8" customFormat="1" x14ac:dyDescent="0.3">
      <c r="B2385" s="123"/>
      <c r="C2385" s="123"/>
      <c r="D2385" s="123"/>
      <c r="E2385" s="123"/>
      <c r="F2385" s="123"/>
      <c r="G2385" s="123"/>
      <c r="H2385" s="123"/>
      <c r="I2385" s="123"/>
      <c r="J2385" s="123"/>
      <c r="K2385" s="21"/>
      <c r="L2385" s="21"/>
      <c r="M2385" s="21"/>
      <c r="N2385" s="21"/>
      <c r="O2385" s="21"/>
      <c r="P2385" s="21"/>
      <c r="Q2385" s="21"/>
      <c r="R2385" s="21"/>
      <c r="S2385" s="21"/>
    </row>
    <row r="2386" spans="2:19" s="8" customFormat="1" x14ac:dyDescent="0.3">
      <c r="B2386" s="123"/>
      <c r="C2386" s="123"/>
      <c r="D2386" s="123"/>
      <c r="E2386" s="123"/>
      <c r="F2386" s="123"/>
      <c r="G2386" s="123"/>
      <c r="H2386" s="123"/>
      <c r="I2386" s="123"/>
      <c r="J2386" s="123"/>
      <c r="K2386" s="21"/>
      <c r="L2386" s="21"/>
      <c r="M2386" s="21"/>
      <c r="N2386" s="21"/>
      <c r="O2386" s="21"/>
      <c r="P2386" s="21"/>
      <c r="Q2386" s="21"/>
      <c r="R2386" s="21"/>
      <c r="S2386" s="21"/>
    </row>
    <row r="2387" spans="2:19" s="8" customFormat="1" x14ac:dyDescent="0.3">
      <c r="B2387" s="123"/>
      <c r="C2387" s="123"/>
      <c r="D2387" s="123"/>
      <c r="E2387" s="123"/>
      <c r="F2387" s="123"/>
      <c r="G2387" s="123"/>
      <c r="H2387" s="123"/>
      <c r="I2387" s="123"/>
      <c r="J2387" s="123"/>
      <c r="K2387" s="21"/>
      <c r="L2387" s="21"/>
      <c r="M2387" s="21"/>
      <c r="N2387" s="21"/>
      <c r="O2387" s="21"/>
      <c r="P2387" s="21"/>
      <c r="Q2387" s="21"/>
      <c r="R2387" s="21"/>
      <c r="S2387" s="21"/>
    </row>
    <row r="2388" spans="2:19" s="8" customFormat="1" x14ac:dyDescent="0.3">
      <c r="B2388" s="123"/>
      <c r="C2388" s="123"/>
      <c r="D2388" s="123"/>
      <c r="E2388" s="123"/>
      <c r="F2388" s="123"/>
      <c r="G2388" s="123"/>
      <c r="H2388" s="123"/>
      <c r="I2388" s="123"/>
      <c r="J2388" s="123"/>
      <c r="K2388" s="21"/>
      <c r="L2388" s="21"/>
      <c r="M2388" s="21"/>
      <c r="N2388" s="21"/>
      <c r="O2388" s="21"/>
      <c r="P2388" s="21"/>
      <c r="Q2388" s="21"/>
      <c r="R2388" s="21"/>
      <c r="S2388" s="21"/>
    </row>
    <row r="2389" spans="2:19" s="8" customFormat="1" x14ac:dyDescent="0.3">
      <c r="B2389" s="123"/>
      <c r="C2389" s="123"/>
      <c r="D2389" s="123"/>
      <c r="E2389" s="123"/>
      <c r="F2389" s="123"/>
      <c r="G2389" s="123"/>
      <c r="H2389" s="123"/>
      <c r="I2389" s="123"/>
      <c r="J2389" s="123"/>
      <c r="K2389" s="21"/>
      <c r="L2389" s="21"/>
      <c r="M2389" s="21"/>
      <c r="N2389" s="21"/>
      <c r="O2389" s="21"/>
      <c r="P2389" s="21"/>
      <c r="Q2389" s="21"/>
      <c r="R2389" s="21"/>
      <c r="S2389" s="21"/>
    </row>
    <row r="2390" spans="2:19" s="8" customFormat="1" x14ac:dyDescent="0.3">
      <c r="B2390" s="123"/>
      <c r="C2390" s="123"/>
      <c r="D2390" s="123"/>
      <c r="E2390" s="123"/>
      <c r="F2390" s="123"/>
      <c r="G2390" s="123"/>
      <c r="H2390" s="123"/>
      <c r="I2390" s="123"/>
      <c r="J2390" s="123"/>
      <c r="K2390" s="21"/>
      <c r="L2390" s="21"/>
      <c r="M2390" s="21"/>
      <c r="N2390" s="21"/>
      <c r="O2390" s="21"/>
      <c r="P2390" s="21"/>
      <c r="Q2390" s="21"/>
      <c r="R2390" s="21"/>
      <c r="S2390" s="21"/>
    </row>
    <row r="2391" spans="2:19" s="8" customFormat="1" x14ac:dyDescent="0.3">
      <c r="B2391" s="123"/>
      <c r="C2391" s="123"/>
      <c r="D2391" s="123"/>
      <c r="E2391" s="123"/>
      <c r="F2391" s="123"/>
      <c r="G2391" s="123"/>
      <c r="H2391" s="123"/>
      <c r="I2391" s="123"/>
      <c r="J2391" s="123"/>
      <c r="K2391" s="21"/>
      <c r="L2391" s="21"/>
      <c r="M2391" s="21"/>
      <c r="N2391" s="21"/>
      <c r="O2391" s="21"/>
      <c r="P2391" s="21"/>
      <c r="Q2391" s="21"/>
      <c r="R2391" s="21"/>
      <c r="S2391" s="21"/>
    </row>
    <row r="2392" spans="2:19" s="8" customFormat="1" x14ac:dyDescent="0.3">
      <c r="B2392" s="123"/>
      <c r="C2392" s="123"/>
      <c r="D2392" s="123"/>
      <c r="E2392" s="123"/>
      <c r="F2392" s="123"/>
      <c r="G2392" s="123"/>
      <c r="H2392" s="123"/>
      <c r="I2392" s="123"/>
      <c r="J2392" s="123"/>
      <c r="K2392" s="21"/>
      <c r="L2392" s="21"/>
      <c r="M2392" s="21"/>
      <c r="N2392" s="21"/>
      <c r="O2392" s="21"/>
      <c r="P2392" s="21"/>
      <c r="Q2392" s="21"/>
      <c r="R2392" s="21"/>
      <c r="S2392" s="21"/>
    </row>
    <row r="2393" spans="2:19" s="8" customFormat="1" x14ac:dyDescent="0.3">
      <c r="B2393" s="123"/>
      <c r="C2393" s="123"/>
      <c r="D2393" s="123"/>
      <c r="E2393" s="123"/>
      <c r="F2393" s="123"/>
      <c r="G2393" s="123"/>
      <c r="H2393" s="123"/>
      <c r="I2393" s="123"/>
      <c r="J2393" s="123"/>
      <c r="K2393" s="21"/>
      <c r="L2393" s="21"/>
      <c r="M2393" s="21"/>
      <c r="N2393" s="21"/>
      <c r="O2393" s="21"/>
      <c r="P2393" s="21"/>
      <c r="Q2393" s="21"/>
      <c r="R2393" s="21"/>
      <c r="S2393" s="21"/>
    </row>
    <row r="2394" spans="2:19" s="8" customFormat="1" x14ac:dyDescent="0.3">
      <c r="B2394" s="123"/>
      <c r="C2394" s="123"/>
      <c r="D2394" s="123"/>
      <c r="E2394" s="123"/>
      <c r="F2394" s="123"/>
      <c r="G2394" s="123"/>
      <c r="H2394" s="123"/>
      <c r="I2394" s="123"/>
      <c r="J2394" s="123"/>
      <c r="K2394" s="21"/>
      <c r="L2394" s="21"/>
      <c r="M2394" s="21"/>
      <c r="N2394" s="21"/>
      <c r="O2394" s="21"/>
      <c r="P2394" s="21"/>
      <c r="Q2394" s="21"/>
      <c r="R2394" s="21"/>
      <c r="S2394" s="21"/>
    </row>
    <row r="2395" spans="2:19" s="8" customFormat="1" x14ac:dyDescent="0.3">
      <c r="B2395" s="123"/>
      <c r="C2395" s="123"/>
      <c r="D2395" s="123"/>
      <c r="E2395" s="123"/>
      <c r="F2395" s="123"/>
      <c r="G2395" s="123"/>
      <c r="H2395" s="123"/>
      <c r="I2395" s="123"/>
      <c r="J2395" s="123"/>
      <c r="K2395" s="21"/>
      <c r="L2395" s="21"/>
      <c r="M2395" s="21"/>
      <c r="N2395" s="21"/>
      <c r="O2395" s="21"/>
      <c r="P2395" s="21"/>
      <c r="Q2395" s="21"/>
      <c r="R2395" s="21"/>
      <c r="S2395" s="21"/>
    </row>
    <row r="2396" spans="2:19" s="8" customFormat="1" x14ac:dyDescent="0.3">
      <c r="B2396" s="123"/>
      <c r="C2396" s="123"/>
      <c r="D2396" s="123"/>
      <c r="E2396" s="123"/>
      <c r="F2396" s="123"/>
      <c r="G2396" s="123"/>
      <c r="H2396" s="123"/>
      <c r="I2396" s="123"/>
      <c r="J2396" s="123"/>
      <c r="K2396" s="21"/>
      <c r="L2396" s="21"/>
      <c r="M2396" s="21"/>
      <c r="N2396" s="21"/>
      <c r="O2396" s="21"/>
      <c r="P2396" s="21"/>
      <c r="Q2396" s="21"/>
      <c r="R2396" s="21"/>
      <c r="S2396" s="21"/>
    </row>
    <row r="2397" spans="2:19" s="8" customFormat="1" x14ac:dyDescent="0.3">
      <c r="B2397" s="123"/>
      <c r="C2397" s="123"/>
      <c r="D2397" s="123"/>
      <c r="E2397" s="123"/>
      <c r="F2397" s="123"/>
      <c r="G2397" s="123"/>
      <c r="H2397" s="123"/>
      <c r="I2397" s="123"/>
      <c r="J2397" s="123"/>
      <c r="K2397" s="21"/>
      <c r="L2397" s="21"/>
      <c r="M2397" s="21"/>
      <c r="N2397" s="21"/>
      <c r="O2397" s="21"/>
      <c r="P2397" s="21"/>
      <c r="Q2397" s="21"/>
      <c r="R2397" s="21"/>
      <c r="S2397" s="21"/>
    </row>
    <row r="2398" spans="2:19" s="8" customFormat="1" x14ac:dyDescent="0.3">
      <c r="B2398" s="123"/>
      <c r="C2398" s="123"/>
      <c r="D2398" s="123"/>
      <c r="E2398" s="123"/>
      <c r="F2398" s="123"/>
      <c r="G2398" s="123"/>
      <c r="H2398" s="123"/>
      <c r="I2398" s="123"/>
      <c r="J2398" s="123"/>
      <c r="K2398" s="21"/>
      <c r="L2398" s="21"/>
      <c r="M2398" s="21"/>
      <c r="N2398" s="21"/>
      <c r="O2398" s="21"/>
      <c r="P2398" s="21"/>
      <c r="Q2398" s="21"/>
      <c r="R2398" s="21"/>
      <c r="S2398" s="21"/>
    </row>
    <row r="2399" spans="2:19" s="8" customFormat="1" x14ac:dyDescent="0.3">
      <c r="B2399" s="123"/>
      <c r="C2399" s="123"/>
      <c r="D2399" s="123"/>
      <c r="E2399" s="123"/>
      <c r="F2399" s="123"/>
      <c r="G2399" s="123"/>
      <c r="H2399" s="123"/>
      <c r="I2399" s="123"/>
      <c r="J2399" s="123"/>
      <c r="K2399" s="21"/>
      <c r="L2399" s="21"/>
      <c r="M2399" s="21"/>
      <c r="N2399" s="21"/>
      <c r="O2399" s="21"/>
      <c r="P2399" s="21"/>
      <c r="Q2399" s="21"/>
      <c r="R2399" s="21"/>
      <c r="S2399" s="21"/>
    </row>
    <row r="2400" spans="2:19" s="8" customFormat="1" x14ac:dyDescent="0.3">
      <c r="B2400" s="123"/>
      <c r="C2400" s="123"/>
      <c r="D2400" s="123"/>
      <c r="E2400" s="123"/>
      <c r="F2400" s="123"/>
      <c r="G2400" s="123"/>
      <c r="H2400" s="123"/>
      <c r="I2400" s="123"/>
      <c r="J2400" s="123"/>
      <c r="K2400" s="21"/>
      <c r="L2400" s="21"/>
      <c r="M2400" s="21"/>
      <c r="N2400" s="21"/>
      <c r="O2400" s="21"/>
      <c r="P2400" s="21"/>
      <c r="Q2400" s="21"/>
      <c r="R2400" s="21"/>
      <c r="S2400" s="21"/>
    </row>
    <row r="2401" spans="2:19" s="8" customFormat="1" x14ac:dyDescent="0.3">
      <c r="B2401" s="123"/>
      <c r="C2401" s="123"/>
      <c r="D2401" s="123"/>
      <c r="E2401" s="123"/>
      <c r="F2401" s="123"/>
      <c r="G2401" s="123"/>
      <c r="H2401" s="123"/>
      <c r="I2401" s="123"/>
      <c r="J2401" s="123"/>
      <c r="K2401" s="21"/>
      <c r="L2401" s="21"/>
      <c r="M2401" s="21"/>
      <c r="N2401" s="21"/>
      <c r="O2401" s="21"/>
      <c r="P2401" s="21"/>
      <c r="Q2401" s="21"/>
      <c r="R2401" s="21"/>
      <c r="S2401" s="21"/>
    </row>
    <row r="2402" spans="2:19" s="8" customFormat="1" x14ac:dyDescent="0.3">
      <c r="B2402" s="123"/>
      <c r="C2402" s="123"/>
      <c r="D2402" s="123"/>
      <c r="E2402" s="123"/>
      <c r="F2402" s="123"/>
      <c r="G2402" s="123"/>
      <c r="H2402" s="123"/>
      <c r="I2402" s="123"/>
      <c r="J2402" s="123"/>
      <c r="K2402" s="21"/>
      <c r="L2402" s="21"/>
      <c r="M2402" s="21"/>
      <c r="N2402" s="21"/>
      <c r="O2402" s="21"/>
      <c r="P2402" s="21"/>
      <c r="Q2402" s="21"/>
      <c r="R2402" s="21"/>
      <c r="S2402" s="21"/>
    </row>
    <row r="2403" spans="2:19" s="8" customFormat="1" x14ac:dyDescent="0.3">
      <c r="B2403" s="123"/>
      <c r="C2403" s="123"/>
      <c r="D2403" s="123"/>
      <c r="E2403" s="123"/>
      <c r="F2403" s="123"/>
      <c r="G2403" s="123"/>
      <c r="H2403" s="123"/>
      <c r="I2403" s="123"/>
      <c r="J2403" s="123"/>
      <c r="K2403" s="21"/>
      <c r="L2403" s="21"/>
      <c r="M2403" s="21"/>
      <c r="N2403" s="21"/>
      <c r="O2403" s="21"/>
      <c r="P2403" s="21"/>
      <c r="Q2403" s="21"/>
      <c r="R2403" s="21"/>
      <c r="S2403" s="21"/>
    </row>
    <row r="2404" spans="2:19" s="8" customFormat="1" x14ac:dyDescent="0.3">
      <c r="B2404" s="123"/>
      <c r="C2404" s="123"/>
      <c r="D2404" s="123"/>
      <c r="E2404" s="123"/>
      <c r="F2404" s="123"/>
      <c r="G2404" s="123"/>
      <c r="H2404" s="123"/>
      <c r="I2404" s="123"/>
      <c r="J2404" s="123"/>
      <c r="K2404" s="21"/>
      <c r="L2404" s="21"/>
      <c r="M2404" s="21"/>
      <c r="N2404" s="21"/>
      <c r="O2404" s="21"/>
      <c r="P2404" s="21"/>
      <c r="Q2404" s="21"/>
      <c r="R2404" s="21"/>
      <c r="S2404" s="21"/>
    </row>
    <row r="2405" spans="2:19" s="8" customFormat="1" x14ac:dyDescent="0.3">
      <c r="B2405" s="123"/>
      <c r="C2405" s="123"/>
      <c r="D2405" s="123"/>
      <c r="E2405" s="123"/>
      <c r="F2405" s="123"/>
      <c r="G2405" s="123"/>
      <c r="H2405" s="123"/>
      <c r="I2405" s="123"/>
      <c r="J2405" s="123"/>
      <c r="K2405" s="21"/>
      <c r="L2405" s="21"/>
      <c r="M2405" s="21"/>
      <c r="N2405" s="21"/>
      <c r="O2405" s="21"/>
      <c r="P2405" s="21"/>
      <c r="Q2405" s="21"/>
      <c r="R2405" s="21"/>
      <c r="S2405" s="21"/>
    </row>
    <row r="2406" spans="2:19" s="8" customFormat="1" x14ac:dyDescent="0.3">
      <c r="B2406" s="123"/>
      <c r="C2406" s="123"/>
      <c r="D2406" s="123"/>
      <c r="E2406" s="123"/>
      <c r="F2406" s="123"/>
      <c r="G2406" s="123"/>
      <c r="H2406" s="123"/>
      <c r="I2406" s="123"/>
      <c r="J2406" s="123"/>
      <c r="K2406" s="21"/>
      <c r="L2406" s="21"/>
      <c r="M2406" s="21"/>
      <c r="N2406" s="21"/>
      <c r="O2406" s="21"/>
      <c r="P2406" s="21"/>
      <c r="Q2406" s="21"/>
      <c r="R2406" s="21"/>
      <c r="S2406" s="21"/>
    </row>
    <row r="2407" spans="2:19" s="8" customFormat="1" x14ac:dyDescent="0.3">
      <c r="B2407" s="123"/>
      <c r="C2407" s="123"/>
      <c r="D2407" s="123"/>
      <c r="E2407" s="123"/>
      <c r="F2407" s="123"/>
      <c r="G2407" s="123"/>
      <c r="H2407" s="123"/>
      <c r="I2407" s="123"/>
      <c r="J2407" s="123"/>
      <c r="K2407" s="21"/>
      <c r="L2407" s="21"/>
      <c r="M2407" s="21"/>
      <c r="N2407" s="21"/>
      <c r="O2407" s="21"/>
      <c r="P2407" s="21"/>
      <c r="Q2407" s="21"/>
      <c r="R2407" s="21"/>
      <c r="S2407" s="21"/>
    </row>
    <row r="2408" spans="2:19" s="8" customFormat="1" x14ac:dyDescent="0.3">
      <c r="B2408" s="123"/>
      <c r="C2408" s="123"/>
      <c r="D2408" s="123"/>
      <c r="E2408" s="123"/>
      <c r="F2408" s="123"/>
      <c r="G2408" s="123"/>
      <c r="H2408" s="123"/>
      <c r="I2408" s="123"/>
      <c r="J2408" s="123"/>
      <c r="K2408" s="21"/>
      <c r="L2408" s="21"/>
      <c r="M2408" s="21"/>
      <c r="N2408" s="21"/>
      <c r="O2408" s="21"/>
      <c r="P2408" s="21"/>
      <c r="Q2408" s="21"/>
      <c r="R2408" s="21"/>
      <c r="S2408" s="21"/>
    </row>
    <row r="2409" spans="2:19" s="8" customFormat="1" x14ac:dyDescent="0.3">
      <c r="B2409" s="123"/>
      <c r="C2409" s="123"/>
      <c r="D2409" s="123"/>
      <c r="E2409" s="123"/>
      <c r="F2409" s="123"/>
      <c r="G2409" s="123"/>
      <c r="H2409" s="123"/>
      <c r="I2409" s="123"/>
      <c r="J2409" s="123"/>
      <c r="K2409" s="21"/>
      <c r="L2409" s="21"/>
      <c r="M2409" s="21"/>
      <c r="N2409" s="21"/>
      <c r="O2409" s="21"/>
      <c r="P2409" s="21"/>
      <c r="Q2409" s="21"/>
      <c r="R2409" s="21"/>
      <c r="S2409" s="21"/>
    </row>
    <row r="2410" spans="2:19" s="8" customFormat="1" x14ac:dyDescent="0.3">
      <c r="B2410" s="123"/>
      <c r="C2410" s="123"/>
      <c r="D2410" s="123"/>
      <c r="E2410" s="123"/>
      <c r="F2410" s="123"/>
      <c r="G2410" s="123"/>
      <c r="H2410" s="123"/>
      <c r="I2410" s="123"/>
      <c r="J2410" s="123"/>
      <c r="K2410" s="21"/>
      <c r="L2410" s="21"/>
      <c r="M2410" s="21"/>
      <c r="N2410" s="21"/>
      <c r="O2410" s="21"/>
      <c r="P2410" s="21"/>
      <c r="Q2410" s="21"/>
      <c r="R2410" s="21"/>
      <c r="S2410" s="21"/>
    </row>
    <row r="2411" spans="2:19" s="8" customFormat="1" x14ac:dyDescent="0.3">
      <c r="B2411" s="123"/>
      <c r="C2411" s="123"/>
      <c r="D2411" s="123"/>
      <c r="E2411" s="123"/>
      <c r="F2411" s="123"/>
      <c r="G2411" s="123"/>
      <c r="H2411" s="123"/>
      <c r="I2411" s="123"/>
      <c r="J2411" s="123"/>
      <c r="K2411" s="21"/>
      <c r="L2411" s="21"/>
      <c r="M2411" s="21"/>
      <c r="N2411" s="21"/>
      <c r="O2411" s="21"/>
      <c r="P2411" s="21"/>
      <c r="Q2411" s="21"/>
      <c r="R2411" s="21"/>
      <c r="S2411" s="21"/>
    </row>
    <row r="2412" spans="2:19" s="8" customFormat="1" x14ac:dyDescent="0.3">
      <c r="B2412" s="123"/>
      <c r="C2412" s="123"/>
      <c r="D2412" s="123"/>
      <c r="E2412" s="123"/>
      <c r="F2412" s="123"/>
      <c r="G2412" s="123"/>
      <c r="H2412" s="123"/>
      <c r="I2412" s="123"/>
      <c r="J2412" s="123"/>
      <c r="K2412" s="21"/>
      <c r="L2412" s="21"/>
      <c r="M2412" s="21"/>
      <c r="N2412" s="21"/>
      <c r="O2412" s="21"/>
      <c r="P2412" s="21"/>
      <c r="Q2412" s="21"/>
      <c r="R2412" s="21"/>
      <c r="S2412" s="21"/>
    </row>
    <row r="2413" spans="2:19" s="8" customFormat="1" x14ac:dyDescent="0.3">
      <c r="B2413" s="123"/>
      <c r="C2413" s="123"/>
      <c r="D2413" s="123"/>
      <c r="E2413" s="123"/>
      <c r="F2413" s="123"/>
      <c r="G2413" s="123"/>
      <c r="H2413" s="123"/>
      <c r="I2413" s="123"/>
      <c r="J2413" s="123"/>
      <c r="K2413" s="21"/>
      <c r="L2413" s="21"/>
      <c r="M2413" s="21"/>
      <c r="N2413" s="21"/>
      <c r="O2413" s="21"/>
      <c r="P2413" s="21"/>
      <c r="Q2413" s="21"/>
      <c r="R2413" s="21"/>
      <c r="S2413" s="21"/>
    </row>
    <row r="2414" spans="2:19" s="8" customFormat="1" x14ac:dyDescent="0.3">
      <c r="B2414" s="123"/>
      <c r="C2414" s="123"/>
      <c r="D2414" s="123"/>
      <c r="E2414" s="123"/>
      <c r="F2414" s="123"/>
      <c r="G2414" s="123"/>
      <c r="H2414" s="123"/>
      <c r="I2414" s="123"/>
      <c r="J2414" s="123"/>
      <c r="K2414" s="21"/>
      <c r="L2414" s="21"/>
      <c r="M2414" s="21"/>
      <c r="N2414" s="21"/>
      <c r="O2414" s="21"/>
      <c r="P2414" s="21"/>
      <c r="Q2414" s="21"/>
      <c r="R2414" s="21"/>
      <c r="S2414" s="21"/>
    </row>
    <row r="2415" spans="2:19" s="8" customFormat="1" x14ac:dyDescent="0.3">
      <c r="B2415" s="123"/>
      <c r="C2415" s="123"/>
      <c r="D2415" s="123"/>
      <c r="E2415" s="123"/>
      <c r="F2415" s="123"/>
      <c r="G2415" s="123"/>
      <c r="H2415" s="123"/>
      <c r="I2415" s="123"/>
      <c r="J2415" s="123"/>
      <c r="K2415" s="21"/>
      <c r="L2415" s="21"/>
      <c r="M2415" s="21"/>
      <c r="N2415" s="21"/>
      <c r="O2415" s="21"/>
      <c r="P2415" s="21"/>
      <c r="Q2415" s="21"/>
      <c r="R2415" s="21"/>
      <c r="S2415" s="21"/>
    </row>
    <row r="2416" spans="2:19" s="8" customFormat="1" x14ac:dyDescent="0.3">
      <c r="B2416" s="123"/>
      <c r="C2416" s="123"/>
      <c r="D2416" s="123"/>
      <c r="E2416" s="123"/>
      <c r="F2416" s="123"/>
      <c r="G2416" s="123"/>
      <c r="H2416" s="123"/>
      <c r="I2416" s="123"/>
      <c r="J2416" s="123"/>
      <c r="K2416" s="21"/>
      <c r="L2416" s="21"/>
      <c r="M2416" s="21"/>
      <c r="N2416" s="21"/>
      <c r="O2416" s="21"/>
      <c r="P2416" s="21"/>
      <c r="Q2416" s="21"/>
      <c r="R2416" s="21"/>
      <c r="S2416" s="21"/>
    </row>
    <row r="2417" spans="2:19" s="8" customFormat="1" x14ac:dyDescent="0.3">
      <c r="B2417" s="123"/>
      <c r="C2417" s="123"/>
      <c r="D2417" s="123"/>
      <c r="E2417" s="123"/>
      <c r="F2417" s="123"/>
      <c r="G2417" s="123"/>
      <c r="H2417" s="123"/>
      <c r="I2417" s="123"/>
      <c r="J2417" s="123"/>
      <c r="K2417" s="21"/>
      <c r="L2417" s="21"/>
      <c r="M2417" s="21"/>
      <c r="N2417" s="21"/>
      <c r="O2417" s="21"/>
      <c r="P2417" s="21"/>
      <c r="Q2417" s="21"/>
      <c r="R2417" s="21"/>
      <c r="S2417" s="21"/>
    </row>
    <row r="2418" spans="2:19" s="8" customFormat="1" x14ac:dyDescent="0.3">
      <c r="B2418" s="123"/>
      <c r="C2418" s="123"/>
      <c r="D2418" s="123"/>
      <c r="E2418" s="123"/>
      <c r="F2418" s="123"/>
      <c r="G2418" s="123"/>
      <c r="H2418" s="123"/>
      <c r="I2418" s="123"/>
      <c r="J2418" s="123"/>
      <c r="K2418" s="21"/>
      <c r="L2418" s="21"/>
      <c r="M2418" s="21"/>
      <c r="N2418" s="21"/>
      <c r="O2418" s="21"/>
      <c r="P2418" s="21"/>
      <c r="Q2418" s="21"/>
      <c r="R2418" s="21"/>
      <c r="S2418" s="21"/>
    </row>
    <row r="2419" spans="2:19" s="8" customFormat="1" x14ac:dyDescent="0.3">
      <c r="B2419" s="123"/>
      <c r="C2419" s="123"/>
      <c r="D2419" s="123"/>
      <c r="E2419" s="123"/>
      <c r="F2419" s="123"/>
      <c r="G2419" s="123"/>
      <c r="H2419" s="123"/>
      <c r="I2419" s="123"/>
      <c r="J2419" s="123"/>
      <c r="K2419" s="21"/>
      <c r="L2419" s="21"/>
      <c r="M2419" s="21"/>
      <c r="N2419" s="21"/>
      <c r="O2419" s="21"/>
      <c r="P2419" s="21"/>
      <c r="Q2419" s="21"/>
      <c r="R2419" s="21"/>
      <c r="S2419" s="21"/>
    </row>
    <row r="2420" spans="2:19" s="8" customFormat="1" x14ac:dyDescent="0.3">
      <c r="B2420" s="123"/>
      <c r="C2420" s="123"/>
      <c r="D2420" s="123"/>
      <c r="E2420" s="123"/>
      <c r="F2420" s="123"/>
      <c r="G2420" s="123"/>
      <c r="H2420" s="123"/>
      <c r="I2420" s="123"/>
      <c r="J2420" s="123"/>
      <c r="K2420" s="21"/>
      <c r="L2420" s="21"/>
      <c r="M2420" s="21"/>
      <c r="N2420" s="21"/>
      <c r="O2420" s="21"/>
      <c r="P2420" s="21"/>
      <c r="Q2420" s="21"/>
      <c r="R2420" s="21"/>
      <c r="S2420" s="21"/>
    </row>
    <row r="2421" spans="2:19" s="8" customFormat="1" x14ac:dyDescent="0.3">
      <c r="B2421" s="123"/>
      <c r="C2421" s="123"/>
      <c r="D2421" s="123"/>
      <c r="E2421" s="123"/>
      <c r="F2421" s="123"/>
      <c r="G2421" s="123"/>
      <c r="H2421" s="123"/>
      <c r="I2421" s="123"/>
      <c r="J2421" s="123"/>
      <c r="K2421" s="21"/>
      <c r="L2421" s="21"/>
      <c r="M2421" s="21"/>
      <c r="N2421" s="21"/>
      <c r="O2421" s="21"/>
      <c r="P2421" s="21"/>
      <c r="Q2421" s="21"/>
      <c r="R2421" s="21"/>
      <c r="S2421" s="21"/>
    </row>
    <row r="2422" spans="2:19" s="8" customFormat="1" x14ac:dyDescent="0.3">
      <c r="B2422" s="123"/>
      <c r="C2422" s="123"/>
      <c r="D2422" s="123"/>
      <c r="E2422" s="123"/>
      <c r="F2422" s="123"/>
      <c r="G2422" s="123"/>
      <c r="H2422" s="123"/>
      <c r="I2422" s="123"/>
      <c r="J2422" s="123"/>
      <c r="K2422" s="21"/>
      <c r="L2422" s="21"/>
      <c r="M2422" s="21"/>
      <c r="N2422" s="21"/>
      <c r="O2422" s="21"/>
      <c r="P2422" s="21"/>
      <c r="Q2422" s="21"/>
      <c r="R2422" s="21"/>
      <c r="S2422" s="21"/>
    </row>
    <row r="2423" spans="2:19" s="8" customFormat="1" x14ac:dyDescent="0.3">
      <c r="B2423" s="123"/>
      <c r="C2423" s="123"/>
      <c r="D2423" s="123"/>
      <c r="E2423" s="123"/>
      <c r="F2423" s="123"/>
      <c r="G2423" s="123"/>
      <c r="H2423" s="123"/>
      <c r="I2423" s="123"/>
      <c r="J2423" s="123"/>
      <c r="K2423" s="21"/>
      <c r="L2423" s="21"/>
      <c r="M2423" s="21"/>
      <c r="N2423" s="21"/>
      <c r="O2423" s="21"/>
      <c r="P2423" s="21"/>
      <c r="Q2423" s="21"/>
      <c r="R2423" s="21"/>
      <c r="S2423" s="21"/>
    </row>
    <row r="2424" spans="2:19" s="8" customFormat="1" x14ac:dyDescent="0.3">
      <c r="B2424" s="123"/>
      <c r="C2424" s="123"/>
      <c r="D2424" s="123"/>
      <c r="E2424" s="123"/>
      <c r="F2424" s="123"/>
      <c r="G2424" s="123"/>
      <c r="H2424" s="123"/>
      <c r="I2424" s="123"/>
      <c r="J2424" s="123"/>
      <c r="K2424" s="21"/>
      <c r="L2424" s="21"/>
      <c r="M2424" s="21"/>
      <c r="N2424" s="21"/>
      <c r="O2424" s="21"/>
      <c r="P2424" s="21"/>
      <c r="Q2424" s="21"/>
      <c r="R2424" s="21"/>
      <c r="S2424" s="21"/>
    </row>
    <row r="2425" spans="2:19" s="8" customFormat="1" x14ac:dyDescent="0.3">
      <c r="B2425" s="123"/>
      <c r="C2425" s="123"/>
      <c r="D2425" s="123"/>
      <c r="E2425" s="123"/>
      <c r="F2425" s="123"/>
      <c r="G2425" s="123"/>
      <c r="H2425" s="123"/>
      <c r="I2425" s="123"/>
      <c r="J2425" s="123"/>
      <c r="K2425" s="21"/>
      <c r="L2425" s="21"/>
      <c r="M2425" s="21"/>
      <c r="N2425" s="21"/>
      <c r="O2425" s="21"/>
      <c r="P2425" s="21"/>
      <c r="Q2425" s="21"/>
      <c r="R2425" s="21"/>
      <c r="S2425" s="21"/>
    </row>
    <row r="2426" spans="2:19" s="8" customFormat="1" x14ac:dyDescent="0.3">
      <c r="B2426" s="123"/>
      <c r="C2426" s="123"/>
      <c r="D2426" s="123"/>
      <c r="E2426" s="123"/>
      <c r="F2426" s="123"/>
      <c r="G2426" s="123"/>
      <c r="H2426" s="123"/>
      <c r="I2426" s="123"/>
      <c r="J2426" s="123"/>
      <c r="K2426" s="21"/>
      <c r="L2426" s="21"/>
      <c r="M2426" s="21"/>
      <c r="N2426" s="21"/>
      <c r="O2426" s="21"/>
      <c r="P2426" s="21"/>
      <c r="Q2426" s="21"/>
      <c r="R2426" s="21"/>
      <c r="S2426" s="21"/>
    </row>
    <row r="2427" spans="2:19" s="8" customFormat="1" x14ac:dyDescent="0.3">
      <c r="B2427" s="123"/>
      <c r="C2427" s="123"/>
      <c r="D2427" s="123"/>
      <c r="E2427" s="123"/>
      <c r="F2427" s="123"/>
      <c r="G2427" s="123"/>
      <c r="H2427" s="123"/>
      <c r="I2427" s="123"/>
      <c r="J2427" s="123"/>
      <c r="K2427" s="21"/>
      <c r="L2427" s="21"/>
      <c r="M2427" s="21"/>
      <c r="N2427" s="21"/>
      <c r="O2427" s="21"/>
      <c r="P2427" s="21"/>
      <c r="Q2427" s="21"/>
      <c r="R2427" s="21"/>
      <c r="S2427" s="21"/>
    </row>
    <row r="2428" spans="2:19" s="8" customFormat="1" x14ac:dyDescent="0.3">
      <c r="B2428" s="123"/>
      <c r="C2428" s="123"/>
      <c r="D2428" s="123"/>
      <c r="E2428" s="123"/>
      <c r="F2428" s="123"/>
      <c r="G2428" s="123"/>
      <c r="H2428" s="123"/>
      <c r="I2428" s="123"/>
      <c r="J2428" s="123"/>
      <c r="K2428" s="21"/>
      <c r="L2428" s="21"/>
      <c r="M2428" s="21"/>
      <c r="N2428" s="21"/>
      <c r="O2428" s="21"/>
      <c r="P2428" s="21"/>
      <c r="Q2428" s="21"/>
      <c r="R2428" s="21"/>
      <c r="S2428" s="21"/>
    </row>
    <row r="2429" spans="2:19" s="8" customFormat="1" x14ac:dyDescent="0.3">
      <c r="B2429" s="123"/>
      <c r="C2429" s="123"/>
      <c r="D2429" s="123"/>
      <c r="E2429" s="123"/>
      <c r="F2429" s="123"/>
      <c r="G2429" s="123"/>
      <c r="H2429" s="123"/>
      <c r="I2429" s="123"/>
      <c r="J2429" s="123"/>
      <c r="K2429" s="21"/>
      <c r="L2429" s="21"/>
      <c r="M2429" s="21"/>
      <c r="N2429" s="21"/>
      <c r="O2429" s="21"/>
      <c r="P2429" s="21"/>
      <c r="Q2429" s="21"/>
      <c r="R2429" s="21"/>
      <c r="S2429" s="21"/>
    </row>
    <row r="2430" spans="2:19" s="8" customFormat="1" x14ac:dyDescent="0.3">
      <c r="B2430" s="123"/>
      <c r="C2430" s="123"/>
      <c r="D2430" s="123"/>
      <c r="E2430" s="123"/>
      <c r="F2430" s="123"/>
      <c r="G2430" s="123"/>
      <c r="H2430" s="123"/>
      <c r="I2430" s="123"/>
      <c r="J2430" s="123"/>
      <c r="K2430" s="21"/>
      <c r="L2430" s="21"/>
      <c r="M2430" s="21"/>
      <c r="N2430" s="21"/>
      <c r="O2430" s="21"/>
      <c r="P2430" s="21"/>
      <c r="Q2430" s="21"/>
      <c r="R2430" s="21"/>
      <c r="S2430" s="21"/>
    </row>
    <row r="2431" spans="2:19" s="8" customFormat="1" x14ac:dyDescent="0.3">
      <c r="B2431" s="123"/>
      <c r="C2431" s="123"/>
      <c r="D2431" s="123"/>
      <c r="E2431" s="123"/>
      <c r="F2431" s="123"/>
      <c r="G2431" s="123"/>
      <c r="H2431" s="123"/>
      <c r="I2431" s="123"/>
      <c r="J2431" s="123"/>
      <c r="K2431" s="21"/>
      <c r="L2431" s="21"/>
      <c r="M2431" s="21"/>
      <c r="N2431" s="21"/>
      <c r="O2431" s="21"/>
      <c r="P2431" s="21"/>
      <c r="Q2431" s="21"/>
      <c r="R2431" s="21"/>
      <c r="S2431" s="21"/>
    </row>
    <row r="2432" spans="2:19" s="8" customFormat="1" x14ac:dyDescent="0.3">
      <c r="B2432" s="123"/>
      <c r="C2432" s="123"/>
      <c r="D2432" s="123"/>
      <c r="E2432" s="123"/>
      <c r="F2432" s="123"/>
      <c r="G2432" s="123"/>
      <c r="H2432" s="123"/>
      <c r="I2432" s="123"/>
      <c r="J2432" s="123"/>
      <c r="K2432" s="21"/>
      <c r="L2432" s="21"/>
      <c r="M2432" s="21"/>
      <c r="N2432" s="21"/>
      <c r="O2432" s="21"/>
      <c r="P2432" s="21"/>
      <c r="Q2432" s="21"/>
      <c r="R2432" s="21"/>
      <c r="S2432" s="21"/>
    </row>
    <row r="2433" spans="2:19" s="8" customFormat="1" x14ac:dyDescent="0.3">
      <c r="B2433" s="123"/>
      <c r="C2433" s="123"/>
      <c r="D2433" s="123"/>
      <c r="E2433" s="123"/>
      <c r="F2433" s="123"/>
      <c r="G2433" s="123"/>
      <c r="H2433" s="123"/>
      <c r="I2433" s="123"/>
      <c r="J2433" s="123"/>
      <c r="K2433" s="21"/>
      <c r="L2433" s="21"/>
      <c r="M2433" s="21"/>
      <c r="N2433" s="21"/>
      <c r="O2433" s="21"/>
      <c r="P2433" s="21"/>
      <c r="Q2433" s="21"/>
      <c r="R2433" s="21"/>
      <c r="S2433" s="21"/>
    </row>
    <row r="2434" spans="2:19" s="8" customFormat="1" x14ac:dyDescent="0.3">
      <c r="B2434" s="123"/>
      <c r="C2434" s="123"/>
      <c r="D2434" s="123"/>
      <c r="E2434" s="123"/>
      <c r="F2434" s="123"/>
      <c r="G2434" s="123"/>
      <c r="H2434" s="123"/>
      <c r="I2434" s="123"/>
      <c r="J2434" s="123"/>
      <c r="K2434" s="21"/>
      <c r="L2434" s="21"/>
      <c r="M2434" s="21"/>
      <c r="N2434" s="21"/>
      <c r="O2434" s="21"/>
      <c r="P2434" s="21"/>
      <c r="Q2434" s="21"/>
      <c r="R2434" s="21"/>
      <c r="S2434" s="21"/>
    </row>
    <row r="2435" spans="2:19" s="8" customFormat="1" x14ac:dyDescent="0.3">
      <c r="B2435" s="123"/>
      <c r="C2435" s="123"/>
      <c r="D2435" s="123"/>
      <c r="E2435" s="123"/>
      <c r="F2435" s="123"/>
      <c r="G2435" s="123"/>
      <c r="H2435" s="123"/>
      <c r="I2435" s="123"/>
      <c r="J2435" s="123"/>
      <c r="K2435" s="21"/>
      <c r="L2435" s="21"/>
      <c r="M2435" s="21"/>
      <c r="N2435" s="21"/>
      <c r="O2435" s="21"/>
      <c r="P2435" s="21"/>
      <c r="Q2435" s="21"/>
      <c r="R2435" s="21"/>
      <c r="S2435" s="21"/>
    </row>
    <row r="2436" spans="2:19" s="8" customFormat="1" x14ac:dyDescent="0.3">
      <c r="B2436" s="123"/>
      <c r="C2436" s="123"/>
      <c r="D2436" s="123"/>
      <c r="E2436" s="123"/>
      <c r="F2436" s="123"/>
      <c r="G2436" s="123"/>
      <c r="H2436" s="123"/>
      <c r="I2436" s="123"/>
      <c r="J2436" s="123"/>
      <c r="K2436" s="21"/>
      <c r="L2436" s="21"/>
      <c r="M2436" s="21"/>
      <c r="N2436" s="21"/>
      <c r="O2436" s="21"/>
      <c r="P2436" s="21"/>
      <c r="Q2436" s="21"/>
      <c r="R2436" s="21"/>
      <c r="S2436" s="21"/>
    </row>
    <row r="2437" spans="2:19" s="8" customFormat="1" x14ac:dyDescent="0.3">
      <c r="B2437" s="123"/>
      <c r="C2437" s="123"/>
      <c r="D2437" s="123"/>
      <c r="E2437" s="123"/>
      <c r="F2437" s="123"/>
      <c r="G2437" s="123"/>
      <c r="H2437" s="123"/>
      <c r="I2437" s="123"/>
      <c r="J2437" s="123"/>
      <c r="K2437" s="21"/>
      <c r="L2437" s="21"/>
      <c r="M2437" s="21"/>
      <c r="N2437" s="21"/>
      <c r="O2437" s="21"/>
      <c r="P2437" s="21"/>
      <c r="Q2437" s="21"/>
      <c r="R2437" s="21"/>
      <c r="S2437" s="21"/>
    </row>
    <row r="2438" spans="2:19" s="8" customFormat="1" x14ac:dyDescent="0.3">
      <c r="B2438" s="123"/>
      <c r="C2438" s="123"/>
      <c r="D2438" s="123"/>
      <c r="E2438" s="123"/>
      <c r="F2438" s="123"/>
      <c r="G2438" s="123"/>
      <c r="H2438" s="123"/>
      <c r="I2438" s="123"/>
      <c r="J2438" s="123"/>
      <c r="K2438" s="21"/>
      <c r="L2438" s="21"/>
      <c r="M2438" s="21"/>
      <c r="N2438" s="21"/>
      <c r="O2438" s="21"/>
      <c r="P2438" s="21"/>
      <c r="Q2438" s="21"/>
      <c r="R2438" s="21"/>
      <c r="S2438" s="21"/>
    </row>
    <row r="2439" spans="2:19" s="8" customFormat="1" x14ac:dyDescent="0.3">
      <c r="B2439" s="123"/>
      <c r="C2439" s="123"/>
      <c r="D2439" s="123"/>
      <c r="E2439" s="123"/>
      <c r="F2439" s="123"/>
      <c r="G2439" s="123"/>
      <c r="H2439" s="123"/>
      <c r="I2439" s="123"/>
      <c r="J2439" s="123"/>
      <c r="K2439" s="21"/>
      <c r="L2439" s="21"/>
      <c r="M2439" s="21"/>
      <c r="N2439" s="21"/>
      <c r="O2439" s="21"/>
      <c r="P2439" s="21"/>
      <c r="Q2439" s="21"/>
      <c r="R2439" s="21"/>
      <c r="S2439" s="21"/>
    </row>
    <row r="2440" spans="2:19" s="8" customFormat="1" x14ac:dyDescent="0.3">
      <c r="B2440" s="123"/>
      <c r="C2440" s="123"/>
      <c r="D2440" s="123"/>
      <c r="E2440" s="123"/>
      <c r="F2440" s="123"/>
      <c r="G2440" s="123"/>
      <c r="H2440" s="123"/>
      <c r="I2440" s="123"/>
      <c r="J2440" s="123"/>
      <c r="K2440" s="21"/>
      <c r="L2440" s="21"/>
      <c r="M2440" s="21"/>
      <c r="N2440" s="21"/>
      <c r="O2440" s="21"/>
      <c r="P2440" s="21"/>
      <c r="Q2440" s="21"/>
      <c r="R2440" s="21"/>
      <c r="S2440" s="21"/>
    </row>
    <row r="2441" spans="2:19" s="8" customFormat="1" x14ac:dyDescent="0.3">
      <c r="B2441" s="123"/>
      <c r="C2441" s="123"/>
      <c r="D2441" s="123"/>
      <c r="E2441" s="123"/>
      <c r="F2441" s="123"/>
      <c r="G2441" s="123"/>
      <c r="H2441" s="123"/>
      <c r="I2441" s="123"/>
      <c r="J2441" s="123"/>
      <c r="K2441" s="21"/>
      <c r="L2441" s="21"/>
      <c r="M2441" s="21"/>
      <c r="N2441" s="21"/>
      <c r="O2441" s="21"/>
      <c r="P2441" s="21"/>
      <c r="Q2441" s="21"/>
      <c r="R2441" s="21"/>
      <c r="S2441" s="21"/>
    </row>
    <row r="2442" spans="2:19" s="8" customFormat="1" x14ac:dyDescent="0.3">
      <c r="B2442" s="123"/>
      <c r="C2442" s="123"/>
      <c r="D2442" s="123"/>
      <c r="E2442" s="123"/>
      <c r="F2442" s="123"/>
      <c r="G2442" s="123"/>
      <c r="H2442" s="123"/>
      <c r="I2442" s="123"/>
      <c r="J2442" s="123"/>
      <c r="K2442" s="21"/>
      <c r="L2442" s="21"/>
      <c r="M2442" s="21"/>
      <c r="N2442" s="21"/>
      <c r="O2442" s="21"/>
      <c r="P2442" s="21"/>
      <c r="Q2442" s="21"/>
      <c r="R2442" s="21"/>
      <c r="S2442" s="21"/>
    </row>
    <row r="2443" spans="2:19" s="8" customFormat="1" x14ac:dyDescent="0.3">
      <c r="B2443" s="123"/>
      <c r="C2443" s="123"/>
      <c r="D2443" s="123"/>
      <c r="E2443" s="123"/>
      <c r="F2443" s="123"/>
      <c r="G2443" s="123"/>
      <c r="H2443" s="123"/>
      <c r="I2443" s="123"/>
      <c r="J2443" s="123"/>
      <c r="K2443" s="21"/>
      <c r="L2443" s="21"/>
      <c r="M2443" s="21"/>
      <c r="N2443" s="21"/>
      <c r="O2443" s="21"/>
      <c r="P2443" s="21"/>
      <c r="Q2443" s="21"/>
      <c r="R2443" s="21"/>
      <c r="S2443" s="21"/>
    </row>
    <row r="2444" spans="2:19" s="8" customFormat="1" x14ac:dyDescent="0.3">
      <c r="B2444" s="123"/>
      <c r="C2444" s="123"/>
      <c r="D2444" s="123"/>
      <c r="E2444" s="123"/>
      <c r="F2444" s="123"/>
      <c r="G2444" s="123"/>
      <c r="H2444" s="123"/>
      <c r="I2444" s="123"/>
      <c r="J2444" s="123"/>
      <c r="K2444" s="21"/>
      <c r="L2444" s="21"/>
      <c r="M2444" s="21"/>
      <c r="N2444" s="21"/>
      <c r="O2444" s="21"/>
      <c r="P2444" s="21"/>
      <c r="Q2444" s="21"/>
      <c r="R2444" s="21"/>
      <c r="S2444" s="21"/>
    </row>
    <row r="2445" spans="2:19" s="8" customFormat="1" x14ac:dyDescent="0.3">
      <c r="B2445" s="123"/>
      <c r="C2445" s="123"/>
      <c r="D2445" s="123"/>
      <c r="E2445" s="123"/>
      <c r="F2445" s="123"/>
      <c r="G2445" s="123"/>
      <c r="H2445" s="123"/>
      <c r="I2445" s="123"/>
      <c r="J2445" s="123"/>
      <c r="K2445" s="21"/>
      <c r="L2445" s="21"/>
      <c r="M2445" s="21"/>
      <c r="N2445" s="21"/>
      <c r="O2445" s="21"/>
      <c r="P2445" s="21"/>
      <c r="Q2445" s="21"/>
      <c r="R2445" s="21"/>
      <c r="S2445" s="21"/>
    </row>
    <row r="2446" spans="2:19" s="8" customFormat="1" x14ac:dyDescent="0.3">
      <c r="B2446" s="123"/>
      <c r="C2446" s="123"/>
      <c r="D2446" s="123"/>
      <c r="E2446" s="123"/>
      <c r="F2446" s="123"/>
      <c r="G2446" s="123"/>
      <c r="H2446" s="123"/>
      <c r="I2446" s="123"/>
      <c r="J2446" s="123"/>
      <c r="K2446" s="21"/>
      <c r="L2446" s="21"/>
      <c r="M2446" s="21"/>
      <c r="N2446" s="21"/>
      <c r="O2446" s="21"/>
      <c r="P2446" s="21"/>
      <c r="Q2446" s="21"/>
      <c r="R2446" s="21"/>
      <c r="S2446" s="21"/>
    </row>
    <row r="2447" spans="2:19" s="8" customFormat="1" x14ac:dyDescent="0.3">
      <c r="B2447" s="123"/>
      <c r="C2447" s="123"/>
      <c r="D2447" s="123"/>
      <c r="E2447" s="123"/>
      <c r="F2447" s="123"/>
      <c r="G2447" s="123"/>
      <c r="H2447" s="123"/>
      <c r="I2447" s="123"/>
      <c r="J2447" s="123"/>
      <c r="K2447" s="21"/>
      <c r="L2447" s="21"/>
      <c r="M2447" s="21"/>
      <c r="N2447" s="21"/>
      <c r="O2447" s="21"/>
      <c r="P2447" s="21"/>
      <c r="Q2447" s="21"/>
      <c r="R2447" s="21"/>
      <c r="S2447" s="21"/>
    </row>
    <row r="2448" spans="2:19" s="8" customFormat="1" x14ac:dyDescent="0.3">
      <c r="B2448" s="123"/>
      <c r="C2448" s="123"/>
      <c r="D2448" s="123"/>
      <c r="E2448" s="123"/>
      <c r="F2448" s="123"/>
      <c r="G2448" s="123"/>
      <c r="H2448" s="123"/>
      <c r="I2448" s="123"/>
      <c r="J2448" s="123"/>
      <c r="K2448" s="21"/>
      <c r="L2448" s="21"/>
      <c r="M2448" s="21"/>
      <c r="N2448" s="21"/>
      <c r="O2448" s="21"/>
      <c r="P2448" s="21"/>
      <c r="Q2448" s="21"/>
      <c r="R2448" s="21"/>
      <c r="S2448" s="21"/>
    </row>
    <row r="2449" spans="2:19" s="8" customFormat="1" x14ac:dyDescent="0.3">
      <c r="B2449" s="123"/>
      <c r="C2449" s="123"/>
      <c r="D2449" s="123"/>
      <c r="E2449" s="123"/>
      <c r="F2449" s="123"/>
      <c r="G2449" s="123"/>
      <c r="H2449" s="123"/>
      <c r="I2449" s="123"/>
      <c r="J2449" s="123"/>
      <c r="K2449" s="21"/>
      <c r="L2449" s="21"/>
      <c r="M2449" s="21"/>
      <c r="N2449" s="21"/>
      <c r="O2449" s="21"/>
      <c r="P2449" s="21"/>
      <c r="Q2449" s="21"/>
      <c r="R2449" s="21"/>
      <c r="S2449" s="21"/>
    </row>
    <row r="2450" spans="2:19" s="8" customFormat="1" x14ac:dyDescent="0.3">
      <c r="B2450" s="123"/>
      <c r="C2450" s="123"/>
      <c r="D2450" s="123"/>
      <c r="E2450" s="123"/>
      <c r="F2450" s="123"/>
      <c r="G2450" s="123"/>
      <c r="H2450" s="123"/>
      <c r="I2450" s="123"/>
      <c r="J2450" s="123"/>
      <c r="K2450" s="21"/>
      <c r="L2450" s="21"/>
      <c r="M2450" s="21"/>
      <c r="N2450" s="21"/>
      <c r="O2450" s="21"/>
      <c r="P2450" s="21"/>
      <c r="Q2450" s="21"/>
      <c r="R2450" s="21"/>
      <c r="S2450" s="21"/>
    </row>
    <row r="2451" spans="2:19" s="8" customFormat="1" x14ac:dyDescent="0.3">
      <c r="B2451" s="123"/>
      <c r="C2451" s="123"/>
      <c r="D2451" s="123"/>
      <c r="E2451" s="123"/>
      <c r="F2451" s="123"/>
      <c r="G2451" s="123"/>
      <c r="H2451" s="123"/>
      <c r="I2451" s="123"/>
      <c r="J2451" s="123"/>
      <c r="K2451" s="21"/>
      <c r="L2451" s="21"/>
      <c r="M2451" s="21"/>
      <c r="N2451" s="21"/>
      <c r="O2451" s="21"/>
      <c r="P2451" s="21"/>
      <c r="Q2451" s="21"/>
      <c r="R2451" s="21"/>
      <c r="S2451" s="21"/>
    </row>
    <row r="2452" spans="2:19" s="8" customFormat="1" x14ac:dyDescent="0.3">
      <c r="B2452" s="123"/>
      <c r="C2452" s="123"/>
      <c r="D2452" s="123"/>
      <c r="E2452" s="123"/>
      <c r="F2452" s="123"/>
      <c r="G2452" s="123"/>
      <c r="H2452" s="123"/>
      <c r="I2452" s="123"/>
      <c r="J2452" s="123"/>
      <c r="K2452" s="21"/>
      <c r="L2452" s="21"/>
      <c r="M2452" s="21"/>
      <c r="N2452" s="21"/>
      <c r="O2452" s="21"/>
      <c r="P2452" s="21"/>
      <c r="Q2452" s="21"/>
      <c r="R2452" s="21"/>
      <c r="S2452" s="21"/>
    </row>
    <row r="2453" spans="2:19" s="8" customFormat="1" x14ac:dyDescent="0.3">
      <c r="B2453" s="123"/>
      <c r="C2453" s="123"/>
      <c r="D2453" s="123"/>
      <c r="E2453" s="123"/>
      <c r="F2453" s="123"/>
      <c r="G2453" s="123"/>
      <c r="H2453" s="123"/>
      <c r="I2453" s="123"/>
      <c r="J2453" s="123"/>
      <c r="K2453" s="21"/>
      <c r="L2453" s="21"/>
      <c r="M2453" s="21"/>
      <c r="N2453" s="21"/>
      <c r="O2453" s="21"/>
      <c r="P2453" s="21"/>
      <c r="Q2453" s="21"/>
      <c r="R2453" s="21"/>
      <c r="S2453" s="21"/>
    </row>
    <row r="2454" spans="2:19" s="8" customFormat="1" x14ac:dyDescent="0.3">
      <c r="B2454" s="123"/>
      <c r="C2454" s="123"/>
      <c r="D2454" s="123"/>
      <c r="E2454" s="123"/>
      <c r="F2454" s="123"/>
      <c r="G2454" s="123"/>
      <c r="H2454" s="123"/>
      <c r="I2454" s="123"/>
      <c r="J2454" s="123"/>
      <c r="K2454" s="21"/>
      <c r="L2454" s="21"/>
      <c r="M2454" s="21"/>
      <c r="N2454" s="21"/>
      <c r="O2454" s="21"/>
      <c r="P2454" s="21"/>
      <c r="Q2454" s="21"/>
      <c r="R2454" s="21"/>
      <c r="S2454" s="21"/>
    </row>
    <row r="2455" spans="2:19" s="8" customFormat="1" x14ac:dyDescent="0.3">
      <c r="B2455" s="123"/>
      <c r="C2455" s="123"/>
      <c r="D2455" s="123"/>
      <c r="E2455" s="123"/>
      <c r="F2455" s="123"/>
      <c r="G2455" s="123"/>
      <c r="H2455" s="123"/>
      <c r="I2455" s="123"/>
      <c r="J2455" s="123"/>
      <c r="K2455" s="21"/>
      <c r="L2455" s="21"/>
      <c r="M2455" s="21"/>
      <c r="N2455" s="21"/>
      <c r="O2455" s="21"/>
      <c r="P2455" s="21"/>
      <c r="Q2455" s="21"/>
      <c r="R2455" s="21"/>
      <c r="S2455" s="21"/>
    </row>
    <row r="2456" spans="2:19" s="8" customFormat="1" x14ac:dyDescent="0.3">
      <c r="B2456" s="123"/>
      <c r="C2456" s="123"/>
      <c r="D2456" s="123"/>
      <c r="E2456" s="123"/>
      <c r="F2456" s="123"/>
      <c r="G2456" s="123"/>
      <c r="H2456" s="123"/>
      <c r="I2456" s="123"/>
      <c r="J2456" s="123"/>
      <c r="K2456" s="21"/>
      <c r="L2456" s="21"/>
      <c r="M2456" s="21"/>
      <c r="N2456" s="21"/>
      <c r="O2456" s="21"/>
      <c r="P2456" s="21"/>
      <c r="Q2456" s="21"/>
      <c r="R2456" s="21"/>
      <c r="S2456" s="21"/>
    </row>
    <row r="2457" spans="2:19" s="8" customFormat="1" x14ac:dyDescent="0.3">
      <c r="B2457" s="123"/>
      <c r="C2457" s="123"/>
      <c r="D2457" s="123"/>
      <c r="E2457" s="123"/>
      <c r="F2457" s="123"/>
      <c r="G2457" s="123"/>
      <c r="H2457" s="123"/>
      <c r="I2457" s="123"/>
      <c r="J2457" s="123"/>
      <c r="K2457" s="21"/>
      <c r="L2457" s="21"/>
      <c r="M2457" s="21"/>
      <c r="N2457" s="21"/>
      <c r="O2457" s="21"/>
      <c r="P2457" s="21"/>
      <c r="Q2457" s="21"/>
      <c r="R2457" s="21"/>
      <c r="S2457" s="21"/>
    </row>
    <row r="2458" spans="2:19" s="8" customFormat="1" x14ac:dyDescent="0.3">
      <c r="B2458" s="123"/>
      <c r="C2458" s="123"/>
      <c r="D2458" s="123"/>
      <c r="E2458" s="123"/>
      <c r="F2458" s="123"/>
      <c r="G2458" s="123"/>
      <c r="H2458" s="123"/>
      <c r="I2458" s="123"/>
      <c r="J2458" s="123"/>
      <c r="K2458" s="21"/>
      <c r="L2458" s="21"/>
      <c r="M2458" s="21"/>
      <c r="N2458" s="21"/>
      <c r="O2458" s="21"/>
      <c r="P2458" s="21"/>
      <c r="Q2458" s="21"/>
      <c r="R2458" s="21"/>
      <c r="S2458" s="21"/>
    </row>
    <row r="2459" spans="2:19" s="8" customFormat="1" x14ac:dyDescent="0.3">
      <c r="B2459" s="123"/>
      <c r="C2459" s="123"/>
      <c r="D2459" s="123"/>
      <c r="E2459" s="123"/>
      <c r="F2459" s="123"/>
      <c r="G2459" s="123"/>
      <c r="H2459" s="123"/>
      <c r="I2459" s="123"/>
      <c r="J2459" s="123"/>
      <c r="K2459" s="21"/>
      <c r="L2459" s="21"/>
      <c r="M2459" s="21"/>
      <c r="N2459" s="21"/>
      <c r="O2459" s="21"/>
      <c r="P2459" s="21"/>
      <c r="Q2459" s="21"/>
      <c r="R2459" s="21"/>
      <c r="S2459" s="21"/>
    </row>
    <row r="2460" spans="2:19" s="8" customFormat="1" x14ac:dyDescent="0.3">
      <c r="B2460" s="123"/>
      <c r="C2460" s="123"/>
      <c r="D2460" s="123"/>
      <c r="E2460" s="123"/>
      <c r="F2460" s="123"/>
      <c r="G2460" s="123"/>
      <c r="H2460" s="123"/>
      <c r="I2460" s="123"/>
      <c r="J2460" s="123"/>
      <c r="K2460" s="21"/>
      <c r="L2460" s="21"/>
      <c r="M2460" s="21"/>
      <c r="N2460" s="21"/>
      <c r="O2460" s="21"/>
      <c r="P2460" s="21"/>
      <c r="Q2460" s="21"/>
      <c r="R2460" s="21"/>
      <c r="S2460" s="21"/>
    </row>
    <row r="2461" spans="2:19" s="8" customFormat="1" x14ac:dyDescent="0.3">
      <c r="B2461" s="123"/>
      <c r="C2461" s="123"/>
      <c r="D2461" s="123"/>
      <c r="E2461" s="123"/>
      <c r="F2461" s="123"/>
      <c r="G2461" s="123"/>
      <c r="H2461" s="123"/>
      <c r="I2461" s="123"/>
      <c r="J2461" s="123"/>
      <c r="K2461" s="21"/>
      <c r="L2461" s="21"/>
      <c r="M2461" s="21"/>
      <c r="N2461" s="21"/>
      <c r="O2461" s="21"/>
      <c r="P2461" s="21"/>
      <c r="Q2461" s="21"/>
      <c r="R2461" s="21"/>
      <c r="S2461" s="21"/>
    </row>
    <row r="2462" spans="2:19" s="8" customFormat="1" x14ac:dyDescent="0.3">
      <c r="B2462" s="123"/>
      <c r="C2462" s="123"/>
      <c r="D2462" s="123"/>
      <c r="E2462" s="123"/>
      <c r="F2462" s="123"/>
      <c r="G2462" s="123"/>
      <c r="H2462" s="123"/>
      <c r="I2462" s="123"/>
      <c r="J2462" s="123"/>
      <c r="K2462" s="21"/>
      <c r="L2462" s="21"/>
      <c r="M2462" s="21"/>
      <c r="N2462" s="21"/>
      <c r="O2462" s="21"/>
      <c r="P2462" s="21"/>
      <c r="Q2462" s="21"/>
      <c r="R2462" s="21"/>
      <c r="S2462" s="21"/>
    </row>
    <row r="2463" spans="2:19" s="8" customFormat="1" x14ac:dyDescent="0.3">
      <c r="B2463" s="123"/>
      <c r="C2463" s="123"/>
      <c r="D2463" s="123"/>
      <c r="E2463" s="123"/>
      <c r="F2463" s="123"/>
      <c r="G2463" s="123"/>
      <c r="H2463" s="123"/>
      <c r="I2463" s="123"/>
      <c r="J2463" s="123"/>
      <c r="K2463" s="21"/>
      <c r="L2463" s="21"/>
      <c r="M2463" s="21"/>
      <c r="N2463" s="21"/>
      <c r="O2463" s="21"/>
      <c r="P2463" s="21"/>
      <c r="Q2463" s="21"/>
      <c r="R2463" s="21"/>
      <c r="S2463" s="21"/>
    </row>
    <row r="2464" spans="2:19" s="8" customFormat="1" x14ac:dyDescent="0.3">
      <c r="B2464" s="123"/>
      <c r="C2464" s="123"/>
      <c r="D2464" s="123"/>
      <c r="E2464" s="123"/>
      <c r="F2464" s="123"/>
      <c r="G2464" s="123"/>
      <c r="H2464" s="123"/>
      <c r="I2464" s="123"/>
      <c r="J2464" s="123"/>
      <c r="K2464" s="21"/>
      <c r="L2464" s="21"/>
      <c r="M2464" s="21"/>
      <c r="N2464" s="21"/>
      <c r="O2464" s="21"/>
      <c r="P2464" s="21"/>
      <c r="Q2464" s="21"/>
      <c r="R2464" s="21"/>
      <c r="S2464" s="21"/>
    </row>
    <row r="2465" spans="2:19" s="8" customFormat="1" x14ac:dyDescent="0.3">
      <c r="B2465" s="123"/>
      <c r="C2465" s="123"/>
      <c r="D2465" s="123"/>
      <c r="E2465" s="123"/>
      <c r="F2465" s="123"/>
      <c r="G2465" s="123"/>
      <c r="H2465" s="123"/>
      <c r="I2465" s="123"/>
      <c r="J2465" s="123"/>
      <c r="K2465" s="21"/>
      <c r="L2465" s="21"/>
      <c r="M2465" s="21"/>
      <c r="N2465" s="21"/>
      <c r="O2465" s="21"/>
      <c r="P2465" s="21"/>
      <c r="Q2465" s="21"/>
      <c r="R2465" s="21"/>
      <c r="S2465" s="21"/>
    </row>
    <row r="2466" spans="2:19" s="8" customFormat="1" x14ac:dyDescent="0.3">
      <c r="B2466" s="123"/>
      <c r="C2466" s="123"/>
      <c r="D2466" s="123"/>
      <c r="E2466" s="123"/>
      <c r="F2466" s="123"/>
      <c r="G2466" s="123"/>
      <c r="H2466" s="123"/>
      <c r="I2466" s="123"/>
      <c r="J2466" s="123"/>
      <c r="K2466" s="21"/>
      <c r="L2466" s="21"/>
      <c r="M2466" s="21"/>
      <c r="N2466" s="21"/>
      <c r="O2466" s="21"/>
      <c r="P2466" s="21"/>
      <c r="Q2466" s="21"/>
      <c r="R2466" s="21"/>
      <c r="S2466" s="21"/>
    </row>
    <row r="2467" spans="2:19" s="8" customFormat="1" x14ac:dyDescent="0.3">
      <c r="B2467" s="123"/>
      <c r="C2467" s="123"/>
      <c r="D2467" s="123"/>
      <c r="E2467" s="123"/>
      <c r="F2467" s="123"/>
      <c r="G2467" s="123"/>
      <c r="H2467" s="123"/>
      <c r="I2467" s="123"/>
      <c r="J2467" s="123"/>
      <c r="K2467" s="21"/>
      <c r="L2467" s="21"/>
      <c r="M2467" s="21"/>
      <c r="N2467" s="21"/>
      <c r="O2467" s="21"/>
      <c r="P2467" s="21"/>
      <c r="Q2467" s="21"/>
      <c r="R2467" s="21"/>
      <c r="S2467" s="21"/>
    </row>
    <row r="2468" spans="2:19" s="8" customFormat="1" x14ac:dyDescent="0.3">
      <c r="B2468" s="123"/>
      <c r="C2468" s="123"/>
      <c r="D2468" s="123"/>
      <c r="E2468" s="123"/>
      <c r="F2468" s="123"/>
      <c r="G2468" s="123"/>
      <c r="H2468" s="123"/>
      <c r="I2468" s="123"/>
      <c r="J2468" s="123"/>
      <c r="K2468" s="21"/>
      <c r="L2468" s="21"/>
      <c r="M2468" s="21"/>
      <c r="N2468" s="21"/>
      <c r="O2468" s="21"/>
      <c r="P2468" s="21"/>
      <c r="Q2468" s="21"/>
      <c r="R2468" s="21"/>
      <c r="S2468" s="21"/>
    </row>
    <row r="2469" spans="2:19" s="8" customFormat="1" x14ac:dyDescent="0.3">
      <c r="B2469" s="123"/>
      <c r="C2469" s="123"/>
      <c r="D2469" s="123"/>
      <c r="E2469" s="123"/>
      <c r="F2469" s="123"/>
      <c r="G2469" s="123"/>
      <c r="H2469" s="123"/>
      <c r="I2469" s="123"/>
      <c r="J2469" s="123"/>
      <c r="K2469" s="21"/>
      <c r="L2469" s="21"/>
      <c r="M2469" s="21"/>
      <c r="N2469" s="21"/>
      <c r="O2469" s="21"/>
      <c r="P2469" s="21"/>
      <c r="Q2469" s="21"/>
      <c r="R2469" s="21"/>
      <c r="S2469" s="21"/>
    </row>
    <row r="2470" spans="2:19" s="8" customFormat="1" x14ac:dyDescent="0.3">
      <c r="B2470" s="123"/>
      <c r="C2470" s="123"/>
      <c r="D2470" s="123"/>
      <c r="E2470" s="123"/>
      <c r="F2470" s="123"/>
      <c r="G2470" s="123"/>
      <c r="H2470" s="123"/>
      <c r="I2470" s="123"/>
      <c r="J2470" s="123"/>
      <c r="K2470" s="21"/>
      <c r="L2470" s="21"/>
      <c r="M2470" s="21"/>
      <c r="N2470" s="21"/>
      <c r="O2470" s="21"/>
      <c r="P2470" s="21"/>
      <c r="Q2470" s="21"/>
      <c r="R2470" s="21"/>
      <c r="S2470" s="21"/>
    </row>
    <row r="2471" spans="2:19" s="8" customFormat="1" x14ac:dyDescent="0.3">
      <c r="B2471" s="123"/>
      <c r="C2471" s="123"/>
      <c r="D2471" s="123"/>
      <c r="E2471" s="123"/>
      <c r="F2471" s="123"/>
      <c r="G2471" s="123"/>
      <c r="H2471" s="123"/>
      <c r="I2471" s="123"/>
      <c r="J2471" s="123"/>
      <c r="K2471" s="21"/>
      <c r="L2471" s="21"/>
      <c r="M2471" s="21"/>
      <c r="N2471" s="21"/>
      <c r="O2471" s="21"/>
      <c r="P2471" s="21"/>
      <c r="Q2471" s="21"/>
      <c r="R2471" s="21"/>
      <c r="S2471" s="21"/>
    </row>
    <row r="2472" spans="2:19" s="8" customFormat="1" x14ac:dyDescent="0.3">
      <c r="B2472" s="123"/>
      <c r="C2472" s="123"/>
      <c r="D2472" s="123"/>
      <c r="E2472" s="123"/>
      <c r="F2472" s="123"/>
      <c r="G2472" s="123"/>
      <c r="H2472" s="123"/>
      <c r="I2472" s="123"/>
      <c r="J2472" s="123"/>
      <c r="K2472" s="21"/>
      <c r="L2472" s="21"/>
      <c r="M2472" s="21"/>
      <c r="N2472" s="21"/>
      <c r="O2472" s="21"/>
      <c r="P2472" s="21"/>
      <c r="Q2472" s="21"/>
      <c r="R2472" s="21"/>
      <c r="S2472" s="21"/>
    </row>
    <row r="2473" spans="2:19" s="8" customFormat="1" x14ac:dyDescent="0.3">
      <c r="B2473" s="123"/>
      <c r="C2473" s="123"/>
      <c r="D2473" s="123"/>
      <c r="E2473" s="123"/>
      <c r="F2473" s="123"/>
      <c r="G2473" s="123"/>
      <c r="H2473" s="123"/>
      <c r="I2473" s="123"/>
      <c r="J2473" s="123"/>
      <c r="K2473" s="21"/>
      <c r="L2473" s="21"/>
      <c r="M2473" s="21"/>
      <c r="N2473" s="21"/>
      <c r="O2473" s="21"/>
      <c r="P2473" s="21"/>
      <c r="Q2473" s="21"/>
      <c r="R2473" s="21"/>
      <c r="S2473" s="21"/>
    </row>
    <row r="2474" spans="2:19" s="8" customFormat="1" x14ac:dyDescent="0.3">
      <c r="B2474" s="123"/>
      <c r="C2474" s="123"/>
      <c r="D2474" s="123"/>
      <c r="E2474" s="123"/>
      <c r="F2474" s="123"/>
      <c r="G2474" s="123"/>
      <c r="H2474" s="123"/>
      <c r="I2474" s="123"/>
      <c r="J2474" s="123"/>
      <c r="K2474" s="21"/>
      <c r="L2474" s="21"/>
      <c r="M2474" s="21"/>
      <c r="N2474" s="21"/>
      <c r="O2474" s="21"/>
      <c r="P2474" s="21"/>
      <c r="Q2474" s="21"/>
      <c r="R2474" s="21"/>
      <c r="S2474" s="21"/>
    </row>
    <row r="2475" spans="2:19" s="8" customFormat="1" x14ac:dyDescent="0.3">
      <c r="B2475" s="123"/>
      <c r="C2475" s="123"/>
      <c r="D2475" s="123"/>
      <c r="E2475" s="123"/>
      <c r="F2475" s="123"/>
      <c r="G2475" s="123"/>
      <c r="H2475" s="123"/>
      <c r="I2475" s="123"/>
      <c r="J2475" s="123"/>
      <c r="K2475" s="21"/>
      <c r="L2475" s="21"/>
      <c r="M2475" s="21"/>
      <c r="N2475" s="21"/>
      <c r="O2475" s="21"/>
      <c r="P2475" s="21"/>
      <c r="Q2475" s="21"/>
      <c r="R2475" s="21"/>
      <c r="S2475" s="21"/>
    </row>
    <row r="2476" spans="2:19" s="8" customFormat="1" x14ac:dyDescent="0.3">
      <c r="B2476" s="123"/>
      <c r="C2476" s="123"/>
      <c r="D2476" s="123"/>
      <c r="E2476" s="123"/>
      <c r="F2476" s="123"/>
      <c r="G2476" s="123"/>
      <c r="H2476" s="123"/>
      <c r="I2476" s="123"/>
      <c r="J2476" s="123"/>
      <c r="K2476" s="21"/>
      <c r="L2476" s="21"/>
      <c r="M2476" s="21"/>
      <c r="N2476" s="21"/>
      <c r="O2476" s="21"/>
      <c r="P2476" s="21"/>
      <c r="Q2476" s="21"/>
      <c r="R2476" s="21"/>
      <c r="S2476" s="21"/>
    </row>
    <row r="2477" spans="2:19" s="8" customFormat="1" x14ac:dyDescent="0.3">
      <c r="B2477" s="123"/>
      <c r="C2477" s="123"/>
      <c r="D2477" s="123"/>
      <c r="E2477" s="123"/>
      <c r="F2477" s="123"/>
      <c r="G2477" s="123"/>
      <c r="H2477" s="123"/>
      <c r="I2477" s="123"/>
      <c r="J2477" s="123"/>
      <c r="K2477" s="21"/>
      <c r="L2477" s="21"/>
      <c r="M2477" s="21"/>
      <c r="N2477" s="21"/>
      <c r="O2477" s="21"/>
      <c r="P2477" s="21"/>
      <c r="Q2477" s="21"/>
      <c r="R2477" s="21"/>
      <c r="S2477" s="21"/>
    </row>
    <row r="2478" spans="2:19" s="8" customFormat="1" x14ac:dyDescent="0.3">
      <c r="B2478" s="123"/>
      <c r="C2478" s="123"/>
      <c r="D2478" s="123"/>
      <c r="E2478" s="123"/>
      <c r="F2478" s="123"/>
      <c r="G2478" s="123"/>
      <c r="H2478" s="123"/>
      <c r="I2478" s="123"/>
      <c r="J2478" s="123"/>
      <c r="K2478" s="21"/>
      <c r="L2478" s="21"/>
      <c r="M2478" s="21"/>
      <c r="N2478" s="21"/>
      <c r="O2478" s="21"/>
      <c r="P2478" s="21"/>
      <c r="Q2478" s="21"/>
      <c r="R2478" s="21"/>
      <c r="S2478" s="21"/>
    </row>
    <row r="2479" spans="2:19" s="8" customFormat="1" x14ac:dyDescent="0.3">
      <c r="B2479" s="123"/>
      <c r="C2479" s="123"/>
      <c r="D2479" s="123"/>
      <c r="E2479" s="123"/>
      <c r="F2479" s="123"/>
      <c r="G2479" s="123"/>
      <c r="H2479" s="123"/>
      <c r="I2479" s="123"/>
      <c r="J2479" s="123"/>
      <c r="K2479" s="21"/>
      <c r="L2479" s="21"/>
      <c r="M2479" s="21"/>
      <c r="N2479" s="21"/>
      <c r="O2479" s="21"/>
      <c r="P2479" s="21"/>
      <c r="Q2479" s="21"/>
      <c r="R2479" s="21"/>
      <c r="S2479" s="21"/>
    </row>
    <row r="2480" spans="2:19" s="8" customFormat="1" x14ac:dyDescent="0.3">
      <c r="B2480" s="123"/>
      <c r="C2480" s="123"/>
      <c r="D2480" s="123"/>
      <c r="E2480" s="123"/>
      <c r="F2480" s="123"/>
      <c r="G2480" s="123"/>
      <c r="H2480" s="123"/>
      <c r="I2480" s="123"/>
      <c r="J2480" s="123"/>
      <c r="K2480" s="21"/>
      <c r="L2480" s="21"/>
      <c r="M2480" s="21"/>
      <c r="N2480" s="21"/>
      <c r="O2480" s="21"/>
      <c r="P2480" s="21"/>
      <c r="Q2480" s="21"/>
      <c r="R2480" s="21"/>
      <c r="S2480" s="21"/>
    </row>
    <row r="2481" spans="2:19" s="8" customFormat="1" x14ac:dyDescent="0.3">
      <c r="B2481" s="123"/>
      <c r="C2481" s="123"/>
      <c r="D2481" s="123"/>
      <c r="E2481" s="123"/>
      <c r="F2481" s="123"/>
      <c r="G2481" s="123"/>
      <c r="H2481" s="123"/>
      <c r="I2481" s="123"/>
      <c r="J2481" s="123"/>
      <c r="K2481" s="21"/>
      <c r="L2481" s="21"/>
      <c r="M2481" s="21"/>
      <c r="N2481" s="21"/>
      <c r="O2481" s="21"/>
      <c r="P2481" s="21"/>
      <c r="Q2481" s="21"/>
      <c r="R2481" s="21"/>
      <c r="S2481" s="21"/>
    </row>
    <row r="2482" spans="2:19" s="8" customFormat="1" x14ac:dyDescent="0.3">
      <c r="B2482" s="123"/>
      <c r="C2482" s="123"/>
      <c r="D2482" s="123"/>
      <c r="E2482" s="123"/>
      <c r="F2482" s="123"/>
      <c r="G2482" s="123"/>
      <c r="H2482" s="123"/>
      <c r="I2482" s="123"/>
      <c r="J2482" s="123"/>
      <c r="K2482" s="21"/>
      <c r="L2482" s="21"/>
      <c r="M2482" s="21"/>
      <c r="N2482" s="21"/>
      <c r="O2482" s="21"/>
      <c r="P2482" s="21"/>
      <c r="Q2482" s="21"/>
      <c r="R2482" s="21"/>
      <c r="S2482" s="21"/>
    </row>
    <row r="2483" spans="2:19" s="8" customFormat="1" x14ac:dyDescent="0.3">
      <c r="B2483" s="123"/>
      <c r="C2483" s="123"/>
      <c r="D2483" s="123"/>
      <c r="E2483" s="123"/>
      <c r="F2483" s="123"/>
      <c r="G2483" s="123"/>
      <c r="H2483" s="123"/>
      <c r="I2483" s="123"/>
      <c r="J2483" s="123"/>
      <c r="K2483" s="21"/>
      <c r="L2483" s="21"/>
      <c r="M2483" s="21"/>
      <c r="N2483" s="21"/>
      <c r="O2483" s="21"/>
      <c r="P2483" s="21"/>
      <c r="Q2483" s="21"/>
      <c r="R2483" s="21"/>
      <c r="S2483" s="21"/>
    </row>
    <row r="2484" spans="2:19" s="8" customFormat="1" x14ac:dyDescent="0.3">
      <c r="B2484" s="123"/>
      <c r="C2484" s="123"/>
      <c r="D2484" s="123"/>
      <c r="E2484" s="123"/>
      <c r="F2484" s="123"/>
      <c r="G2484" s="123"/>
      <c r="H2484" s="123"/>
      <c r="I2484" s="123"/>
      <c r="J2484" s="123"/>
      <c r="K2484" s="21"/>
      <c r="L2484" s="21"/>
      <c r="M2484" s="21"/>
      <c r="N2484" s="21"/>
      <c r="O2484" s="21"/>
      <c r="P2484" s="21"/>
      <c r="Q2484" s="21"/>
      <c r="R2484" s="21"/>
      <c r="S2484" s="21"/>
    </row>
    <row r="2485" spans="2:19" s="8" customFormat="1" x14ac:dyDescent="0.3">
      <c r="B2485" s="123"/>
      <c r="C2485" s="123"/>
      <c r="D2485" s="123"/>
      <c r="E2485" s="123"/>
      <c r="F2485" s="123"/>
      <c r="G2485" s="123"/>
      <c r="H2485" s="123"/>
      <c r="I2485" s="123"/>
      <c r="J2485" s="123"/>
      <c r="K2485" s="21"/>
      <c r="L2485" s="21"/>
      <c r="M2485" s="21"/>
      <c r="N2485" s="21"/>
      <c r="O2485" s="21"/>
      <c r="P2485" s="21"/>
      <c r="Q2485" s="21"/>
      <c r="R2485" s="21"/>
      <c r="S2485" s="21"/>
    </row>
    <row r="2486" spans="2:19" s="8" customFormat="1" x14ac:dyDescent="0.3">
      <c r="B2486" s="123"/>
      <c r="C2486" s="123"/>
      <c r="D2486" s="123"/>
      <c r="E2486" s="123"/>
      <c r="F2486" s="123"/>
      <c r="G2486" s="123"/>
      <c r="H2486" s="123"/>
      <c r="I2486" s="123"/>
      <c r="J2486" s="123"/>
      <c r="K2486" s="21"/>
      <c r="L2486" s="21"/>
      <c r="M2486" s="21"/>
      <c r="N2486" s="21"/>
      <c r="O2486" s="21"/>
      <c r="P2486" s="21"/>
      <c r="Q2486" s="21"/>
      <c r="R2486" s="21"/>
      <c r="S2486" s="21"/>
    </row>
    <row r="2487" spans="2:19" s="8" customFormat="1" x14ac:dyDescent="0.3">
      <c r="B2487" s="123"/>
      <c r="C2487" s="123"/>
      <c r="D2487" s="123"/>
      <c r="E2487" s="123"/>
      <c r="F2487" s="123"/>
      <c r="G2487" s="123"/>
      <c r="H2487" s="123"/>
      <c r="I2487" s="123"/>
      <c r="J2487" s="123"/>
      <c r="K2487" s="21"/>
      <c r="L2487" s="21"/>
      <c r="M2487" s="21"/>
      <c r="N2487" s="21"/>
      <c r="O2487" s="21"/>
      <c r="P2487" s="21"/>
      <c r="Q2487" s="21"/>
      <c r="R2487" s="21"/>
      <c r="S2487" s="21"/>
    </row>
    <row r="2488" spans="2:19" s="8" customFormat="1" x14ac:dyDescent="0.3">
      <c r="B2488" s="123"/>
      <c r="C2488" s="123"/>
      <c r="D2488" s="123"/>
      <c r="E2488" s="123"/>
      <c r="F2488" s="123"/>
      <c r="G2488" s="123"/>
      <c r="H2488" s="123"/>
      <c r="I2488" s="123"/>
      <c r="J2488" s="123"/>
      <c r="K2488" s="21"/>
      <c r="L2488" s="21"/>
      <c r="M2488" s="21"/>
      <c r="N2488" s="21"/>
      <c r="O2488" s="21"/>
      <c r="P2488" s="21"/>
      <c r="Q2488" s="21"/>
      <c r="R2488" s="21"/>
      <c r="S2488" s="21"/>
    </row>
    <row r="2489" spans="2:19" s="8" customFormat="1" x14ac:dyDescent="0.3">
      <c r="B2489" s="123"/>
      <c r="C2489" s="123"/>
      <c r="D2489" s="123"/>
      <c r="E2489" s="123"/>
      <c r="F2489" s="123"/>
      <c r="G2489" s="123"/>
      <c r="H2489" s="123"/>
      <c r="I2489" s="123"/>
      <c r="J2489" s="123"/>
      <c r="K2489" s="21"/>
      <c r="L2489" s="21"/>
      <c r="M2489" s="21"/>
      <c r="N2489" s="21"/>
      <c r="O2489" s="21"/>
      <c r="P2489" s="21"/>
      <c r="Q2489" s="21"/>
      <c r="R2489" s="21"/>
      <c r="S2489" s="21"/>
    </row>
    <row r="2490" spans="2:19" s="8" customFormat="1" x14ac:dyDescent="0.3">
      <c r="B2490" s="123"/>
      <c r="C2490" s="123"/>
      <c r="D2490" s="123"/>
      <c r="E2490" s="123"/>
      <c r="F2490" s="123"/>
      <c r="G2490" s="123"/>
      <c r="H2490" s="123"/>
      <c r="I2490" s="123"/>
      <c r="J2490" s="123"/>
      <c r="K2490" s="21"/>
      <c r="L2490" s="21"/>
      <c r="M2490" s="21"/>
      <c r="N2490" s="21"/>
      <c r="O2490" s="21"/>
      <c r="P2490" s="21"/>
      <c r="Q2490" s="21"/>
      <c r="R2490" s="21"/>
      <c r="S2490" s="21"/>
    </row>
    <row r="2491" spans="2:19" s="8" customFormat="1" x14ac:dyDescent="0.3">
      <c r="B2491" s="123"/>
      <c r="C2491" s="123"/>
      <c r="D2491" s="123"/>
      <c r="E2491" s="123"/>
      <c r="F2491" s="123"/>
      <c r="G2491" s="123"/>
      <c r="H2491" s="123"/>
      <c r="I2491" s="123"/>
      <c r="J2491" s="123"/>
      <c r="K2491" s="21"/>
      <c r="L2491" s="21"/>
      <c r="M2491" s="21"/>
      <c r="N2491" s="21"/>
      <c r="O2491" s="21"/>
      <c r="P2491" s="21"/>
      <c r="Q2491" s="21"/>
      <c r="R2491" s="21"/>
      <c r="S2491" s="21"/>
    </row>
    <row r="2492" spans="2:19" s="8" customFormat="1" x14ac:dyDescent="0.3">
      <c r="B2492" s="123"/>
      <c r="C2492" s="123"/>
      <c r="D2492" s="123"/>
      <c r="E2492" s="123"/>
      <c r="F2492" s="123"/>
      <c r="G2492" s="123"/>
      <c r="H2492" s="123"/>
      <c r="I2492" s="123"/>
      <c r="J2492" s="123"/>
      <c r="K2492" s="21"/>
      <c r="L2492" s="21"/>
      <c r="M2492" s="21"/>
      <c r="N2492" s="21"/>
      <c r="O2492" s="21"/>
      <c r="P2492" s="21"/>
      <c r="Q2492" s="21"/>
      <c r="R2492" s="21"/>
      <c r="S2492" s="21"/>
    </row>
    <row r="2493" spans="2:19" s="8" customFormat="1" x14ac:dyDescent="0.3">
      <c r="B2493" s="123"/>
      <c r="C2493" s="123"/>
      <c r="D2493" s="123"/>
      <c r="E2493" s="123"/>
      <c r="F2493" s="123"/>
      <c r="G2493" s="123"/>
      <c r="H2493" s="123"/>
      <c r="I2493" s="123"/>
      <c r="J2493" s="123"/>
      <c r="K2493" s="21"/>
      <c r="L2493" s="21"/>
      <c r="M2493" s="21"/>
      <c r="N2493" s="21"/>
      <c r="O2493" s="21"/>
      <c r="P2493" s="21"/>
      <c r="Q2493" s="21"/>
      <c r="R2493" s="21"/>
      <c r="S2493" s="21"/>
    </row>
    <row r="2494" spans="2:19" s="8" customFormat="1" x14ac:dyDescent="0.3">
      <c r="B2494" s="123"/>
      <c r="C2494" s="123"/>
      <c r="D2494" s="123"/>
      <c r="E2494" s="123"/>
      <c r="F2494" s="123"/>
      <c r="G2494" s="123"/>
      <c r="H2494" s="123"/>
      <c r="I2494" s="123"/>
      <c r="J2494" s="123"/>
      <c r="K2494" s="21"/>
      <c r="L2494" s="21"/>
      <c r="M2494" s="21"/>
      <c r="N2494" s="21"/>
      <c r="O2494" s="21"/>
      <c r="P2494" s="21"/>
      <c r="Q2494" s="21"/>
      <c r="R2494" s="21"/>
      <c r="S2494" s="21"/>
    </row>
    <row r="2495" spans="2:19" s="8" customFormat="1" x14ac:dyDescent="0.3">
      <c r="B2495" s="123"/>
      <c r="C2495" s="123"/>
      <c r="D2495" s="123"/>
      <c r="E2495" s="123"/>
      <c r="F2495" s="123"/>
      <c r="G2495" s="123"/>
      <c r="H2495" s="123"/>
      <c r="I2495" s="123"/>
      <c r="J2495" s="123"/>
      <c r="K2495" s="21"/>
      <c r="L2495" s="21"/>
      <c r="M2495" s="21"/>
      <c r="N2495" s="21"/>
      <c r="O2495" s="21"/>
      <c r="P2495" s="21"/>
      <c r="Q2495" s="21"/>
      <c r="R2495" s="21"/>
      <c r="S2495" s="21"/>
    </row>
    <row r="2496" spans="2:19" s="8" customFormat="1" x14ac:dyDescent="0.3">
      <c r="B2496" s="123"/>
      <c r="C2496" s="123"/>
      <c r="D2496" s="123"/>
      <c r="E2496" s="123"/>
      <c r="F2496" s="123"/>
      <c r="G2496" s="123"/>
      <c r="H2496" s="123"/>
      <c r="I2496" s="123"/>
      <c r="J2496" s="123"/>
      <c r="K2496" s="21"/>
      <c r="L2496" s="21"/>
      <c r="M2496" s="21"/>
      <c r="N2496" s="21"/>
      <c r="O2496" s="21"/>
      <c r="P2496" s="21"/>
      <c r="Q2496" s="21"/>
      <c r="R2496" s="21"/>
      <c r="S2496" s="21"/>
    </row>
    <row r="2497" spans="2:19" s="8" customFormat="1" x14ac:dyDescent="0.3">
      <c r="B2497" s="123"/>
      <c r="C2497" s="123"/>
      <c r="D2497" s="123"/>
      <c r="E2497" s="123"/>
      <c r="F2497" s="123"/>
      <c r="G2497" s="123"/>
      <c r="H2497" s="123"/>
      <c r="I2497" s="123"/>
      <c r="J2497" s="123"/>
      <c r="K2497" s="21"/>
      <c r="L2497" s="21"/>
      <c r="M2497" s="21"/>
      <c r="N2497" s="21"/>
      <c r="O2497" s="21"/>
      <c r="P2497" s="21"/>
      <c r="Q2497" s="21"/>
      <c r="R2497" s="21"/>
      <c r="S2497" s="21"/>
    </row>
    <row r="2498" spans="2:19" s="8" customFormat="1" x14ac:dyDescent="0.3">
      <c r="B2498" s="123"/>
      <c r="C2498" s="123"/>
      <c r="D2498" s="123"/>
      <c r="E2498" s="123"/>
      <c r="F2498" s="123"/>
      <c r="G2498" s="123"/>
      <c r="H2498" s="123"/>
      <c r="I2498" s="123"/>
      <c r="J2498" s="123"/>
      <c r="K2498" s="21"/>
      <c r="L2498" s="21"/>
      <c r="M2498" s="21"/>
      <c r="N2498" s="21"/>
      <c r="O2498" s="21"/>
      <c r="P2498" s="21"/>
      <c r="Q2498" s="21"/>
      <c r="R2498" s="21"/>
      <c r="S2498" s="21"/>
    </row>
    <row r="2499" spans="2:19" s="8" customFormat="1" x14ac:dyDescent="0.3">
      <c r="B2499" s="123"/>
      <c r="C2499" s="123"/>
      <c r="D2499" s="123"/>
      <c r="E2499" s="123"/>
      <c r="F2499" s="123"/>
      <c r="G2499" s="123"/>
      <c r="H2499" s="123"/>
      <c r="I2499" s="123"/>
      <c r="J2499" s="123"/>
      <c r="K2499" s="21"/>
      <c r="L2499" s="21"/>
      <c r="M2499" s="21"/>
      <c r="N2499" s="21"/>
      <c r="O2499" s="21"/>
      <c r="P2499" s="21"/>
      <c r="Q2499" s="21"/>
      <c r="R2499" s="21"/>
      <c r="S2499" s="21"/>
    </row>
    <row r="2500" spans="2:19" s="8" customFormat="1" x14ac:dyDescent="0.3">
      <c r="B2500" s="123"/>
      <c r="C2500" s="123"/>
      <c r="D2500" s="123"/>
      <c r="E2500" s="123"/>
      <c r="F2500" s="123"/>
      <c r="G2500" s="123"/>
      <c r="H2500" s="123"/>
      <c r="I2500" s="123"/>
      <c r="J2500" s="123"/>
      <c r="K2500" s="21"/>
      <c r="L2500" s="21"/>
      <c r="M2500" s="21"/>
      <c r="N2500" s="21"/>
      <c r="O2500" s="21"/>
      <c r="P2500" s="21"/>
      <c r="Q2500" s="21"/>
      <c r="R2500" s="21"/>
      <c r="S2500" s="21"/>
    </row>
    <row r="2501" spans="2:19" s="8" customFormat="1" x14ac:dyDescent="0.3">
      <c r="B2501" s="123"/>
      <c r="C2501" s="123"/>
      <c r="D2501" s="123"/>
      <c r="E2501" s="123"/>
      <c r="F2501" s="123"/>
      <c r="G2501" s="123"/>
      <c r="H2501" s="123"/>
      <c r="I2501" s="123"/>
      <c r="J2501" s="123"/>
      <c r="K2501" s="21"/>
      <c r="L2501" s="21"/>
      <c r="M2501" s="21"/>
      <c r="N2501" s="21"/>
      <c r="O2501" s="21"/>
      <c r="P2501" s="21"/>
      <c r="Q2501" s="21"/>
      <c r="R2501" s="21"/>
      <c r="S2501" s="21"/>
    </row>
    <row r="2502" spans="2:19" s="8" customFormat="1" x14ac:dyDescent="0.3">
      <c r="B2502" s="123"/>
      <c r="C2502" s="123"/>
      <c r="D2502" s="123"/>
      <c r="E2502" s="123"/>
      <c r="F2502" s="123"/>
      <c r="G2502" s="123"/>
      <c r="H2502" s="123"/>
      <c r="I2502" s="123"/>
      <c r="J2502" s="123"/>
      <c r="K2502" s="21"/>
      <c r="L2502" s="21"/>
      <c r="M2502" s="21"/>
      <c r="N2502" s="21"/>
      <c r="O2502" s="21"/>
      <c r="P2502" s="21"/>
      <c r="Q2502" s="21"/>
      <c r="R2502" s="21"/>
      <c r="S2502" s="21"/>
    </row>
    <row r="2503" spans="2:19" s="8" customFormat="1" x14ac:dyDescent="0.3">
      <c r="B2503" s="123"/>
      <c r="C2503" s="123"/>
      <c r="D2503" s="123"/>
      <c r="E2503" s="123"/>
      <c r="F2503" s="123"/>
      <c r="G2503" s="123"/>
      <c r="H2503" s="123"/>
      <c r="I2503" s="123"/>
      <c r="J2503" s="123"/>
      <c r="K2503" s="21"/>
      <c r="L2503" s="21"/>
      <c r="M2503" s="21"/>
      <c r="N2503" s="21"/>
      <c r="O2503" s="21"/>
      <c r="P2503" s="21"/>
      <c r="Q2503" s="21"/>
      <c r="R2503" s="21"/>
      <c r="S2503" s="21"/>
    </row>
    <row r="2504" spans="2:19" s="8" customFormat="1" x14ac:dyDescent="0.3">
      <c r="B2504" s="123"/>
      <c r="C2504" s="123"/>
      <c r="D2504" s="123"/>
      <c r="E2504" s="123"/>
      <c r="F2504" s="123"/>
      <c r="G2504" s="123"/>
      <c r="H2504" s="123"/>
      <c r="I2504" s="123"/>
      <c r="J2504" s="123"/>
      <c r="K2504" s="21"/>
      <c r="L2504" s="21"/>
      <c r="M2504" s="21"/>
      <c r="N2504" s="21"/>
      <c r="O2504" s="21"/>
      <c r="P2504" s="21"/>
      <c r="Q2504" s="21"/>
      <c r="R2504" s="21"/>
      <c r="S2504" s="21"/>
    </row>
    <row r="2505" spans="2:19" s="8" customFormat="1" x14ac:dyDescent="0.3">
      <c r="B2505" s="123"/>
      <c r="C2505" s="123"/>
      <c r="D2505" s="123"/>
      <c r="E2505" s="123"/>
      <c r="F2505" s="123"/>
      <c r="G2505" s="123"/>
      <c r="H2505" s="123"/>
      <c r="I2505" s="123"/>
      <c r="J2505" s="123"/>
      <c r="K2505" s="21"/>
      <c r="L2505" s="21"/>
      <c r="M2505" s="21"/>
      <c r="N2505" s="21"/>
      <c r="O2505" s="21"/>
      <c r="P2505" s="21"/>
      <c r="Q2505" s="21"/>
      <c r="R2505" s="21"/>
      <c r="S2505" s="21"/>
    </row>
    <row r="2506" spans="2:19" s="8" customFormat="1" x14ac:dyDescent="0.3">
      <c r="B2506" s="123"/>
      <c r="C2506" s="123"/>
      <c r="D2506" s="123"/>
      <c r="E2506" s="123"/>
      <c r="F2506" s="123"/>
      <c r="G2506" s="123"/>
      <c r="H2506" s="123"/>
      <c r="I2506" s="123"/>
      <c r="J2506" s="123"/>
      <c r="K2506" s="21"/>
      <c r="L2506" s="21"/>
      <c r="M2506" s="21"/>
      <c r="N2506" s="21"/>
      <c r="O2506" s="21"/>
      <c r="P2506" s="21"/>
      <c r="Q2506" s="21"/>
      <c r="R2506" s="21"/>
      <c r="S2506" s="21"/>
    </row>
    <row r="2507" spans="2:19" s="8" customFormat="1" x14ac:dyDescent="0.3">
      <c r="B2507" s="123"/>
      <c r="C2507" s="123"/>
      <c r="D2507" s="123"/>
      <c r="E2507" s="123"/>
      <c r="F2507" s="123"/>
      <c r="G2507" s="123"/>
      <c r="H2507" s="123"/>
      <c r="I2507" s="123"/>
      <c r="J2507" s="123"/>
      <c r="K2507" s="21"/>
      <c r="L2507" s="21"/>
      <c r="M2507" s="21"/>
      <c r="N2507" s="21"/>
      <c r="O2507" s="21"/>
      <c r="P2507" s="21"/>
      <c r="Q2507" s="21"/>
      <c r="R2507" s="21"/>
      <c r="S2507" s="21"/>
    </row>
    <row r="2508" spans="2:19" s="8" customFormat="1" x14ac:dyDescent="0.3">
      <c r="B2508" s="123"/>
      <c r="C2508" s="123"/>
      <c r="D2508" s="123"/>
      <c r="E2508" s="123"/>
      <c r="F2508" s="123"/>
      <c r="G2508" s="123"/>
      <c r="H2508" s="123"/>
      <c r="I2508" s="123"/>
      <c r="J2508" s="123"/>
      <c r="K2508" s="21"/>
      <c r="L2508" s="21"/>
      <c r="M2508" s="21"/>
      <c r="N2508" s="21"/>
      <c r="O2508" s="21"/>
      <c r="P2508" s="21"/>
      <c r="Q2508" s="21"/>
      <c r="R2508" s="21"/>
      <c r="S2508" s="21"/>
    </row>
    <row r="2509" spans="2:19" s="8" customFormat="1" x14ac:dyDescent="0.3">
      <c r="B2509" s="123"/>
      <c r="C2509" s="123"/>
      <c r="D2509" s="123"/>
      <c r="E2509" s="123"/>
      <c r="F2509" s="123"/>
      <c r="G2509" s="123"/>
      <c r="H2509" s="123"/>
      <c r="I2509" s="123"/>
      <c r="J2509" s="123"/>
      <c r="K2509" s="21"/>
      <c r="L2509" s="21"/>
      <c r="M2509" s="21"/>
      <c r="N2509" s="21"/>
      <c r="O2509" s="21"/>
      <c r="P2509" s="21"/>
      <c r="Q2509" s="21"/>
      <c r="R2509" s="21"/>
      <c r="S2509" s="21"/>
    </row>
    <row r="2510" spans="2:19" s="8" customFormat="1" x14ac:dyDescent="0.3">
      <c r="B2510" s="123"/>
      <c r="C2510" s="123"/>
      <c r="D2510" s="123"/>
      <c r="E2510" s="123"/>
      <c r="F2510" s="123"/>
      <c r="G2510" s="123"/>
      <c r="H2510" s="123"/>
      <c r="I2510" s="123"/>
      <c r="J2510" s="123"/>
      <c r="K2510" s="21"/>
      <c r="L2510" s="21"/>
      <c r="M2510" s="21"/>
      <c r="N2510" s="21"/>
      <c r="O2510" s="21"/>
      <c r="P2510" s="21"/>
      <c r="Q2510" s="21"/>
      <c r="R2510" s="21"/>
      <c r="S2510" s="21"/>
    </row>
    <row r="2511" spans="2:19" s="8" customFormat="1" x14ac:dyDescent="0.3">
      <c r="B2511" s="123"/>
      <c r="C2511" s="123"/>
      <c r="D2511" s="123"/>
      <c r="E2511" s="123"/>
      <c r="F2511" s="123"/>
      <c r="G2511" s="123"/>
      <c r="H2511" s="123"/>
      <c r="I2511" s="123"/>
      <c r="J2511" s="123"/>
      <c r="K2511" s="21"/>
      <c r="L2511" s="21"/>
      <c r="M2511" s="21"/>
      <c r="N2511" s="21"/>
      <c r="O2511" s="21"/>
      <c r="P2511" s="21"/>
      <c r="Q2511" s="21"/>
      <c r="R2511" s="21"/>
      <c r="S2511" s="21"/>
    </row>
    <row r="2512" spans="2:19" s="8" customFormat="1" x14ac:dyDescent="0.3">
      <c r="B2512" s="123"/>
      <c r="C2512" s="123"/>
      <c r="D2512" s="123"/>
      <c r="E2512" s="123"/>
      <c r="F2512" s="123"/>
      <c r="G2512" s="123"/>
      <c r="H2512" s="123"/>
      <c r="I2512" s="123"/>
      <c r="J2512" s="123"/>
      <c r="K2512" s="21"/>
      <c r="L2512" s="21"/>
      <c r="M2512" s="21"/>
      <c r="N2512" s="21"/>
      <c r="O2512" s="21"/>
      <c r="P2512" s="21"/>
      <c r="Q2512" s="21"/>
      <c r="R2512" s="21"/>
      <c r="S2512" s="21"/>
    </row>
    <row r="2513" spans="2:19" s="8" customFormat="1" x14ac:dyDescent="0.3">
      <c r="B2513" s="123"/>
      <c r="C2513" s="123"/>
      <c r="D2513" s="123"/>
      <c r="E2513" s="123"/>
      <c r="F2513" s="123"/>
      <c r="G2513" s="123"/>
      <c r="H2513" s="123"/>
      <c r="I2513" s="123"/>
      <c r="J2513" s="123"/>
      <c r="K2513" s="21"/>
      <c r="L2513" s="21"/>
      <c r="M2513" s="21"/>
      <c r="N2513" s="21"/>
      <c r="O2513" s="21"/>
      <c r="P2513" s="21"/>
      <c r="Q2513" s="21"/>
      <c r="R2513" s="21"/>
      <c r="S2513" s="21"/>
    </row>
    <row r="2514" spans="2:19" s="8" customFormat="1" x14ac:dyDescent="0.3">
      <c r="B2514" s="123"/>
      <c r="C2514" s="123"/>
      <c r="D2514" s="123"/>
      <c r="E2514" s="123"/>
      <c r="F2514" s="123"/>
      <c r="G2514" s="123"/>
      <c r="H2514" s="123"/>
      <c r="I2514" s="123"/>
      <c r="J2514" s="123"/>
      <c r="K2514" s="21"/>
      <c r="L2514" s="21"/>
      <c r="M2514" s="21"/>
      <c r="N2514" s="21"/>
      <c r="O2514" s="21"/>
      <c r="P2514" s="21"/>
      <c r="Q2514" s="21"/>
      <c r="R2514" s="21"/>
      <c r="S2514" s="21"/>
    </row>
    <row r="2515" spans="2:19" s="8" customFormat="1" x14ac:dyDescent="0.3">
      <c r="B2515" s="123"/>
      <c r="C2515" s="123"/>
      <c r="D2515" s="123"/>
      <c r="E2515" s="123"/>
      <c r="F2515" s="123"/>
      <c r="G2515" s="123"/>
      <c r="H2515" s="123"/>
      <c r="I2515" s="123"/>
      <c r="J2515" s="123"/>
      <c r="K2515" s="21"/>
      <c r="L2515" s="21"/>
      <c r="M2515" s="21"/>
      <c r="N2515" s="21"/>
      <c r="O2515" s="21"/>
      <c r="P2515" s="21"/>
      <c r="Q2515" s="21"/>
      <c r="R2515" s="21"/>
      <c r="S2515" s="21"/>
    </row>
    <row r="2516" spans="2:19" s="8" customFormat="1" x14ac:dyDescent="0.3">
      <c r="B2516" s="123"/>
      <c r="C2516" s="123"/>
      <c r="D2516" s="123"/>
      <c r="E2516" s="123"/>
      <c r="F2516" s="123"/>
      <c r="G2516" s="123"/>
      <c r="H2516" s="123"/>
      <c r="I2516" s="123"/>
      <c r="J2516" s="123"/>
      <c r="K2516" s="21"/>
      <c r="L2516" s="21"/>
      <c r="M2516" s="21"/>
      <c r="N2516" s="21"/>
      <c r="O2516" s="21"/>
      <c r="P2516" s="21"/>
      <c r="Q2516" s="21"/>
      <c r="R2516" s="21"/>
      <c r="S2516" s="21"/>
    </row>
    <row r="2517" spans="2:19" s="8" customFormat="1" x14ac:dyDescent="0.3">
      <c r="B2517" s="123"/>
      <c r="C2517" s="123"/>
      <c r="D2517" s="123"/>
      <c r="E2517" s="123"/>
      <c r="F2517" s="123"/>
      <c r="G2517" s="123"/>
      <c r="H2517" s="123"/>
      <c r="I2517" s="123"/>
      <c r="J2517" s="123"/>
      <c r="K2517" s="21"/>
      <c r="L2517" s="21"/>
      <c r="M2517" s="21"/>
      <c r="N2517" s="21"/>
      <c r="O2517" s="21"/>
      <c r="P2517" s="21"/>
      <c r="Q2517" s="21"/>
      <c r="R2517" s="21"/>
      <c r="S2517" s="21"/>
    </row>
    <row r="2518" spans="2:19" s="8" customFormat="1" x14ac:dyDescent="0.3">
      <c r="B2518" s="123"/>
      <c r="C2518" s="123"/>
      <c r="D2518" s="123"/>
      <c r="E2518" s="123"/>
      <c r="F2518" s="123"/>
      <c r="G2518" s="123"/>
      <c r="H2518" s="123"/>
      <c r="I2518" s="123"/>
      <c r="J2518" s="123"/>
      <c r="K2518" s="21"/>
      <c r="L2518" s="21"/>
      <c r="M2518" s="21"/>
      <c r="N2518" s="21"/>
      <c r="O2518" s="21"/>
      <c r="P2518" s="21"/>
      <c r="Q2518" s="21"/>
      <c r="R2518" s="21"/>
      <c r="S2518" s="21"/>
    </row>
    <row r="2519" spans="2:19" s="8" customFormat="1" x14ac:dyDescent="0.3">
      <c r="B2519" s="123"/>
      <c r="C2519" s="123"/>
      <c r="D2519" s="123"/>
      <c r="E2519" s="123"/>
      <c r="F2519" s="123"/>
      <c r="G2519" s="123"/>
      <c r="H2519" s="123"/>
      <c r="I2519" s="123"/>
      <c r="J2519" s="123"/>
      <c r="K2519" s="21"/>
      <c r="L2519" s="21"/>
      <c r="M2519" s="21"/>
      <c r="N2519" s="21"/>
      <c r="O2519" s="21"/>
      <c r="P2519" s="21"/>
      <c r="Q2519" s="21"/>
      <c r="R2519" s="21"/>
      <c r="S2519" s="21"/>
    </row>
    <row r="2520" spans="2:19" s="8" customFormat="1" x14ac:dyDescent="0.3">
      <c r="B2520" s="123"/>
      <c r="C2520" s="123"/>
      <c r="D2520" s="123"/>
      <c r="E2520" s="123"/>
      <c r="F2520" s="123"/>
      <c r="G2520" s="123"/>
      <c r="H2520" s="123"/>
      <c r="I2520" s="123"/>
      <c r="J2520" s="123"/>
      <c r="K2520" s="21"/>
      <c r="L2520" s="21"/>
      <c r="M2520" s="21"/>
      <c r="N2520" s="21"/>
      <c r="O2520" s="21"/>
      <c r="P2520" s="21"/>
      <c r="Q2520" s="21"/>
      <c r="R2520" s="21"/>
      <c r="S2520" s="21"/>
    </row>
    <row r="2521" spans="2:19" s="8" customFormat="1" x14ac:dyDescent="0.3">
      <c r="B2521" s="123"/>
      <c r="C2521" s="123"/>
      <c r="D2521" s="123"/>
      <c r="E2521" s="123"/>
      <c r="F2521" s="123"/>
      <c r="G2521" s="123"/>
      <c r="H2521" s="123"/>
      <c r="I2521" s="123"/>
      <c r="J2521" s="123"/>
      <c r="K2521" s="21"/>
      <c r="L2521" s="21"/>
      <c r="M2521" s="21"/>
      <c r="N2521" s="21"/>
      <c r="O2521" s="21"/>
      <c r="P2521" s="21"/>
      <c r="Q2521" s="21"/>
      <c r="R2521" s="21"/>
      <c r="S2521" s="21"/>
    </row>
    <row r="2522" spans="2:19" s="8" customFormat="1" x14ac:dyDescent="0.3">
      <c r="B2522" s="123"/>
      <c r="C2522" s="123"/>
      <c r="D2522" s="123"/>
      <c r="E2522" s="123"/>
      <c r="F2522" s="123"/>
      <c r="G2522" s="123"/>
      <c r="H2522" s="123"/>
      <c r="I2522" s="123"/>
      <c r="J2522" s="123"/>
      <c r="K2522" s="21"/>
      <c r="L2522" s="21"/>
      <c r="M2522" s="21"/>
      <c r="N2522" s="21"/>
      <c r="O2522" s="21"/>
      <c r="P2522" s="21"/>
      <c r="Q2522" s="21"/>
      <c r="R2522" s="21"/>
      <c r="S2522" s="21"/>
    </row>
    <row r="2523" spans="2:19" s="8" customFormat="1" x14ac:dyDescent="0.3">
      <c r="B2523" s="123"/>
      <c r="C2523" s="123"/>
      <c r="D2523" s="123"/>
      <c r="E2523" s="123"/>
      <c r="F2523" s="123"/>
      <c r="G2523" s="123"/>
      <c r="H2523" s="123"/>
      <c r="I2523" s="123"/>
      <c r="J2523" s="123"/>
      <c r="K2523" s="21"/>
      <c r="L2523" s="21"/>
      <c r="M2523" s="21"/>
      <c r="N2523" s="21"/>
      <c r="O2523" s="21"/>
      <c r="P2523" s="21"/>
      <c r="Q2523" s="21"/>
      <c r="R2523" s="21"/>
      <c r="S2523" s="21"/>
    </row>
    <row r="2524" spans="2:19" s="8" customFormat="1" x14ac:dyDescent="0.3">
      <c r="B2524" s="123"/>
      <c r="C2524" s="123"/>
      <c r="D2524" s="123"/>
      <c r="E2524" s="123"/>
      <c r="F2524" s="123"/>
      <c r="G2524" s="123"/>
      <c r="H2524" s="123"/>
      <c r="I2524" s="123"/>
      <c r="J2524" s="123"/>
      <c r="K2524" s="21"/>
      <c r="L2524" s="21"/>
      <c r="M2524" s="21"/>
      <c r="N2524" s="21"/>
      <c r="O2524" s="21"/>
      <c r="P2524" s="21"/>
      <c r="Q2524" s="21"/>
      <c r="R2524" s="21"/>
      <c r="S2524" s="21"/>
    </row>
    <row r="2525" spans="2:19" s="8" customFormat="1" x14ac:dyDescent="0.3">
      <c r="B2525" s="123"/>
      <c r="C2525" s="123"/>
      <c r="D2525" s="123"/>
      <c r="E2525" s="123"/>
      <c r="F2525" s="123"/>
      <c r="G2525" s="123"/>
      <c r="H2525" s="123"/>
      <c r="I2525" s="123"/>
      <c r="J2525" s="123"/>
      <c r="K2525" s="21"/>
      <c r="L2525" s="21"/>
      <c r="M2525" s="21"/>
      <c r="N2525" s="21"/>
      <c r="O2525" s="21"/>
      <c r="P2525" s="21"/>
      <c r="Q2525" s="21"/>
      <c r="R2525" s="21"/>
      <c r="S2525" s="21"/>
    </row>
    <row r="2526" spans="2:19" s="8" customFormat="1" x14ac:dyDescent="0.3">
      <c r="B2526" s="123"/>
      <c r="C2526" s="123"/>
      <c r="D2526" s="123"/>
      <c r="E2526" s="123"/>
      <c r="F2526" s="123"/>
      <c r="G2526" s="123"/>
      <c r="H2526" s="123"/>
      <c r="I2526" s="123"/>
      <c r="J2526" s="123"/>
      <c r="K2526" s="21"/>
      <c r="L2526" s="21"/>
      <c r="M2526" s="21"/>
      <c r="N2526" s="21"/>
      <c r="O2526" s="21"/>
      <c r="P2526" s="21"/>
      <c r="Q2526" s="21"/>
      <c r="R2526" s="21"/>
      <c r="S2526" s="21"/>
    </row>
    <row r="2527" spans="2:19" s="8" customFormat="1" x14ac:dyDescent="0.3">
      <c r="B2527" s="123"/>
      <c r="C2527" s="123"/>
      <c r="D2527" s="123"/>
      <c r="E2527" s="123"/>
      <c r="F2527" s="123"/>
      <c r="G2527" s="123"/>
      <c r="H2527" s="123"/>
      <c r="I2527" s="123"/>
      <c r="J2527" s="123"/>
      <c r="K2527" s="21"/>
      <c r="L2527" s="21"/>
      <c r="M2527" s="21"/>
      <c r="N2527" s="21"/>
      <c r="O2527" s="21"/>
      <c r="P2527" s="21"/>
      <c r="Q2527" s="21"/>
      <c r="R2527" s="21"/>
      <c r="S2527" s="21"/>
    </row>
    <row r="2528" spans="2:19" s="8" customFormat="1" x14ac:dyDescent="0.3">
      <c r="B2528" s="123"/>
      <c r="C2528" s="123"/>
      <c r="D2528" s="123"/>
      <c r="E2528" s="123"/>
      <c r="F2528" s="123"/>
      <c r="G2528" s="123"/>
      <c r="H2528" s="123"/>
      <c r="I2528" s="123"/>
      <c r="J2528" s="123"/>
      <c r="K2528" s="21"/>
      <c r="L2528" s="21"/>
      <c r="M2528" s="21"/>
      <c r="N2528" s="21"/>
      <c r="O2528" s="21"/>
      <c r="P2528" s="21"/>
      <c r="Q2528" s="21"/>
      <c r="R2528" s="21"/>
      <c r="S2528" s="21"/>
    </row>
    <row r="2529" spans="2:19" s="8" customFormat="1" x14ac:dyDescent="0.3">
      <c r="B2529" s="123"/>
      <c r="C2529" s="123"/>
      <c r="D2529" s="123"/>
      <c r="E2529" s="123"/>
      <c r="F2529" s="123"/>
      <c r="G2529" s="123"/>
      <c r="H2529" s="123"/>
      <c r="I2529" s="123"/>
      <c r="J2529" s="123"/>
      <c r="K2529" s="21"/>
      <c r="L2529" s="21"/>
      <c r="M2529" s="21"/>
      <c r="N2529" s="21"/>
      <c r="O2529" s="21"/>
      <c r="P2529" s="21"/>
      <c r="Q2529" s="21"/>
      <c r="R2529" s="21"/>
      <c r="S2529" s="21"/>
    </row>
    <row r="2530" spans="2:19" s="8" customFormat="1" x14ac:dyDescent="0.3">
      <c r="B2530" s="123"/>
      <c r="C2530" s="123"/>
      <c r="D2530" s="123"/>
      <c r="E2530" s="123"/>
      <c r="F2530" s="123"/>
      <c r="G2530" s="123"/>
      <c r="H2530" s="123"/>
      <c r="I2530" s="123"/>
      <c r="J2530" s="123"/>
      <c r="K2530" s="21"/>
      <c r="L2530" s="21"/>
      <c r="M2530" s="21"/>
      <c r="N2530" s="21"/>
      <c r="O2530" s="21"/>
      <c r="P2530" s="21"/>
      <c r="Q2530" s="21"/>
      <c r="R2530" s="21"/>
      <c r="S2530" s="21"/>
    </row>
    <row r="2531" spans="2:19" s="8" customFormat="1" x14ac:dyDescent="0.3">
      <c r="B2531" s="123"/>
      <c r="C2531" s="123"/>
      <c r="D2531" s="123"/>
      <c r="E2531" s="123"/>
      <c r="F2531" s="123"/>
      <c r="G2531" s="123"/>
      <c r="H2531" s="123"/>
      <c r="I2531" s="123"/>
      <c r="J2531" s="123"/>
      <c r="K2531" s="21"/>
      <c r="L2531" s="21"/>
      <c r="M2531" s="21"/>
      <c r="N2531" s="21"/>
      <c r="O2531" s="21"/>
      <c r="P2531" s="21"/>
      <c r="Q2531" s="21"/>
      <c r="R2531" s="21"/>
      <c r="S2531" s="21"/>
    </row>
    <row r="2532" spans="2:19" s="8" customFormat="1" x14ac:dyDescent="0.3">
      <c r="B2532" s="123"/>
      <c r="C2532" s="123"/>
      <c r="D2532" s="123"/>
      <c r="E2532" s="123"/>
      <c r="F2532" s="123"/>
      <c r="G2532" s="123"/>
      <c r="H2532" s="123"/>
      <c r="I2532" s="123"/>
      <c r="J2532" s="123"/>
      <c r="K2532" s="21"/>
      <c r="L2532" s="21"/>
      <c r="M2532" s="21"/>
      <c r="N2532" s="21"/>
      <c r="O2532" s="21"/>
      <c r="P2532" s="21"/>
      <c r="Q2532" s="21"/>
      <c r="R2532" s="21"/>
      <c r="S2532" s="21"/>
    </row>
    <row r="2533" spans="2:19" s="8" customFormat="1" x14ac:dyDescent="0.3">
      <c r="B2533" s="123"/>
      <c r="C2533" s="123"/>
      <c r="D2533" s="123"/>
      <c r="E2533" s="123"/>
      <c r="F2533" s="123"/>
      <c r="G2533" s="123"/>
      <c r="H2533" s="123"/>
      <c r="I2533" s="123"/>
      <c r="J2533" s="123"/>
      <c r="K2533" s="21"/>
      <c r="L2533" s="21"/>
      <c r="M2533" s="21"/>
      <c r="N2533" s="21"/>
      <c r="O2533" s="21"/>
      <c r="P2533" s="21"/>
      <c r="Q2533" s="21"/>
      <c r="R2533" s="21"/>
      <c r="S2533" s="21"/>
    </row>
    <row r="2534" spans="2:19" s="8" customFormat="1" x14ac:dyDescent="0.3">
      <c r="B2534" s="123"/>
      <c r="C2534" s="123"/>
      <c r="D2534" s="123"/>
      <c r="E2534" s="123"/>
      <c r="F2534" s="123"/>
      <c r="G2534" s="123"/>
      <c r="H2534" s="123"/>
      <c r="I2534" s="123"/>
      <c r="J2534" s="123"/>
      <c r="K2534" s="21"/>
      <c r="L2534" s="21"/>
      <c r="M2534" s="21"/>
      <c r="N2534" s="21"/>
      <c r="O2534" s="21"/>
      <c r="P2534" s="21"/>
      <c r="Q2534" s="21"/>
      <c r="R2534" s="21"/>
      <c r="S2534" s="21"/>
    </row>
    <row r="2535" spans="2:19" s="8" customFormat="1" x14ac:dyDescent="0.3">
      <c r="B2535" s="123"/>
      <c r="C2535" s="123"/>
      <c r="D2535" s="123"/>
      <c r="E2535" s="123"/>
      <c r="F2535" s="123"/>
      <c r="G2535" s="123"/>
      <c r="H2535" s="123"/>
      <c r="I2535" s="123"/>
      <c r="J2535" s="123"/>
      <c r="K2535" s="21"/>
      <c r="L2535" s="21"/>
      <c r="M2535" s="21"/>
      <c r="N2535" s="21"/>
      <c r="O2535" s="21"/>
      <c r="P2535" s="21"/>
      <c r="Q2535" s="21"/>
      <c r="R2535" s="21"/>
      <c r="S2535" s="21"/>
    </row>
    <row r="2536" spans="2:19" s="8" customFormat="1" x14ac:dyDescent="0.3">
      <c r="B2536" s="123"/>
      <c r="C2536" s="123"/>
      <c r="D2536" s="123"/>
      <c r="E2536" s="123"/>
      <c r="F2536" s="123"/>
      <c r="G2536" s="123"/>
      <c r="H2536" s="123"/>
      <c r="I2536" s="123"/>
      <c r="J2536" s="123"/>
      <c r="K2536" s="21"/>
      <c r="L2536" s="21"/>
      <c r="M2536" s="21"/>
      <c r="N2536" s="21"/>
      <c r="O2536" s="21"/>
      <c r="P2536" s="21"/>
      <c r="Q2536" s="21"/>
      <c r="R2536" s="21"/>
      <c r="S2536" s="21"/>
    </row>
    <row r="2537" spans="2:19" s="8" customFormat="1" x14ac:dyDescent="0.3">
      <c r="B2537" s="123"/>
      <c r="C2537" s="123"/>
      <c r="D2537" s="123"/>
      <c r="E2537" s="123"/>
      <c r="F2537" s="123"/>
      <c r="G2537" s="123"/>
      <c r="H2537" s="123"/>
      <c r="I2537" s="123"/>
      <c r="J2537" s="123"/>
      <c r="K2537" s="21"/>
      <c r="L2537" s="21"/>
      <c r="M2537" s="21"/>
      <c r="N2537" s="21"/>
      <c r="O2537" s="21"/>
      <c r="P2537" s="21"/>
      <c r="Q2537" s="21"/>
      <c r="R2537" s="21"/>
      <c r="S2537" s="21"/>
    </row>
    <row r="2538" spans="2:19" s="8" customFormat="1" x14ac:dyDescent="0.3">
      <c r="B2538" s="123"/>
      <c r="C2538" s="123"/>
      <c r="D2538" s="123"/>
      <c r="E2538" s="123"/>
      <c r="F2538" s="123"/>
      <c r="G2538" s="123"/>
      <c r="H2538" s="123"/>
      <c r="I2538" s="123"/>
      <c r="J2538" s="123"/>
      <c r="K2538" s="21"/>
      <c r="L2538" s="21"/>
      <c r="M2538" s="21"/>
      <c r="N2538" s="21"/>
      <c r="O2538" s="21"/>
      <c r="P2538" s="21"/>
      <c r="Q2538" s="21"/>
      <c r="R2538" s="21"/>
      <c r="S2538" s="21"/>
    </row>
    <row r="2539" spans="2:19" s="8" customFormat="1" x14ac:dyDescent="0.3">
      <c r="B2539" s="123"/>
      <c r="C2539" s="123"/>
      <c r="D2539" s="123"/>
      <c r="E2539" s="123"/>
      <c r="F2539" s="123"/>
      <c r="G2539" s="123"/>
      <c r="H2539" s="123"/>
      <c r="I2539" s="123"/>
      <c r="J2539" s="123"/>
      <c r="K2539" s="21"/>
      <c r="L2539" s="21"/>
      <c r="M2539" s="21"/>
      <c r="N2539" s="21"/>
      <c r="O2539" s="21"/>
      <c r="P2539" s="21"/>
      <c r="Q2539" s="21"/>
      <c r="R2539" s="21"/>
      <c r="S2539" s="21"/>
    </row>
    <row r="2540" spans="2:19" s="8" customFormat="1" x14ac:dyDescent="0.3">
      <c r="B2540" s="123"/>
      <c r="C2540" s="123"/>
      <c r="D2540" s="123"/>
      <c r="E2540" s="123"/>
      <c r="F2540" s="123"/>
      <c r="G2540" s="123"/>
      <c r="H2540" s="123"/>
      <c r="I2540" s="123"/>
      <c r="J2540" s="123"/>
      <c r="K2540" s="21"/>
      <c r="L2540" s="21"/>
      <c r="M2540" s="21"/>
      <c r="N2540" s="21"/>
      <c r="O2540" s="21"/>
      <c r="P2540" s="21"/>
      <c r="Q2540" s="21"/>
      <c r="R2540" s="21"/>
      <c r="S2540" s="21"/>
    </row>
    <row r="2541" spans="2:19" s="8" customFormat="1" x14ac:dyDescent="0.3">
      <c r="B2541" s="123"/>
      <c r="C2541" s="123"/>
      <c r="D2541" s="123"/>
      <c r="E2541" s="123"/>
      <c r="F2541" s="123"/>
      <c r="G2541" s="123"/>
      <c r="H2541" s="123"/>
      <c r="I2541" s="123"/>
      <c r="J2541" s="123"/>
      <c r="K2541" s="21"/>
      <c r="L2541" s="21"/>
      <c r="M2541" s="21"/>
      <c r="N2541" s="21"/>
      <c r="O2541" s="21"/>
      <c r="P2541" s="21"/>
      <c r="Q2541" s="21"/>
      <c r="R2541" s="21"/>
      <c r="S2541" s="21"/>
    </row>
    <row r="2542" spans="2:19" s="8" customFormat="1" x14ac:dyDescent="0.3">
      <c r="B2542" s="123"/>
      <c r="C2542" s="123"/>
      <c r="D2542" s="123"/>
      <c r="E2542" s="123"/>
      <c r="F2542" s="123"/>
      <c r="G2542" s="123"/>
      <c r="H2542" s="123"/>
      <c r="I2542" s="123"/>
      <c r="J2542" s="123"/>
      <c r="K2542" s="21"/>
      <c r="L2542" s="21"/>
      <c r="M2542" s="21"/>
      <c r="N2542" s="21"/>
      <c r="O2542" s="21"/>
      <c r="P2542" s="21"/>
      <c r="Q2542" s="21"/>
      <c r="R2542" s="21"/>
      <c r="S2542" s="21"/>
    </row>
    <row r="2543" spans="2:19" s="8" customFormat="1" x14ac:dyDescent="0.3">
      <c r="B2543" s="123"/>
      <c r="C2543" s="123"/>
      <c r="D2543" s="123"/>
      <c r="E2543" s="123"/>
      <c r="F2543" s="123"/>
      <c r="G2543" s="123"/>
      <c r="H2543" s="123"/>
      <c r="I2543" s="123"/>
      <c r="J2543" s="123"/>
      <c r="K2543" s="21"/>
      <c r="L2543" s="21"/>
      <c r="M2543" s="21"/>
      <c r="N2543" s="21"/>
      <c r="O2543" s="21"/>
      <c r="P2543" s="21"/>
      <c r="Q2543" s="21"/>
      <c r="R2543" s="21"/>
      <c r="S2543" s="21"/>
    </row>
    <row r="2544" spans="2:19" s="8" customFormat="1" x14ac:dyDescent="0.3">
      <c r="B2544" s="123"/>
      <c r="C2544" s="123"/>
      <c r="D2544" s="123"/>
      <c r="E2544" s="123"/>
      <c r="F2544" s="123"/>
      <c r="G2544" s="123"/>
      <c r="H2544" s="123"/>
      <c r="I2544" s="123"/>
      <c r="J2544" s="123"/>
      <c r="K2544" s="21"/>
      <c r="L2544" s="21"/>
      <c r="M2544" s="21"/>
      <c r="N2544" s="21"/>
      <c r="O2544" s="21"/>
      <c r="P2544" s="21"/>
      <c r="Q2544" s="21"/>
      <c r="R2544" s="21"/>
      <c r="S2544" s="21"/>
    </row>
    <row r="2545" spans="2:19" s="8" customFormat="1" x14ac:dyDescent="0.3">
      <c r="B2545" s="123"/>
      <c r="C2545" s="123"/>
      <c r="D2545" s="123"/>
      <c r="E2545" s="123"/>
      <c r="F2545" s="123"/>
      <c r="G2545" s="123"/>
      <c r="H2545" s="123"/>
      <c r="I2545" s="123"/>
      <c r="J2545" s="123"/>
      <c r="K2545" s="21"/>
      <c r="L2545" s="21"/>
      <c r="M2545" s="21"/>
      <c r="N2545" s="21"/>
      <c r="O2545" s="21"/>
      <c r="P2545" s="21"/>
      <c r="Q2545" s="21"/>
      <c r="R2545" s="21"/>
      <c r="S2545" s="21"/>
    </row>
    <row r="2546" spans="2:19" s="8" customFormat="1" x14ac:dyDescent="0.3">
      <c r="B2546" s="123"/>
      <c r="C2546" s="123"/>
      <c r="D2546" s="123"/>
      <c r="E2546" s="123"/>
      <c r="F2546" s="123"/>
      <c r="G2546" s="123"/>
      <c r="H2546" s="123"/>
      <c r="I2546" s="123"/>
      <c r="J2546" s="123"/>
      <c r="K2546" s="21"/>
      <c r="L2546" s="21"/>
      <c r="M2546" s="21"/>
      <c r="N2546" s="21"/>
      <c r="O2546" s="21"/>
      <c r="P2546" s="21"/>
      <c r="Q2546" s="21"/>
      <c r="R2546" s="21"/>
      <c r="S2546" s="21"/>
    </row>
    <row r="2547" spans="2:19" s="8" customFormat="1" x14ac:dyDescent="0.3">
      <c r="B2547" s="123"/>
      <c r="C2547" s="123"/>
      <c r="D2547" s="123"/>
      <c r="E2547" s="123"/>
      <c r="F2547" s="123"/>
      <c r="G2547" s="123"/>
      <c r="H2547" s="123"/>
      <c r="I2547" s="123"/>
      <c r="J2547" s="123"/>
      <c r="K2547" s="21"/>
      <c r="L2547" s="21"/>
      <c r="M2547" s="21"/>
      <c r="N2547" s="21"/>
      <c r="O2547" s="21"/>
      <c r="P2547" s="21"/>
      <c r="Q2547" s="21"/>
      <c r="R2547" s="21"/>
      <c r="S2547" s="21"/>
    </row>
    <row r="2548" spans="2:19" s="8" customFormat="1" x14ac:dyDescent="0.3">
      <c r="B2548" s="123"/>
      <c r="C2548" s="123"/>
      <c r="D2548" s="123"/>
      <c r="E2548" s="123"/>
      <c r="F2548" s="123"/>
      <c r="G2548" s="123"/>
      <c r="H2548" s="123"/>
      <c r="I2548" s="123"/>
      <c r="J2548" s="123"/>
      <c r="K2548" s="21"/>
      <c r="L2548" s="21"/>
      <c r="M2548" s="21"/>
      <c r="N2548" s="21"/>
      <c r="O2548" s="21"/>
      <c r="P2548" s="21"/>
      <c r="Q2548" s="21"/>
      <c r="R2548" s="21"/>
      <c r="S2548" s="21"/>
    </row>
    <row r="2549" spans="2:19" s="8" customFormat="1" x14ac:dyDescent="0.3">
      <c r="B2549" s="123"/>
      <c r="C2549" s="123"/>
      <c r="D2549" s="123"/>
      <c r="E2549" s="123"/>
      <c r="F2549" s="123"/>
      <c r="G2549" s="123"/>
      <c r="H2549" s="123"/>
      <c r="I2549" s="123"/>
      <c r="J2549" s="123"/>
      <c r="K2549" s="21"/>
      <c r="L2549" s="21"/>
      <c r="M2549" s="21"/>
      <c r="N2549" s="21"/>
      <c r="O2549" s="21"/>
      <c r="P2549" s="21"/>
      <c r="Q2549" s="21"/>
      <c r="R2549" s="21"/>
      <c r="S2549" s="21"/>
    </row>
    <row r="2550" spans="2:19" s="8" customFormat="1" x14ac:dyDescent="0.3">
      <c r="B2550" s="123"/>
      <c r="C2550" s="123"/>
      <c r="D2550" s="123"/>
      <c r="E2550" s="123"/>
      <c r="F2550" s="123"/>
      <c r="G2550" s="123"/>
      <c r="H2550" s="123"/>
      <c r="I2550" s="123"/>
      <c r="J2550" s="123"/>
      <c r="K2550" s="21"/>
      <c r="L2550" s="21"/>
      <c r="M2550" s="21"/>
      <c r="N2550" s="21"/>
      <c r="O2550" s="21"/>
      <c r="P2550" s="21"/>
      <c r="Q2550" s="21"/>
      <c r="R2550" s="21"/>
      <c r="S2550" s="21"/>
    </row>
    <row r="2551" spans="2:19" s="8" customFormat="1" x14ac:dyDescent="0.3">
      <c r="B2551" s="123"/>
      <c r="C2551" s="123"/>
      <c r="D2551" s="123"/>
      <c r="E2551" s="123"/>
      <c r="F2551" s="123"/>
      <c r="G2551" s="123"/>
      <c r="H2551" s="123"/>
      <c r="I2551" s="123"/>
      <c r="J2551" s="123"/>
      <c r="K2551" s="21"/>
      <c r="L2551" s="21"/>
      <c r="M2551" s="21"/>
      <c r="N2551" s="21"/>
      <c r="O2551" s="21"/>
      <c r="P2551" s="21"/>
      <c r="Q2551" s="21"/>
      <c r="R2551" s="21"/>
      <c r="S2551" s="21"/>
    </row>
    <row r="2552" spans="2:19" s="8" customFormat="1" x14ac:dyDescent="0.3">
      <c r="B2552" s="123"/>
      <c r="C2552" s="123"/>
      <c r="D2552" s="123"/>
      <c r="E2552" s="123"/>
      <c r="F2552" s="123"/>
      <c r="G2552" s="123"/>
      <c r="H2552" s="123"/>
      <c r="I2552" s="123"/>
      <c r="J2552" s="123"/>
      <c r="K2552" s="21"/>
      <c r="L2552" s="21"/>
      <c r="M2552" s="21"/>
      <c r="N2552" s="21"/>
      <c r="O2552" s="21"/>
      <c r="P2552" s="21"/>
      <c r="Q2552" s="21"/>
      <c r="R2552" s="21"/>
      <c r="S2552" s="21"/>
    </row>
    <row r="2553" spans="2:19" s="8" customFormat="1" x14ac:dyDescent="0.3">
      <c r="B2553" s="123"/>
      <c r="C2553" s="123"/>
      <c r="D2553" s="123"/>
      <c r="E2553" s="123"/>
      <c r="F2553" s="123"/>
      <c r="G2553" s="123"/>
      <c r="H2553" s="123"/>
      <c r="I2553" s="123"/>
      <c r="J2553" s="123"/>
      <c r="K2553" s="21"/>
      <c r="L2553" s="21"/>
      <c r="M2553" s="21"/>
      <c r="N2553" s="21"/>
      <c r="O2553" s="21"/>
      <c r="P2553" s="21"/>
      <c r="Q2553" s="21"/>
      <c r="R2553" s="21"/>
      <c r="S2553" s="21"/>
    </row>
    <row r="2554" spans="2:19" s="8" customFormat="1" x14ac:dyDescent="0.3">
      <c r="B2554" s="123"/>
      <c r="C2554" s="123"/>
      <c r="D2554" s="123"/>
      <c r="E2554" s="123"/>
      <c r="F2554" s="123"/>
      <c r="G2554" s="123"/>
      <c r="H2554" s="123"/>
      <c r="I2554" s="123"/>
      <c r="J2554" s="123"/>
      <c r="K2554" s="21"/>
      <c r="L2554" s="21"/>
      <c r="M2554" s="21"/>
      <c r="N2554" s="21"/>
      <c r="O2554" s="21"/>
      <c r="P2554" s="21"/>
      <c r="Q2554" s="21"/>
      <c r="R2554" s="21"/>
      <c r="S2554" s="21"/>
    </row>
    <row r="2555" spans="2:19" s="8" customFormat="1" x14ac:dyDescent="0.3">
      <c r="B2555" s="123"/>
      <c r="C2555" s="123"/>
      <c r="D2555" s="123"/>
      <c r="E2555" s="123"/>
      <c r="F2555" s="123"/>
      <c r="G2555" s="123"/>
      <c r="H2555" s="123"/>
      <c r="I2555" s="123"/>
      <c r="J2555" s="123"/>
      <c r="K2555" s="21"/>
      <c r="L2555" s="21"/>
      <c r="M2555" s="21"/>
      <c r="N2555" s="21"/>
      <c r="O2555" s="21"/>
      <c r="P2555" s="21"/>
      <c r="Q2555" s="21"/>
      <c r="R2555" s="21"/>
      <c r="S2555" s="21"/>
    </row>
    <row r="2556" spans="2:19" s="8" customFormat="1" x14ac:dyDescent="0.3">
      <c r="B2556" s="123"/>
      <c r="C2556" s="123"/>
      <c r="D2556" s="123"/>
      <c r="E2556" s="123"/>
      <c r="F2556" s="123"/>
      <c r="G2556" s="123"/>
      <c r="H2556" s="123"/>
      <c r="I2556" s="123"/>
      <c r="J2556" s="123"/>
      <c r="K2556" s="21"/>
      <c r="L2556" s="21"/>
      <c r="M2556" s="21"/>
      <c r="N2556" s="21"/>
      <c r="O2556" s="21"/>
      <c r="P2556" s="21"/>
      <c r="Q2556" s="21"/>
      <c r="R2556" s="21"/>
      <c r="S2556" s="21"/>
    </row>
    <row r="2557" spans="2:19" s="8" customFormat="1" x14ac:dyDescent="0.3">
      <c r="B2557" s="123"/>
      <c r="C2557" s="123"/>
      <c r="D2557" s="123"/>
      <c r="E2557" s="123"/>
      <c r="F2557" s="123"/>
      <c r="G2557" s="123"/>
      <c r="H2557" s="123"/>
      <c r="I2557" s="123"/>
      <c r="J2557" s="123"/>
      <c r="K2557" s="21"/>
      <c r="L2557" s="21"/>
      <c r="M2557" s="21"/>
      <c r="N2557" s="21"/>
      <c r="O2557" s="21"/>
      <c r="P2557" s="21"/>
      <c r="Q2557" s="21"/>
      <c r="R2557" s="21"/>
      <c r="S2557" s="21"/>
    </row>
    <row r="2558" spans="2:19" s="8" customFormat="1" x14ac:dyDescent="0.3">
      <c r="B2558" s="123"/>
      <c r="C2558" s="123"/>
      <c r="D2558" s="123"/>
      <c r="E2558" s="123"/>
      <c r="F2558" s="123"/>
      <c r="G2558" s="123"/>
      <c r="H2558" s="123"/>
      <c r="I2558" s="123"/>
      <c r="J2558" s="123"/>
      <c r="K2558" s="21"/>
      <c r="L2558" s="21"/>
      <c r="M2558" s="21"/>
      <c r="N2558" s="21"/>
      <c r="O2558" s="21"/>
      <c r="P2558" s="21"/>
      <c r="Q2558" s="21"/>
      <c r="R2558" s="21"/>
      <c r="S2558" s="21"/>
    </row>
    <row r="2559" spans="2:19" s="8" customFormat="1" x14ac:dyDescent="0.3">
      <c r="B2559" s="123"/>
      <c r="C2559" s="123"/>
      <c r="D2559" s="123"/>
      <c r="E2559" s="123"/>
      <c r="F2559" s="123"/>
      <c r="G2559" s="123"/>
      <c r="H2559" s="123"/>
      <c r="I2559" s="123"/>
      <c r="J2559" s="123"/>
      <c r="K2559" s="21"/>
      <c r="L2559" s="21"/>
      <c r="M2559" s="21"/>
      <c r="N2559" s="21"/>
      <c r="O2559" s="21"/>
      <c r="P2559" s="21"/>
      <c r="Q2559" s="21"/>
      <c r="R2559" s="21"/>
      <c r="S2559" s="21"/>
    </row>
    <row r="2560" spans="2:19" s="8" customFormat="1" x14ac:dyDescent="0.3">
      <c r="B2560" s="123"/>
      <c r="C2560" s="123"/>
      <c r="D2560" s="123"/>
      <c r="E2560" s="123"/>
      <c r="F2560" s="123"/>
      <c r="G2560" s="123"/>
      <c r="H2560" s="123"/>
      <c r="I2560" s="123"/>
      <c r="J2560" s="123"/>
      <c r="K2560" s="21"/>
      <c r="L2560" s="21"/>
      <c r="M2560" s="21"/>
      <c r="N2560" s="21"/>
      <c r="O2560" s="21"/>
      <c r="P2560" s="21"/>
      <c r="Q2560" s="21"/>
      <c r="R2560" s="21"/>
      <c r="S2560" s="21"/>
    </row>
    <row r="2561" spans="2:19" s="8" customFormat="1" x14ac:dyDescent="0.3">
      <c r="B2561" s="123"/>
      <c r="C2561" s="123"/>
      <c r="D2561" s="123"/>
      <c r="E2561" s="123"/>
      <c r="F2561" s="123"/>
      <c r="G2561" s="123"/>
      <c r="H2561" s="123"/>
      <c r="I2561" s="123"/>
      <c r="J2561" s="123"/>
      <c r="K2561" s="21"/>
      <c r="L2561" s="21"/>
      <c r="M2561" s="21"/>
      <c r="N2561" s="21"/>
      <c r="O2561" s="21"/>
      <c r="P2561" s="21"/>
      <c r="Q2561" s="21"/>
      <c r="R2561" s="21"/>
      <c r="S2561" s="21"/>
    </row>
    <row r="2562" spans="2:19" s="8" customFormat="1" x14ac:dyDescent="0.3">
      <c r="B2562" s="123"/>
      <c r="C2562" s="123"/>
      <c r="D2562" s="123"/>
      <c r="E2562" s="123"/>
      <c r="F2562" s="123"/>
      <c r="G2562" s="123"/>
      <c r="H2562" s="123"/>
      <c r="I2562" s="123"/>
      <c r="J2562" s="123"/>
      <c r="K2562" s="21"/>
      <c r="L2562" s="21"/>
      <c r="M2562" s="21"/>
      <c r="N2562" s="21"/>
      <c r="O2562" s="21"/>
      <c r="P2562" s="21"/>
      <c r="Q2562" s="21"/>
      <c r="R2562" s="21"/>
      <c r="S2562" s="21"/>
    </row>
    <row r="2563" spans="2:19" s="8" customFormat="1" x14ac:dyDescent="0.3">
      <c r="B2563" s="123"/>
      <c r="C2563" s="123"/>
      <c r="D2563" s="123"/>
      <c r="E2563" s="123"/>
      <c r="F2563" s="123"/>
      <c r="G2563" s="123"/>
      <c r="H2563" s="123"/>
      <c r="I2563" s="123"/>
      <c r="J2563" s="123"/>
      <c r="K2563" s="21"/>
      <c r="L2563" s="21"/>
      <c r="M2563" s="21"/>
      <c r="N2563" s="21"/>
      <c r="O2563" s="21"/>
      <c r="P2563" s="21"/>
      <c r="Q2563" s="21"/>
      <c r="R2563" s="21"/>
      <c r="S2563" s="21"/>
    </row>
    <row r="2564" spans="2:19" s="8" customFormat="1" x14ac:dyDescent="0.3">
      <c r="B2564" s="123"/>
      <c r="C2564" s="123"/>
      <c r="D2564" s="123"/>
      <c r="E2564" s="123"/>
      <c r="F2564" s="123"/>
      <c r="G2564" s="123"/>
      <c r="H2564" s="123"/>
      <c r="I2564" s="123"/>
      <c r="J2564" s="123"/>
      <c r="K2564" s="21"/>
      <c r="L2564" s="21"/>
      <c r="M2564" s="21"/>
      <c r="N2564" s="21"/>
      <c r="O2564" s="21"/>
      <c r="P2564" s="21"/>
      <c r="Q2564" s="21"/>
      <c r="R2564" s="21"/>
      <c r="S2564" s="21"/>
    </row>
    <row r="2565" spans="2:19" s="8" customFormat="1" x14ac:dyDescent="0.3">
      <c r="B2565" s="123"/>
      <c r="C2565" s="123"/>
      <c r="D2565" s="123"/>
      <c r="E2565" s="123"/>
      <c r="F2565" s="123"/>
      <c r="G2565" s="123"/>
      <c r="H2565" s="123"/>
      <c r="I2565" s="123"/>
      <c r="J2565" s="123"/>
      <c r="K2565" s="21"/>
      <c r="L2565" s="21"/>
      <c r="M2565" s="21"/>
      <c r="N2565" s="21"/>
      <c r="O2565" s="21"/>
      <c r="P2565" s="21"/>
      <c r="Q2565" s="21"/>
      <c r="R2565" s="21"/>
      <c r="S2565" s="21"/>
    </row>
    <row r="2566" spans="2:19" s="8" customFormat="1" x14ac:dyDescent="0.3">
      <c r="B2566" s="123"/>
      <c r="C2566" s="123"/>
      <c r="D2566" s="123"/>
      <c r="E2566" s="123"/>
      <c r="F2566" s="123"/>
      <c r="G2566" s="123"/>
      <c r="H2566" s="123"/>
      <c r="I2566" s="123"/>
      <c r="J2566" s="123"/>
      <c r="K2566" s="21"/>
      <c r="L2566" s="21"/>
      <c r="M2566" s="21"/>
      <c r="N2566" s="21"/>
      <c r="O2566" s="21"/>
      <c r="P2566" s="21"/>
      <c r="Q2566" s="21"/>
      <c r="R2566" s="21"/>
      <c r="S2566" s="21"/>
    </row>
    <row r="2567" spans="2:19" s="8" customFormat="1" x14ac:dyDescent="0.3">
      <c r="B2567" s="123"/>
      <c r="C2567" s="123"/>
      <c r="D2567" s="123"/>
      <c r="E2567" s="123"/>
      <c r="F2567" s="123"/>
      <c r="G2567" s="123"/>
      <c r="H2567" s="123"/>
      <c r="I2567" s="123"/>
      <c r="J2567" s="123"/>
      <c r="K2567" s="21"/>
      <c r="L2567" s="21"/>
      <c r="M2567" s="21"/>
      <c r="N2567" s="21"/>
      <c r="O2567" s="21"/>
      <c r="P2567" s="21"/>
      <c r="Q2567" s="21"/>
      <c r="R2567" s="21"/>
      <c r="S2567" s="21"/>
    </row>
    <row r="2568" spans="2:19" s="8" customFormat="1" x14ac:dyDescent="0.3">
      <c r="B2568" s="123"/>
      <c r="C2568" s="123"/>
      <c r="D2568" s="123"/>
      <c r="E2568" s="123"/>
      <c r="F2568" s="123"/>
      <c r="G2568" s="123"/>
      <c r="H2568" s="123"/>
      <c r="I2568" s="123"/>
      <c r="J2568" s="123"/>
      <c r="K2568" s="21"/>
      <c r="L2568" s="21"/>
      <c r="M2568" s="21"/>
      <c r="N2568" s="21"/>
      <c r="O2568" s="21"/>
      <c r="P2568" s="21"/>
      <c r="Q2568" s="21"/>
      <c r="R2568" s="21"/>
      <c r="S2568" s="21"/>
    </row>
    <row r="2569" spans="2:19" s="8" customFormat="1" x14ac:dyDescent="0.3">
      <c r="B2569" s="123"/>
      <c r="C2569" s="123"/>
      <c r="D2569" s="123"/>
      <c r="E2569" s="123"/>
      <c r="F2569" s="123"/>
      <c r="G2569" s="123"/>
      <c r="H2569" s="123"/>
      <c r="I2569" s="123"/>
      <c r="J2569" s="123"/>
      <c r="K2569" s="21"/>
      <c r="L2569" s="21"/>
      <c r="M2569" s="21"/>
      <c r="N2569" s="21"/>
      <c r="O2569" s="21"/>
      <c r="P2569" s="21"/>
      <c r="Q2569" s="21"/>
      <c r="R2569" s="21"/>
      <c r="S2569" s="21"/>
    </row>
    <row r="2570" spans="2:19" s="8" customFormat="1" x14ac:dyDescent="0.3">
      <c r="B2570" s="123"/>
      <c r="C2570" s="123"/>
      <c r="D2570" s="123"/>
      <c r="E2570" s="123"/>
      <c r="F2570" s="123"/>
      <c r="G2570" s="123"/>
      <c r="H2570" s="123"/>
      <c r="I2570" s="123"/>
      <c r="J2570" s="123"/>
      <c r="K2570" s="21"/>
      <c r="L2570" s="21"/>
      <c r="M2570" s="21"/>
      <c r="N2570" s="21"/>
      <c r="O2570" s="21"/>
      <c r="P2570" s="21"/>
      <c r="Q2570" s="21"/>
      <c r="R2570" s="21"/>
      <c r="S2570" s="21"/>
    </row>
    <row r="2571" spans="2:19" s="8" customFormat="1" x14ac:dyDescent="0.3">
      <c r="B2571" s="123"/>
      <c r="C2571" s="123"/>
      <c r="D2571" s="123"/>
      <c r="E2571" s="123"/>
      <c r="F2571" s="123"/>
      <c r="G2571" s="123"/>
      <c r="H2571" s="123"/>
      <c r="I2571" s="123"/>
      <c r="J2571" s="123"/>
      <c r="K2571" s="21"/>
      <c r="L2571" s="21"/>
      <c r="M2571" s="21"/>
      <c r="N2571" s="21"/>
      <c r="O2571" s="21"/>
      <c r="P2571" s="21"/>
      <c r="Q2571" s="21"/>
      <c r="R2571" s="21"/>
      <c r="S2571" s="21"/>
    </row>
    <row r="2572" spans="2:19" s="8" customFormat="1" x14ac:dyDescent="0.3">
      <c r="B2572" s="123"/>
      <c r="C2572" s="123"/>
      <c r="D2572" s="123"/>
      <c r="E2572" s="123"/>
      <c r="F2572" s="123"/>
      <c r="G2572" s="123"/>
      <c r="H2572" s="123"/>
      <c r="I2572" s="123"/>
      <c r="J2572" s="123"/>
      <c r="K2572" s="21"/>
      <c r="L2572" s="21"/>
      <c r="M2572" s="21"/>
      <c r="N2572" s="21"/>
      <c r="O2572" s="21"/>
      <c r="P2572" s="21"/>
      <c r="Q2572" s="21"/>
      <c r="R2572" s="21"/>
      <c r="S2572" s="21"/>
    </row>
    <row r="2573" spans="2:19" s="8" customFormat="1" x14ac:dyDescent="0.3">
      <c r="B2573" s="123"/>
      <c r="C2573" s="123"/>
      <c r="D2573" s="123"/>
      <c r="E2573" s="123"/>
      <c r="F2573" s="123"/>
      <c r="G2573" s="123"/>
      <c r="H2573" s="123"/>
      <c r="I2573" s="123"/>
      <c r="J2573" s="123"/>
      <c r="K2573" s="21"/>
      <c r="L2573" s="21"/>
      <c r="M2573" s="21"/>
      <c r="N2573" s="21"/>
      <c r="O2573" s="21"/>
      <c r="P2573" s="21"/>
      <c r="Q2573" s="21"/>
      <c r="R2573" s="21"/>
      <c r="S2573" s="21"/>
    </row>
    <row r="2574" spans="2:19" s="8" customFormat="1" x14ac:dyDescent="0.3">
      <c r="B2574" s="123"/>
      <c r="C2574" s="123"/>
      <c r="D2574" s="123"/>
      <c r="E2574" s="123"/>
      <c r="F2574" s="123"/>
      <c r="G2574" s="123"/>
      <c r="H2574" s="123"/>
      <c r="I2574" s="123"/>
      <c r="J2574" s="123"/>
      <c r="K2574" s="21"/>
      <c r="L2574" s="21"/>
      <c r="M2574" s="21"/>
      <c r="N2574" s="21"/>
      <c r="O2574" s="21"/>
      <c r="P2574" s="21"/>
      <c r="Q2574" s="21"/>
      <c r="R2574" s="21"/>
      <c r="S2574" s="21"/>
    </row>
    <row r="2575" spans="2:19" s="8" customFormat="1" x14ac:dyDescent="0.3">
      <c r="B2575" s="123"/>
      <c r="C2575" s="123"/>
      <c r="D2575" s="123"/>
      <c r="E2575" s="123"/>
      <c r="F2575" s="123"/>
      <c r="G2575" s="123"/>
      <c r="H2575" s="123"/>
      <c r="I2575" s="123"/>
      <c r="J2575" s="123"/>
      <c r="K2575" s="21"/>
      <c r="L2575" s="21"/>
      <c r="M2575" s="21"/>
      <c r="N2575" s="21"/>
      <c r="O2575" s="21"/>
      <c r="P2575" s="21"/>
      <c r="Q2575" s="21"/>
      <c r="R2575" s="21"/>
      <c r="S2575" s="21"/>
    </row>
    <row r="2576" spans="2:19" s="8" customFormat="1" x14ac:dyDescent="0.3">
      <c r="B2576" s="123"/>
      <c r="C2576" s="123"/>
      <c r="D2576" s="123"/>
      <c r="E2576" s="123"/>
      <c r="F2576" s="123"/>
      <c r="G2576" s="123"/>
      <c r="H2576" s="123"/>
      <c r="I2576" s="123"/>
      <c r="J2576" s="123"/>
      <c r="K2576" s="21"/>
      <c r="L2576" s="21"/>
      <c r="M2576" s="21"/>
      <c r="N2576" s="21"/>
      <c r="O2576" s="21"/>
      <c r="P2576" s="21"/>
      <c r="Q2576" s="21"/>
      <c r="R2576" s="21"/>
      <c r="S2576" s="21"/>
    </row>
    <row r="2577" spans="2:19" s="8" customFormat="1" x14ac:dyDescent="0.3">
      <c r="B2577" s="123"/>
      <c r="C2577" s="123"/>
      <c r="D2577" s="123"/>
      <c r="E2577" s="123"/>
      <c r="F2577" s="123"/>
      <c r="G2577" s="123"/>
      <c r="H2577" s="123"/>
      <c r="I2577" s="123"/>
      <c r="J2577" s="123"/>
      <c r="K2577" s="21"/>
      <c r="L2577" s="21"/>
      <c r="M2577" s="21"/>
      <c r="N2577" s="21"/>
      <c r="O2577" s="21"/>
      <c r="P2577" s="21"/>
      <c r="Q2577" s="21"/>
      <c r="R2577" s="21"/>
      <c r="S2577" s="21"/>
    </row>
    <row r="2578" spans="2:19" s="8" customFormat="1" x14ac:dyDescent="0.3">
      <c r="B2578" s="123"/>
      <c r="C2578" s="123"/>
      <c r="D2578" s="123"/>
      <c r="E2578" s="123"/>
      <c r="F2578" s="123"/>
      <c r="G2578" s="123"/>
      <c r="H2578" s="123"/>
      <c r="I2578" s="123"/>
      <c r="J2578" s="123"/>
      <c r="K2578" s="21"/>
      <c r="L2578" s="21"/>
      <c r="M2578" s="21"/>
      <c r="N2578" s="21"/>
      <c r="O2578" s="21"/>
      <c r="P2578" s="21"/>
      <c r="Q2578" s="21"/>
      <c r="R2578" s="21"/>
      <c r="S2578" s="21"/>
    </row>
    <row r="2579" spans="2:19" s="8" customFormat="1" x14ac:dyDescent="0.3">
      <c r="B2579" s="123"/>
      <c r="C2579" s="123"/>
      <c r="D2579" s="123"/>
      <c r="E2579" s="123"/>
      <c r="F2579" s="123"/>
      <c r="G2579" s="123"/>
      <c r="H2579" s="123"/>
      <c r="I2579" s="123"/>
      <c r="J2579" s="123"/>
      <c r="K2579" s="21"/>
      <c r="L2579" s="21"/>
      <c r="M2579" s="21"/>
      <c r="N2579" s="21"/>
      <c r="O2579" s="21"/>
      <c r="P2579" s="21"/>
      <c r="Q2579" s="21"/>
      <c r="R2579" s="21"/>
      <c r="S2579" s="21"/>
    </row>
    <row r="2580" spans="2:19" s="8" customFormat="1" x14ac:dyDescent="0.3">
      <c r="B2580" s="123"/>
      <c r="C2580" s="123"/>
      <c r="D2580" s="123"/>
      <c r="E2580" s="123"/>
      <c r="F2580" s="123"/>
      <c r="G2580" s="123"/>
      <c r="H2580" s="123"/>
      <c r="I2580" s="123"/>
      <c r="J2580" s="123"/>
      <c r="K2580" s="21"/>
      <c r="L2580" s="21"/>
      <c r="M2580" s="21"/>
      <c r="N2580" s="21"/>
      <c r="O2580" s="21"/>
      <c r="P2580" s="21"/>
      <c r="Q2580" s="21"/>
      <c r="R2580" s="21"/>
      <c r="S2580" s="21"/>
    </row>
    <row r="2581" spans="2:19" s="8" customFormat="1" x14ac:dyDescent="0.3">
      <c r="B2581" s="123"/>
      <c r="C2581" s="123"/>
      <c r="D2581" s="123"/>
      <c r="E2581" s="123"/>
      <c r="F2581" s="123"/>
      <c r="G2581" s="123"/>
      <c r="H2581" s="123"/>
      <c r="I2581" s="123"/>
      <c r="J2581" s="123"/>
      <c r="K2581" s="21"/>
      <c r="L2581" s="21"/>
      <c r="M2581" s="21"/>
      <c r="N2581" s="21"/>
      <c r="O2581" s="21"/>
      <c r="P2581" s="21"/>
      <c r="Q2581" s="21"/>
      <c r="R2581" s="21"/>
      <c r="S2581" s="21"/>
    </row>
    <row r="2582" spans="2:19" s="8" customFormat="1" x14ac:dyDescent="0.3">
      <c r="B2582" s="123"/>
      <c r="C2582" s="123"/>
      <c r="D2582" s="123"/>
      <c r="E2582" s="123"/>
      <c r="F2582" s="123"/>
      <c r="G2582" s="123"/>
      <c r="H2582" s="123"/>
      <c r="I2582" s="123"/>
      <c r="J2582" s="123"/>
      <c r="K2582" s="21"/>
      <c r="L2582" s="21"/>
      <c r="M2582" s="21"/>
      <c r="N2582" s="21"/>
      <c r="O2582" s="21"/>
      <c r="P2582" s="21"/>
      <c r="Q2582" s="21"/>
      <c r="R2582" s="21"/>
      <c r="S2582" s="21"/>
    </row>
    <row r="2583" spans="2:19" s="8" customFormat="1" x14ac:dyDescent="0.3">
      <c r="B2583" s="123"/>
      <c r="C2583" s="123"/>
      <c r="D2583" s="123"/>
      <c r="E2583" s="123"/>
      <c r="F2583" s="123"/>
      <c r="G2583" s="123"/>
      <c r="H2583" s="123"/>
      <c r="I2583" s="123"/>
      <c r="J2583" s="123"/>
      <c r="K2583" s="21"/>
      <c r="L2583" s="21"/>
      <c r="M2583" s="21"/>
      <c r="N2583" s="21"/>
      <c r="O2583" s="21"/>
      <c r="P2583" s="21"/>
      <c r="Q2583" s="21"/>
      <c r="R2583" s="21"/>
      <c r="S2583" s="21"/>
    </row>
    <row r="2584" spans="2:19" s="8" customFormat="1" x14ac:dyDescent="0.3">
      <c r="B2584" s="123"/>
      <c r="C2584" s="123"/>
      <c r="D2584" s="123"/>
      <c r="E2584" s="123"/>
      <c r="F2584" s="123"/>
      <c r="G2584" s="123"/>
      <c r="H2584" s="123"/>
      <c r="I2584" s="123"/>
      <c r="J2584" s="123"/>
      <c r="K2584" s="21"/>
      <c r="L2584" s="21"/>
      <c r="M2584" s="21"/>
      <c r="N2584" s="21"/>
      <c r="O2584" s="21"/>
      <c r="P2584" s="21"/>
      <c r="Q2584" s="21"/>
      <c r="R2584" s="21"/>
      <c r="S2584" s="21"/>
    </row>
    <row r="2585" spans="2:19" s="8" customFormat="1" x14ac:dyDescent="0.3">
      <c r="B2585" s="123"/>
      <c r="C2585" s="123"/>
      <c r="D2585" s="123"/>
      <c r="E2585" s="123"/>
      <c r="F2585" s="123"/>
      <c r="G2585" s="123"/>
      <c r="H2585" s="123"/>
      <c r="I2585" s="123"/>
      <c r="J2585" s="123"/>
      <c r="K2585" s="21"/>
      <c r="L2585" s="21"/>
      <c r="M2585" s="21"/>
      <c r="N2585" s="21"/>
      <c r="O2585" s="21"/>
      <c r="P2585" s="21"/>
      <c r="Q2585" s="21"/>
      <c r="R2585" s="21"/>
      <c r="S2585" s="21"/>
    </row>
    <row r="2586" spans="2:19" s="8" customFormat="1" x14ac:dyDescent="0.3">
      <c r="B2586" s="123"/>
      <c r="C2586" s="123"/>
      <c r="D2586" s="123"/>
      <c r="E2586" s="123"/>
      <c r="F2586" s="123"/>
      <c r="G2586" s="123"/>
      <c r="H2586" s="123"/>
      <c r="I2586" s="123"/>
      <c r="J2586" s="123"/>
      <c r="K2586" s="21"/>
      <c r="L2586" s="21"/>
      <c r="M2586" s="21"/>
      <c r="N2586" s="21"/>
      <c r="O2586" s="21"/>
      <c r="P2586" s="21"/>
      <c r="Q2586" s="21"/>
      <c r="R2586" s="21"/>
      <c r="S2586" s="21"/>
    </row>
    <row r="2587" spans="2:19" s="8" customFormat="1" x14ac:dyDescent="0.3">
      <c r="B2587" s="123"/>
      <c r="C2587" s="123"/>
      <c r="D2587" s="123"/>
      <c r="E2587" s="123"/>
      <c r="F2587" s="123"/>
      <c r="G2587" s="123"/>
      <c r="H2587" s="123"/>
      <c r="I2587" s="123"/>
      <c r="J2587" s="123"/>
      <c r="K2587" s="21"/>
      <c r="L2587" s="21"/>
      <c r="M2587" s="21"/>
      <c r="N2587" s="21"/>
      <c r="O2587" s="21"/>
      <c r="P2587" s="21"/>
      <c r="Q2587" s="21"/>
      <c r="R2587" s="21"/>
      <c r="S2587" s="21"/>
    </row>
    <row r="2588" spans="2:19" s="8" customFormat="1" x14ac:dyDescent="0.3">
      <c r="B2588" s="123"/>
      <c r="C2588" s="123"/>
      <c r="D2588" s="123"/>
      <c r="E2588" s="123"/>
      <c r="F2588" s="123"/>
      <c r="G2588" s="123"/>
      <c r="H2588" s="123"/>
      <c r="I2588" s="123"/>
      <c r="J2588" s="123"/>
      <c r="K2588" s="21"/>
      <c r="L2588" s="21"/>
      <c r="M2588" s="21"/>
      <c r="N2588" s="21"/>
      <c r="O2588" s="21"/>
      <c r="P2588" s="21"/>
      <c r="Q2588" s="21"/>
      <c r="R2588" s="21"/>
      <c r="S2588" s="21"/>
    </row>
    <row r="2589" spans="2:19" s="8" customFormat="1" x14ac:dyDescent="0.3">
      <c r="B2589" s="123"/>
      <c r="C2589" s="123"/>
      <c r="D2589" s="123"/>
      <c r="E2589" s="123"/>
      <c r="F2589" s="123"/>
      <c r="G2589" s="123"/>
      <c r="H2589" s="123"/>
      <c r="I2589" s="123"/>
      <c r="J2589" s="123"/>
      <c r="K2589" s="21"/>
      <c r="L2589" s="21"/>
      <c r="M2589" s="21"/>
      <c r="N2589" s="21"/>
      <c r="O2589" s="21"/>
      <c r="P2589" s="21"/>
      <c r="Q2589" s="21"/>
      <c r="R2589" s="21"/>
      <c r="S2589" s="21"/>
    </row>
    <row r="2590" spans="2:19" s="8" customFormat="1" x14ac:dyDescent="0.3">
      <c r="B2590" s="123"/>
      <c r="C2590" s="123"/>
      <c r="D2590" s="123"/>
      <c r="E2590" s="123"/>
      <c r="F2590" s="123"/>
      <c r="G2590" s="123"/>
      <c r="H2590" s="123"/>
      <c r="I2590" s="123"/>
      <c r="J2590" s="123"/>
      <c r="K2590" s="21"/>
      <c r="L2590" s="21"/>
      <c r="M2590" s="21"/>
      <c r="N2590" s="21"/>
      <c r="O2590" s="21"/>
      <c r="P2590" s="21"/>
      <c r="Q2590" s="21"/>
      <c r="R2590" s="21"/>
      <c r="S2590" s="21"/>
    </row>
    <row r="2591" spans="2:19" s="8" customFormat="1" x14ac:dyDescent="0.3">
      <c r="B2591" s="123"/>
      <c r="C2591" s="123"/>
      <c r="D2591" s="123"/>
      <c r="E2591" s="123"/>
      <c r="F2591" s="123"/>
      <c r="G2591" s="123"/>
      <c r="H2591" s="123"/>
      <c r="I2591" s="123"/>
      <c r="J2591" s="123"/>
      <c r="K2591" s="21"/>
      <c r="L2591" s="21"/>
      <c r="M2591" s="21"/>
      <c r="N2591" s="21"/>
      <c r="O2591" s="21"/>
      <c r="P2591" s="21"/>
      <c r="Q2591" s="21"/>
      <c r="R2591" s="21"/>
      <c r="S2591" s="21"/>
    </row>
    <row r="2592" spans="2:19" s="8" customFormat="1" x14ac:dyDescent="0.3">
      <c r="B2592" s="123"/>
      <c r="C2592" s="123"/>
      <c r="D2592" s="123"/>
      <c r="E2592" s="123"/>
      <c r="F2592" s="123"/>
      <c r="G2592" s="123"/>
      <c r="H2592" s="123"/>
      <c r="I2592" s="123"/>
      <c r="J2592" s="123"/>
      <c r="K2592" s="21"/>
      <c r="L2592" s="21"/>
      <c r="M2592" s="21"/>
      <c r="N2592" s="21"/>
      <c r="O2592" s="21"/>
      <c r="P2592" s="21"/>
      <c r="Q2592" s="21"/>
      <c r="R2592" s="21"/>
      <c r="S2592" s="21"/>
    </row>
    <row r="2593" spans="2:19" s="8" customFormat="1" x14ac:dyDescent="0.3">
      <c r="B2593" s="123"/>
      <c r="C2593" s="123"/>
      <c r="D2593" s="123"/>
      <c r="E2593" s="123"/>
      <c r="F2593" s="123"/>
      <c r="G2593" s="123"/>
      <c r="H2593" s="123"/>
      <c r="I2593" s="123"/>
      <c r="J2593" s="123"/>
      <c r="K2593" s="21"/>
      <c r="L2593" s="21"/>
      <c r="M2593" s="21"/>
      <c r="N2593" s="21"/>
      <c r="O2593" s="21"/>
      <c r="P2593" s="21"/>
      <c r="Q2593" s="21"/>
      <c r="R2593" s="21"/>
      <c r="S2593" s="21"/>
    </row>
    <row r="2594" spans="2:19" s="8" customFormat="1" x14ac:dyDescent="0.3">
      <c r="B2594" s="123"/>
      <c r="C2594" s="123"/>
      <c r="D2594" s="123"/>
      <c r="E2594" s="123"/>
      <c r="F2594" s="123"/>
      <c r="G2594" s="123"/>
      <c r="H2594" s="123"/>
      <c r="I2594" s="123"/>
      <c r="J2594" s="123"/>
      <c r="K2594" s="21"/>
      <c r="L2594" s="21"/>
      <c r="M2594" s="21"/>
      <c r="N2594" s="21"/>
      <c r="O2594" s="21"/>
      <c r="P2594" s="21"/>
      <c r="Q2594" s="21"/>
      <c r="R2594" s="21"/>
      <c r="S2594" s="21"/>
    </row>
    <row r="2595" spans="2:19" s="8" customFormat="1" x14ac:dyDescent="0.3">
      <c r="B2595" s="123"/>
      <c r="C2595" s="123"/>
      <c r="D2595" s="123"/>
      <c r="E2595" s="123"/>
      <c r="F2595" s="123"/>
      <c r="G2595" s="123"/>
      <c r="H2595" s="123"/>
      <c r="I2595" s="123"/>
      <c r="J2595" s="123"/>
      <c r="K2595" s="21"/>
      <c r="L2595" s="21"/>
      <c r="M2595" s="21"/>
      <c r="N2595" s="21"/>
      <c r="O2595" s="21"/>
      <c r="P2595" s="21"/>
      <c r="Q2595" s="21"/>
      <c r="R2595" s="21"/>
      <c r="S2595" s="21"/>
    </row>
    <row r="2596" spans="2:19" s="8" customFormat="1" x14ac:dyDescent="0.3">
      <c r="B2596" s="123"/>
      <c r="C2596" s="123"/>
      <c r="D2596" s="123"/>
      <c r="E2596" s="123"/>
      <c r="F2596" s="123"/>
      <c r="G2596" s="123"/>
      <c r="H2596" s="123"/>
      <c r="I2596" s="123"/>
      <c r="J2596" s="123"/>
      <c r="K2596" s="21"/>
      <c r="L2596" s="21"/>
      <c r="M2596" s="21"/>
      <c r="N2596" s="21"/>
      <c r="O2596" s="21"/>
      <c r="P2596" s="21"/>
      <c r="Q2596" s="21"/>
      <c r="R2596" s="21"/>
      <c r="S2596" s="21"/>
    </row>
    <row r="2597" spans="2:19" s="8" customFormat="1" x14ac:dyDescent="0.3">
      <c r="B2597" s="123"/>
      <c r="C2597" s="123"/>
      <c r="D2597" s="123"/>
      <c r="E2597" s="123"/>
      <c r="F2597" s="123"/>
      <c r="G2597" s="123"/>
      <c r="H2597" s="123"/>
      <c r="I2597" s="123"/>
      <c r="J2597" s="123"/>
      <c r="K2597" s="21"/>
      <c r="L2597" s="21"/>
      <c r="M2597" s="21"/>
      <c r="N2597" s="21"/>
      <c r="O2597" s="21"/>
      <c r="P2597" s="21"/>
      <c r="Q2597" s="21"/>
      <c r="R2597" s="21"/>
      <c r="S2597" s="21"/>
    </row>
    <row r="2598" spans="2:19" s="8" customFormat="1" x14ac:dyDescent="0.3">
      <c r="B2598" s="123"/>
      <c r="C2598" s="123"/>
      <c r="D2598" s="123"/>
      <c r="E2598" s="123"/>
      <c r="F2598" s="123"/>
      <c r="G2598" s="123"/>
      <c r="H2598" s="123"/>
      <c r="I2598" s="123"/>
      <c r="J2598" s="123"/>
      <c r="K2598" s="21"/>
      <c r="L2598" s="21"/>
      <c r="M2598" s="21"/>
      <c r="N2598" s="21"/>
      <c r="O2598" s="21"/>
      <c r="P2598" s="21"/>
      <c r="Q2598" s="21"/>
      <c r="R2598" s="21"/>
      <c r="S2598" s="21"/>
    </row>
    <row r="2599" spans="2:19" s="8" customFormat="1" x14ac:dyDescent="0.3">
      <c r="B2599" s="123"/>
      <c r="C2599" s="123"/>
      <c r="D2599" s="123"/>
      <c r="E2599" s="123"/>
      <c r="F2599" s="123"/>
      <c r="G2599" s="123"/>
      <c r="H2599" s="123"/>
      <c r="I2599" s="123"/>
      <c r="J2599" s="123"/>
      <c r="K2599" s="21"/>
      <c r="L2599" s="21"/>
      <c r="M2599" s="21"/>
      <c r="N2599" s="21"/>
      <c r="O2599" s="21"/>
      <c r="P2599" s="21"/>
      <c r="Q2599" s="21"/>
      <c r="R2599" s="21"/>
      <c r="S2599" s="21"/>
    </row>
    <row r="2600" spans="2:19" s="8" customFormat="1" x14ac:dyDescent="0.3">
      <c r="B2600" s="123"/>
      <c r="C2600" s="123"/>
      <c r="D2600" s="123"/>
      <c r="E2600" s="123"/>
      <c r="F2600" s="123"/>
      <c r="G2600" s="123"/>
      <c r="H2600" s="123"/>
      <c r="I2600" s="123"/>
      <c r="J2600" s="123"/>
      <c r="K2600" s="21"/>
      <c r="L2600" s="21"/>
      <c r="M2600" s="21"/>
      <c r="N2600" s="21"/>
      <c r="O2600" s="21"/>
      <c r="P2600" s="21"/>
      <c r="Q2600" s="21"/>
      <c r="R2600" s="21"/>
      <c r="S2600" s="21"/>
    </row>
    <row r="2601" spans="2:19" s="8" customFormat="1" x14ac:dyDescent="0.3">
      <c r="B2601" s="123"/>
      <c r="C2601" s="123"/>
      <c r="D2601" s="123"/>
      <c r="E2601" s="123"/>
      <c r="F2601" s="123"/>
      <c r="G2601" s="123"/>
      <c r="H2601" s="123"/>
      <c r="I2601" s="123"/>
      <c r="J2601" s="123"/>
      <c r="K2601" s="21"/>
      <c r="L2601" s="21"/>
      <c r="M2601" s="21"/>
      <c r="N2601" s="21"/>
      <c r="O2601" s="21"/>
      <c r="P2601" s="21"/>
      <c r="Q2601" s="21"/>
      <c r="R2601" s="21"/>
      <c r="S2601" s="21"/>
    </row>
    <row r="2602" spans="2:19" s="8" customFormat="1" x14ac:dyDescent="0.3">
      <c r="B2602" s="123"/>
      <c r="C2602" s="123"/>
      <c r="D2602" s="123"/>
      <c r="E2602" s="123"/>
      <c r="F2602" s="123"/>
      <c r="G2602" s="123"/>
      <c r="H2602" s="123"/>
      <c r="I2602" s="123"/>
      <c r="J2602" s="123"/>
      <c r="K2602" s="21"/>
      <c r="L2602" s="21"/>
      <c r="M2602" s="21"/>
      <c r="N2602" s="21"/>
      <c r="O2602" s="21"/>
      <c r="P2602" s="21"/>
      <c r="Q2602" s="21"/>
      <c r="R2602" s="21"/>
      <c r="S2602" s="21"/>
    </row>
    <row r="2603" spans="2:19" s="8" customFormat="1" x14ac:dyDescent="0.3">
      <c r="B2603" s="123"/>
      <c r="C2603" s="123"/>
      <c r="D2603" s="123"/>
      <c r="E2603" s="123"/>
      <c r="F2603" s="123"/>
      <c r="G2603" s="123"/>
      <c r="H2603" s="123"/>
      <c r="I2603" s="123"/>
      <c r="J2603" s="123"/>
      <c r="K2603" s="21"/>
      <c r="L2603" s="21"/>
      <c r="M2603" s="21"/>
      <c r="N2603" s="21"/>
      <c r="O2603" s="21"/>
      <c r="P2603" s="21"/>
      <c r="Q2603" s="21"/>
      <c r="R2603" s="21"/>
      <c r="S2603" s="21"/>
    </row>
    <row r="2604" spans="2:19" s="8" customFormat="1" x14ac:dyDescent="0.3">
      <c r="B2604" s="123"/>
      <c r="C2604" s="123"/>
      <c r="D2604" s="123"/>
      <c r="E2604" s="123"/>
      <c r="F2604" s="123"/>
      <c r="G2604" s="123"/>
      <c r="H2604" s="123"/>
      <c r="I2604" s="123"/>
      <c r="J2604" s="123"/>
      <c r="K2604" s="21"/>
      <c r="L2604" s="21"/>
      <c r="M2604" s="21"/>
      <c r="N2604" s="21"/>
      <c r="O2604" s="21"/>
      <c r="P2604" s="21"/>
      <c r="Q2604" s="21"/>
      <c r="R2604" s="21"/>
      <c r="S2604" s="21"/>
    </row>
    <row r="2605" spans="2:19" s="8" customFormat="1" x14ac:dyDescent="0.3">
      <c r="B2605" s="123"/>
      <c r="C2605" s="123"/>
      <c r="D2605" s="123"/>
      <c r="E2605" s="123"/>
      <c r="F2605" s="123"/>
      <c r="G2605" s="123"/>
      <c r="H2605" s="123"/>
      <c r="I2605" s="123"/>
      <c r="J2605" s="123"/>
      <c r="K2605" s="21"/>
      <c r="L2605" s="21"/>
      <c r="M2605" s="21"/>
      <c r="N2605" s="21"/>
      <c r="O2605" s="21"/>
      <c r="P2605" s="21"/>
      <c r="Q2605" s="21"/>
      <c r="R2605" s="21"/>
      <c r="S2605" s="21"/>
    </row>
    <row r="2606" spans="2:19" s="8" customFormat="1" x14ac:dyDescent="0.3">
      <c r="B2606" s="123"/>
      <c r="C2606" s="123"/>
      <c r="D2606" s="123"/>
      <c r="E2606" s="123"/>
      <c r="F2606" s="123"/>
      <c r="G2606" s="123"/>
      <c r="H2606" s="123"/>
      <c r="I2606" s="123"/>
      <c r="J2606" s="123"/>
      <c r="K2606" s="21"/>
      <c r="L2606" s="21"/>
      <c r="M2606" s="21"/>
      <c r="N2606" s="21"/>
      <c r="O2606" s="21"/>
      <c r="P2606" s="21"/>
      <c r="Q2606" s="21"/>
      <c r="R2606" s="21"/>
      <c r="S2606" s="21"/>
    </row>
    <row r="2607" spans="2:19" s="8" customFormat="1" x14ac:dyDescent="0.3">
      <c r="B2607" s="123"/>
      <c r="C2607" s="123"/>
      <c r="D2607" s="123"/>
      <c r="E2607" s="123"/>
      <c r="F2607" s="123"/>
      <c r="G2607" s="123"/>
      <c r="H2607" s="123"/>
      <c r="I2607" s="123"/>
      <c r="J2607" s="123"/>
      <c r="K2607" s="21"/>
      <c r="L2607" s="21"/>
      <c r="M2607" s="21"/>
      <c r="N2607" s="21"/>
      <c r="O2607" s="21"/>
      <c r="P2607" s="21"/>
      <c r="Q2607" s="21"/>
      <c r="R2607" s="21"/>
      <c r="S2607" s="21"/>
    </row>
    <row r="2608" spans="2:19" s="8" customFormat="1" x14ac:dyDescent="0.3">
      <c r="B2608" s="123"/>
      <c r="C2608" s="123"/>
      <c r="D2608" s="123"/>
      <c r="E2608" s="123"/>
      <c r="F2608" s="123"/>
      <c r="G2608" s="123"/>
      <c r="H2608" s="123"/>
      <c r="I2608" s="123"/>
      <c r="J2608" s="123"/>
      <c r="K2608" s="21"/>
      <c r="L2608" s="21"/>
      <c r="M2608" s="21"/>
      <c r="N2608" s="21"/>
      <c r="O2608" s="21"/>
      <c r="P2608" s="21"/>
      <c r="Q2608" s="21"/>
      <c r="R2608" s="21"/>
      <c r="S2608" s="21"/>
    </row>
    <row r="2609" spans="2:19" s="8" customFormat="1" x14ac:dyDescent="0.3">
      <c r="B2609" s="123"/>
      <c r="C2609" s="123"/>
      <c r="D2609" s="123"/>
      <c r="E2609" s="123"/>
      <c r="F2609" s="123"/>
      <c r="G2609" s="123"/>
      <c r="H2609" s="123"/>
      <c r="I2609" s="123"/>
      <c r="J2609" s="123"/>
      <c r="K2609" s="21"/>
      <c r="L2609" s="21"/>
      <c r="M2609" s="21"/>
      <c r="N2609" s="21"/>
      <c r="O2609" s="21"/>
      <c r="P2609" s="21"/>
      <c r="Q2609" s="21"/>
      <c r="R2609" s="21"/>
      <c r="S2609" s="21"/>
    </row>
    <row r="2610" spans="2:19" s="8" customFormat="1" x14ac:dyDescent="0.3">
      <c r="B2610" s="123"/>
      <c r="C2610" s="123"/>
      <c r="D2610" s="123"/>
      <c r="E2610" s="123"/>
      <c r="F2610" s="123"/>
      <c r="G2610" s="123"/>
      <c r="H2610" s="123"/>
      <c r="I2610" s="123"/>
      <c r="J2610" s="123"/>
      <c r="K2610" s="21"/>
      <c r="L2610" s="21"/>
      <c r="M2610" s="21"/>
      <c r="N2610" s="21"/>
      <c r="O2610" s="21"/>
      <c r="P2610" s="21"/>
      <c r="Q2610" s="21"/>
      <c r="R2610" s="21"/>
      <c r="S2610" s="21"/>
    </row>
    <row r="2611" spans="2:19" s="8" customFormat="1" x14ac:dyDescent="0.3">
      <c r="B2611" s="123"/>
      <c r="C2611" s="123"/>
      <c r="D2611" s="123"/>
      <c r="E2611" s="123"/>
      <c r="F2611" s="123"/>
      <c r="G2611" s="123"/>
      <c r="H2611" s="123"/>
      <c r="I2611" s="123"/>
      <c r="J2611" s="123"/>
      <c r="K2611" s="21"/>
      <c r="L2611" s="21"/>
      <c r="M2611" s="21"/>
      <c r="N2611" s="21"/>
      <c r="O2611" s="21"/>
      <c r="P2611" s="21"/>
      <c r="Q2611" s="21"/>
      <c r="R2611" s="21"/>
      <c r="S2611" s="21"/>
    </row>
    <row r="2612" spans="2:19" s="8" customFormat="1" x14ac:dyDescent="0.3">
      <c r="B2612" s="123"/>
      <c r="C2612" s="123"/>
      <c r="D2612" s="123"/>
      <c r="E2612" s="123"/>
      <c r="F2612" s="123"/>
      <c r="G2612" s="123"/>
      <c r="H2612" s="123"/>
      <c r="I2612" s="123"/>
      <c r="J2612" s="123"/>
      <c r="K2612" s="21"/>
      <c r="L2612" s="21"/>
      <c r="M2612" s="21"/>
      <c r="N2612" s="21"/>
      <c r="O2612" s="21"/>
      <c r="P2612" s="21"/>
      <c r="Q2612" s="21"/>
      <c r="R2612" s="21"/>
      <c r="S2612" s="21"/>
    </row>
    <row r="2613" spans="2:19" s="8" customFormat="1" x14ac:dyDescent="0.3">
      <c r="B2613" s="123"/>
      <c r="C2613" s="123"/>
      <c r="D2613" s="123"/>
      <c r="E2613" s="123"/>
      <c r="F2613" s="123"/>
      <c r="G2613" s="123"/>
      <c r="H2613" s="123"/>
      <c r="I2613" s="123"/>
      <c r="J2613" s="123"/>
      <c r="K2613" s="21"/>
      <c r="L2613" s="21"/>
      <c r="M2613" s="21"/>
      <c r="N2613" s="21"/>
      <c r="O2613" s="21"/>
      <c r="P2613" s="21"/>
      <c r="Q2613" s="21"/>
      <c r="R2613" s="21"/>
      <c r="S2613" s="21"/>
    </row>
    <row r="2614" spans="2:19" s="8" customFormat="1" x14ac:dyDescent="0.3">
      <c r="B2614" s="123"/>
      <c r="C2614" s="123"/>
      <c r="D2614" s="123"/>
      <c r="E2614" s="123"/>
      <c r="F2614" s="123"/>
      <c r="G2614" s="123"/>
      <c r="H2614" s="123"/>
      <c r="I2614" s="123"/>
      <c r="J2614" s="123"/>
      <c r="K2614" s="21"/>
      <c r="L2614" s="21"/>
      <c r="M2614" s="21"/>
      <c r="N2614" s="21"/>
      <c r="O2614" s="21"/>
      <c r="P2614" s="21"/>
      <c r="Q2614" s="21"/>
      <c r="R2614" s="21"/>
      <c r="S2614" s="21"/>
    </row>
    <row r="2615" spans="2:19" s="8" customFormat="1" x14ac:dyDescent="0.3">
      <c r="B2615" s="123"/>
      <c r="C2615" s="123"/>
      <c r="D2615" s="123"/>
      <c r="E2615" s="123"/>
      <c r="F2615" s="123"/>
      <c r="G2615" s="123"/>
      <c r="H2615" s="123"/>
      <c r="I2615" s="123"/>
      <c r="J2615" s="123"/>
      <c r="K2615" s="21"/>
      <c r="L2615" s="21"/>
      <c r="M2615" s="21"/>
      <c r="N2615" s="21"/>
      <c r="O2615" s="21"/>
      <c r="P2615" s="21"/>
      <c r="Q2615" s="21"/>
      <c r="R2615" s="21"/>
      <c r="S2615" s="21"/>
    </row>
    <row r="2616" spans="2:19" s="8" customFormat="1" x14ac:dyDescent="0.3">
      <c r="B2616" s="123"/>
      <c r="C2616" s="123"/>
      <c r="D2616" s="123"/>
      <c r="E2616" s="123"/>
      <c r="F2616" s="123"/>
      <c r="G2616" s="123"/>
      <c r="H2616" s="123"/>
      <c r="I2616" s="123"/>
      <c r="J2616" s="123"/>
      <c r="K2616" s="21"/>
      <c r="L2616" s="21"/>
      <c r="M2616" s="21"/>
      <c r="N2616" s="21"/>
      <c r="O2616" s="21"/>
      <c r="P2616" s="21"/>
      <c r="Q2616" s="21"/>
      <c r="R2616" s="21"/>
      <c r="S2616" s="21"/>
    </row>
    <row r="2617" spans="2:19" s="8" customFormat="1" x14ac:dyDescent="0.3">
      <c r="B2617" s="123"/>
      <c r="C2617" s="123"/>
      <c r="D2617" s="123"/>
      <c r="E2617" s="123"/>
      <c r="F2617" s="123"/>
      <c r="G2617" s="123"/>
      <c r="H2617" s="123"/>
      <c r="I2617" s="123"/>
      <c r="J2617" s="123"/>
      <c r="K2617" s="21"/>
      <c r="L2617" s="21"/>
      <c r="M2617" s="21"/>
      <c r="N2617" s="21"/>
      <c r="O2617" s="21"/>
      <c r="P2617" s="21"/>
      <c r="Q2617" s="21"/>
      <c r="R2617" s="21"/>
      <c r="S2617" s="21"/>
    </row>
    <row r="2618" spans="2:19" s="8" customFormat="1" x14ac:dyDescent="0.3">
      <c r="B2618" s="123"/>
      <c r="C2618" s="123"/>
      <c r="D2618" s="123"/>
      <c r="E2618" s="123"/>
      <c r="F2618" s="123"/>
      <c r="G2618" s="123"/>
      <c r="H2618" s="123"/>
      <c r="I2618" s="123"/>
      <c r="J2618" s="123"/>
      <c r="K2618" s="21"/>
      <c r="L2618" s="21"/>
      <c r="M2618" s="21"/>
      <c r="N2618" s="21"/>
      <c r="O2618" s="21"/>
      <c r="P2618" s="21"/>
      <c r="Q2618" s="21"/>
      <c r="R2618" s="21"/>
      <c r="S2618" s="21"/>
    </row>
    <row r="2619" spans="2:19" s="8" customFormat="1" x14ac:dyDescent="0.3">
      <c r="B2619" s="123"/>
      <c r="C2619" s="123"/>
      <c r="D2619" s="123"/>
      <c r="E2619" s="123"/>
      <c r="F2619" s="123"/>
      <c r="G2619" s="123"/>
      <c r="H2619" s="123"/>
      <c r="I2619" s="123"/>
      <c r="J2619" s="123"/>
      <c r="K2619" s="21"/>
      <c r="L2619" s="21"/>
      <c r="M2619" s="21"/>
      <c r="N2619" s="21"/>
      <c r="O2619" s="21"/>
      <c r="P2619" s="21"/>
      <c r="Q2619" s="21"/>
      <c r="R2619" s="21"/>
      <c r="S2619" s="21"/>
    </row>
    <row r="2620" spans="2:19" s="8" customFormat="1" x14ac:dyDescent="0.3">
      <c r="B2620" s="123"/>
      <c r="C2620" s="123"/>
      <c r="D2620" s="123"/>
      <c r="E2620" s="123"/>
      <c r="F2620" s="123"/>
      <c r="G2620" s="123"/>
      <c r="H2620" s="123"/>
      <c r="I2620" s="123"/>
      <c r="J2620" s="123"/>
      <c r="K2620" s="21"/>
      <c r="L2620" s="21"/>
      <c r="M2620" s="21"/>
      <c r="N2620" s="21"/>
      <c r="O2620" s="21"/>
      <c r="P2620" s="21"/>
      <c r="Q2620" s="21"/>
      <c r="R2620" s="21"/>
      <c r="S2620" s="21"/>
    </row>
    <row r="2621" spans="2:19" s="8" customFormat="1" x14ac:dyDescent="0.3">
      <c r="B2621" s="123"/>
      <c r="C2621" s="123"/>
      <c r="D2621" s="123"/>
      <c r="E2621" s="123"/>
      <c r="F2621" s="123"/>
      <c r="G2621" s="123"/>
      <c r="H2621" s="123"/>
      <c r="I2621" s="123"/>
      <c r="J2621" s="123"/>
      <c r="K2621" s="21"/>
      <c r="L2621" s="21"/>
      <c r="M2621" s="21"/>
      <c r="N2621" s="21"/>
      <c r="O2621" s="21"/>
      <c r="P2621" s="21"/>
      <c r="Q2621" s="21"/>
      <c r="R2621" s="21"/>
      <c r="S2621" s="21"/>
    </row>
    <row r="2622" spans="2:19" s="8" customFormat="1" x14ac:dyDescent="0.3">
      <c r="B2622" s="123"/>
      <c r="C2622" s="123"/>
      <c r="D2622" s="123"/>
      <c r="E2622" s="123"/>
      <c r="F2622" s="123"/>
      <c r="G2622" s="123"/>
      <c r="H2622" s="123"/>
      <c r="I2622" s="123"/>
      <c r="J2622" s="123"/>
      <c r="K2622" s="21"/>
      <c r="L2622" s="21"/>
      <c r="M2622" s="21"/>
      <c r="N2622" s="21"/>
      <c r="O2622" s="21"/>
      <c r="P2622" s="21"/>
      <c r="Q2622" s="21"/>
      <c r="R2622" s="21"/>
      <c r="S2622" s="21"/>
    </row>
    <row r="2623" spans="2:19" s="8" customFormat="1" x14ac:dyDescent="0.3">
      <c r="B2623" s="123"/>
      <c r="C2623" s="123"/>
      <c r="D2623" s="123"/>
      <c r="E2623" s="123"/>
      <c r="F2623" s="123"/>
      <c r="G2623" s="123"/>
      <c r="H2623" s="123"/>
      <c r="I2623" s="123"/>
      <c r="J2623" s="123"/>
      <c r="K2623" s="21"/>
      <c r="L2623" s="21"/>
      <c r="M2623" s="21"/>
      <c r="N2623" s="21"/>
      <c r="O2623" s="21"/>
      <c r="P2623" s="21"/>
      <c r="Q2623" s="21"/>
      <c r="R2623" s="21"/>
      <c r="S2623" s="21"/>
    </row>
    <row r="2624" spans="2:19" s="8" customFormat="1" x14ac:dyDescent="0.3">
      <c r="B2624" s="123"/>
      <c r="C2624" s="123"/>
      <c r="D2624" s="123"/>
      <c r="E2624" s="123"/>
      <c r="F2624" s="123"/>
      <c r="G2624" s="123"/>
      <c r="H2624" s="123"/>
      <c r="I2624" s="123"/>
      <c r="J2624" s="123"/>
      <c r="K2624" s="21"/>
      <c r="L2624" s="21"/>
      <c r="M2624" s="21"/>
      <c r="N2624" s="21"/>
      <c r="O2624" s="21"/>
      <c r="P2624" s="21"/>
      <c r="Q2624" s="21"/>
      <c r="R2624" s="21"/>
      <c r="S2624" s="21"/>
    </row>
    <row r="2625" spans="2:19" s="8" customFormat="1" x14ac:dyDescent="0.3">
      <c r="B2625" s="123"/>
      <c r="C2625" s="123"/>
      <c r="D2625" s="123"/>
      <c r="E2625" s="123"/>
      <c r="F2625" s="123"/>
      <c r="G2625" s="123"/>
      <c r="H2625" s="123"/>
      <c r="I2625" s="123"/>
      <c r="J2625" s="123"/>
      <c r="K2625" s="21"/>
      <c r="L2625" s="21"/>
      <c r="M2625" s="21"/>
      <c r="N2625" s="21"/>
      <c r="O2625" s="21"/>
      <c r="P2625" s="21"/>
      <c r="Q2625" s="21"/>
      <c r="R2625" s="21"/>
      <c r="S2625" s="21"/>
    </row>
    <row r="2626" spans="2:19" s="8" customFormat="1" x14ac:dyDescent="0.3">
      <c r="B2626" s="123"/>
      <c r="C2626" s="123"/>
      <c r="D2626" s="123"/>
      <c r="E2626" s="123"/>
      <c r="F2626" s="123"/>
      <c r="G2626" s="123"/>
      <c r="H2626" s="123"/>
      <c r="I2626" s="123"/>
      <c r="J2626" s="123"/>
      <c r="K2626" s="21"/>
      <c r="L2626" s="21"/>
      <c r="M2626" s="21"/>
      <c r="N2626" s="21"/>
      <c r="O2626" s="21"/>
      <c r="P2626" s="21"/>
      <c r="Q2626" s="21"/>
      <c r="R2626" s="21"/>
      <c r="S2626" s="21"/>
    </row>
    <row r="2627" spans="2:19" s="8" customFormat="1" x14ac:dyDescent="0.3">
      <c r="B2627" s="123"/>
      <c r="C2627" s="123"/>
      <c r="D2627" s="123"/>
      <c r="E2627" s="123"/>
      <c r="F2627" s="123"/>
      <c r="G2627" s="123"/>
      <c r="H2627" s="123"/>
      <c r="I2627" s="123"/>
      <c r="J2627" s="123"/>
      <c r="K2627" s="21"/>
      <c r="L2627" s="21"/>
      <c r="M2627" s="21"/>
      <c r="N2627" s="21"/>
      <c r="O2627" s="21"/>
      <c r="P2627" s="21"/>
      <c r="Q2627" s="21"/>
      <c r="R2627" s="21"/>
      <c r="S2627" s="21"/>
    </row>
    <row r="2628" spans="2:19" s="8" customFormat="1" x14ac:dyDescent="0.3">
      <c r="B2628" s="123"/>
      <c r="C2628" s="123"/>
      <c r="D2628" s="123"/>
      <c r="E2628" s="123"/>
      <c r="F2628" s="123"/>
      <c r="G2628" s="123"/>
      <c r="H2628" s="123"/>
      <c r="I2628" s="123"/>
      <c r="J2628" s="123"/>
      <c r="K2628" s="21"/>
      <c r="L2628" s="21"/>
      <c r="M2628" s="21"/>
      <c r="N2628" s="21"/>
      <c r="O2628" s="21"/>
      <c r="P2628" s="21"/>
      <c r="Q2628" s="21"/>
      <c r="R2628" s="21"/>
      <c r="S2628" s="21"/>
    </row>
    <row r="2629" spans="2:19" s="8" customFormat="1" x14ac:dyDescent="0.3">
      <c r="B2629" s="123"/>
      <c r="C2629" s="123"/>
      <c r="D2629" s="123"/>
      <c r="E2629" s="123"/>
      <c r="F2629" s="123"/>
      <c r="G2629" s="123"/>
      <c r="H2629" s="123"/>
      <c r="I2629" s="123"/>
      <c r="J2629" s="123"/>
      <c r="K2629" s="21"/>
      <c r="L2629" s="21"/>
      <c r="M2629" s="21"/>
      <c r="N2629" s="21"/>
      <c r="O2629" s="21"/>
      <c r="P2629" s="21"/>
      <c r="Q2629" s="21"/>
      <c r="R2629" s="21"/>
      <c r="S2629" s="21"/>
    </row>
    <row r="2630" spans="2:19" s="8" customFormat="1" x14ac:dyDescent="0.3">
      <c r="B2630" s="123"/>
      <c r="C2630" s="123"/>
      <c r="D2630" s="123"/>
      <c r="E2630" s="123"/>
      <c r="F2630" s="123"/>
      <c r="G2630" s="123"/>
      <c r="H2630" s="123"/>
      <c r="I2630" s="123"/>
      <c r="J2630" s="123"/>
      <c r="K2630" s="21"/>
      <c r="L2630" s="21"/>
      <c r="M2630" s="21"/>
      <c r="N2630" s="21"/>
      <c r="O2630" s="21"/>
      <c r="P2630" s="21"/>
      <c r="Q2630" s="21"/>
      <c r="R2630" s="21"/>
      <c r="S2630" s="21"/>
    </row>
    <row r="2631" spans="2:19" s="8" customFormat="1" x14ac:dyDescent="0.3">
      <c r="B2631" s="123"/>
      <c r="C2631" s="123"/>
      <c r="D2631" s="123"/>
      <c r="E2631" s="123"/>
      <c r="F2631" s="123"/>
      <c r="G2631" s="123"/>
      <c r="H2631" s="123"/>
      <c r="I2631" s="123"/>
      <c r="J2631" s="123"/>
      <c r="K2631" s="21"/>
      <c r="L2631" s="21"/>
      <c r="M2631" s="21"/>
      <c r="N2631" s="21"/>
      <c r="O2631" s="21"/>
      <c r="P2631" s="21"/>
      <c r="Q2631" s="21"/>
      <c r="R2631" s="21"/>
      <c r="S2631" s="21"/>
    </row>
    <row r="2632" spans="2:19" s="8" customFormat="1" x14ac:dyDescent="0.3">
      <c r="B2632" s="123"/>
      <c r="C2632" s="123"/>
      <c r="D2632" s="123"/>
      <c r="E2632" s="123"/>
      <c r="F2632" s="123"/>
      <c r="G2632" s="123"/>
      <c r="H2632" s="123"/>
      <c r="I2632" s="123"/>
      <c r="J2632" s="123"/>
      <c r="K2632" s="21"/>
      <c r="L2632" s="21"/>
      <c r="M2632" s="21"/>
      <c r="N2632" s="21"/>
      <c r="O2632" s="21"/>
      <c r="P2632" s="21"/>
      <c r="Q2632" s="21"/>
      <c r="R2632" s="21"/>
      <c r="S2632" s="21"/>
    </row>
    <row r="2633" spans="2:19" s="8" customFormat="1" x14ac:dyDescent="0.3">
      <c r="B2633" s="123"/>
      <c r="C2633" s="123"/>
      <c r="D2633" s="123"/>
      <c r="E2633" s="123"/>
      <c r="F2633" s="123"/>
      <c r="G2633" s="123"/>
      <c r="H2633" s="123"/>
      <c r="I2633" s="123"/>
      <c r="J2633" s="123"/>
      <c r="K2633" s="21"/>
      <c r="L2633" s="21"/>
      <c r="M2633" s="21"/>
      <c r="N2633" s="21"/>
      <c r="O2633" s="21"/>
      <c r="P2633" s="21"/>
      <c r="Q2633" s="21"/>
      <c r="R2633" s="21"/>
      <c r="S2633" s="21"/>
    </row>
    <row r="2634" spans="2:19" s="8" customFormat="1" x14ac:dyDescent="0.3">
      <c r="B2634" s="123"/>
      <c r="C2634" s="123"/>
      <c r="D2634" s="123"/>
      <c r="E2634" s="123"/>
      <c r="F2634" s="123"/>
      <c r="G2634" s="123"/>
      <c r="H2634" s="123"/>
      <c r="I2634" s="123"/>
      <c r="J2634" s="123"/>
      <c r="K2634" s="21"/>
      <c r="L2634" s="21"/>
      <c r="M2634" s="21"/>
      <c r="N2634" s="21"/>
      <c r="O2634" s="21"/>
      <c r="P2634" s="21"/>
      <c r="Q2634" s="21"/>
      <c r="R2634" s="21"/>
      <c r="S2634" s="21"/>
    </row>
    <row r="2635" spans="2:19" s="8" customFormat="1" x14ac:dyDescent="0.3">
      <c r="B2635" s="123"/>
      <c r="C2635" s="123"/>
      <c r="D2635" s="123"/>
      <c r="E2635" s="123"/>
      <c r="F2635" s="123"/>
      <c r="G2635" s="123"/>
      <c r="H2635" s="123"/>
      <c r="I2635" s="123"/>
      <c r="J2635" s="123"/>
      <c r="K2635" s="21"/>
      <c r="L2635" s="21"/>
      <c r="M2635" s="21"/>
      <c r="N2635" s="21"/>
      <c r="O2635" s="21"/>
      <c r="P2635" s="21"/>
      <c r="Q2635" s="21"/>
      <c r="R2635" s="21"/>
      <c r="S2635" s="21"/>
    </row>
    <row r="2636" spans="2:19" s="8" customFormat="1" x14ac:dyDescent="0.3">
      <c r="B2636" s="123"/>
      <c r="C2636" s="123"/>
      <c r="D2636" s="123"/>
      <c r="E2636" s="123"/>
      <c r="F2636" s="123"/>
      <c r="G2636" s="123"/>
      <c r="H2636" s="123"/>
      <c r="I2636" s="123"/>
      <c r="J2636" s="123"/>
      <c r="K2636" s="21"/>
      <c r="L2636" s="21"/>
      <c r="M2636" s="21"/>
      <c r="N2636" s="21"/>
      <c r="O2636" s="21"/>
      <c r="P2636" s="21"/>
      <c r="Q2636" s="21"/>
      <c r="R2636" s="21"/>
      <c r="S2636" s="21"/>
    </row>
    <row r="2637" spans="2:19" s="8" customFormat="1" x14ac:dyDescent="0.3">
      <c r="B2637" s="123"/>
      <c r="C2637" s="123"/>
      <c r="D2637" s="123"/>
      <c r="E2637" s="123"/>
      <c r="F2637" s="123"/>
      <c r="G2637" s="123"/>
      <c r="H2637" s="123"/>
      <c r="I2637" s="123"/>
      <c r="J2637" s="123"/>
      <c r="K2637" s="21"/>
      <c r="L2637" s="21"/>
      <c r="M2637" s="21"/>
      <c r="N2637" s="21"/>
      <c r="O2637" s="21"/>
      <c r="P2637" s="21"/>
      <c r="Q2637" s="21"/>
      <c r="R2637" s="21"/>
      <c r="S2637" s="21"/>
    </row>
    <row r="2638" spans="2:19" s="8" customFormat="1" x14ac:dyDescent="0.3">
      <c r="B2638" s="123"/>
      <c r="C2638" s="123"/>
      <c r="D2638" s="123"/>
      <c r="E2638" s="123"/>
      <c r="F2638" s="123"/>
      <c r="G2638" s="123"/>
      <c r="H2638" s="123"/>
      <c r="I2638" s="123"/>
      <c r="J2638" s="123"/>
      <c r="K2638" s="21"/>
      <c r="L2638" s="21"/>
      <c r="M2638" s="21"/>
      <c r="N2638" s="21"/>
      <c r="O2638" s="21"/>
      <c r="P2638" s="21"/>
      <c r="Q2638" s="21"/>
      <c r="R2638" s="21"/>
      <c r="S2638" s="21"/>
    </row>
    <row r="2639" spans="2:19" s="8" customFormat="1" x14ac:dyDescent="0.3">
      <c r="B2639" s="123"/>
      <c r="C2639" s="123"/>
      <c r="D2639" s="123"/>
      <c r="E2639" s="123"/>
      <c r="F2639" s="123"/>
      <c r="G2639" s="123"/>
      <c r="H2639" s="123"/>
      <c r="I2639" s="123"/>
      <c r="J2639" s="123"/>
      <c r="K2639" s="21"/>
      <c r="L2639" s="21"/>
      <c r="M2639" s="21"/>
      <c r="N2639" s="21"/>
      <c r="O2639" s="21"/>
      <c r="P2639" s="21"/>
      <c r="Q2639" s="21"/>
      <c r="R2639" s="21"/>
      <c r="S2639" s="21"/>
    </row>
    <row r="2640" spans="2:19" s="8" customFormat="1" x14ac:dyDescent="0.3">
      <c r="B2640" s="123"/>
      <c r="C2640" s="123"/>
      <c r="D2640" s="123"/>
      <c r="E2640" s="123"/>
      <c r="F2640" s="123"/>
      <c r="G2640" s="123"/>
      <c r="H2640" s="123"/>
      <c r="I2640" s="123"/>
      <c r="J2640" s="123"/>
      <c r="K2640" s="21"/>
      <c r="L2640" s="21"/>
      <c r="M2640" s="21"/>
      <c r="N2640" s="21"/>
      <c r="O2640" s="21"/>
      <c r="P2640" s="21"/>
      <c r="Q2640" s="21"/>
      <c r="R2640" s="21"/>
      <c r="S2640" s="21"/>
    </row>
    <row r="2641" spans="2:19" s="8" customFormat="1" x14ac:dyDescent="0.3">
      <c r="B2641" s="123"/>
      <c r="C2641" s="123"/>
      <c r="D2641" s="123"/>
      <c r="E2641" s="123"/>
      <c r="F2641" s="123"/>
      <c r="G2641" s="123"/>
      <c r="H2641" s="123"/>
      <c r="I2641" s="123"/>
      <c r="J2641" s="123"/>
      <c r="K2641" s="21"/>
      <c r="L2641" s="21"/>
      <c r="M2641" s="21"/>
      <c r="N2641" s="21"/>
      <c r="O2641" s="21"/>
      <c r="P2641" s="21"/>
      <c r="Q2641" s="21"/>
      <c r="R2641" s="21"/>
      <c r="S2641" s="21"/>
    </row>
    <row r="2642" spans="2:19" s="8" customFormat="1" x14ac:dyDescent="0.3">
      <c r="B2642" s="123"/>
      <c r="C2642" s="123"/>
      <c r="D2642" s="123"/>
      <c r="E2642" s="123"/>
      <c r="F2642" s="123"/>
      <c r="G2642" s="123"/>
      <c r="H2642" s="123"/>
      <c r="I2642" s="123"/>
      <c r="J2642" s="123"/>
      <c r="K2642" s="21"/>
      <c r="L2642" s="21"/>
      <c r="M2642" s="21"/>
      <c r="N2642" s="21"/>
      <c r="O2642" s="21"/>
      <c r="P2642" s="21"/>
      <c r="Q2642" s="21"/>
      <c r="R2642" s="21"/>
      <c r="S2642" s="21"/>
    </row>
    <row r="2643" spans="2:19" s="8" customFormat="1" x14ac:dyDescent="0.3">
      <c r="B2643" s="123"/>
      <c r="C2643" s="123"/>
      <c r="D2643" s="123"/>
      <c r="E2643" s="123"/>
      <c r="F2643" s="123"/>
      <c r="G2643" s="123"/>
      <c r="H2643" s="123"/>
      <c r="I2643" s="123"/>
      <c r="J2643" s="123"/>
      <c r="K2643" s="21"/>
      <c r="L2643" s="21"/>
      <c r="M2643" s="21"/>
      <c r="N2643" s="21"/>
      <c r="O2643" s="21"/>
      <c r="P2643" s="21"/>
      <c r="Q2643" s="21"/>
      <c r="R2643" s="21"/>
      <c r="S2643" s="21"/>
    </row>
    <row r="2644" spans="2:19" s="8" customFormat="1" x14ac:dyDescent="0.3">
      <c r="B2644" s="123"/>
      <c r="C2644" s="123"/>
      <c r="D2644" s="123"/>
      <c r="E2644" s="123"/>
      <c r="F2644" s="123"/>
      <c r="G2644" s="123"/>
      <c r="H2644" s="123"/>
      <c r="I2644" s="123"/>
      <c r="J2644" s="123"/>
      <c r="K2644" s="21"/>
      <c r="L2644" s="21"/>
      <c r="M2644" s="21"/>
      <c r="N2644" s="21"/>
      <c r="O2644" s="21"/>
      <c r="P2644" s="21"/>
      <c r="Q2644" s="21"/>
      <c r="R2644" s="21"/>
      <c r="S2644" s="21"/>
    </row>
    <row r="2645" spans="2:19" s="8" customFormat="1" x14ac:dyDescent="0.3">
      <c r="B2645" s="123"/>
      <c r="C2645" s="123"/>
      <c r="D2645" s="123"/>
      <c r="E2645" s="123"/>
      <c r="F2645" s="123"/>
      <c r="G2645" s="123"/>
      <c r="H2645" s="123"/>
      <c r="I2645" s="123"/>
      <c r="J2645" s="123"/>
      <c r="K2645" s="21"/>
      <c r="L2645" s="21"/>
      <c r="M2645" s="21"/>
      <c r="N2645" s="21"/>
      <c r="O2645" s="21"/>
      <c r="P2645" s="21"/>
      <c r="Q2645" s="21"/>
      <c r="R2645" s="21"/>
      <c r="S2645" s="21"/>
    </row>
  </sheetData>
  <mergeCells count="1">
    <mergeCell ref="B2:J2"/>
  </mergeCells>
  <hyperlinks>
    <hyperlink ref="C4" location="'1.1 Quantidade de EFPC EAPC'!A1" display="1.1 QUANTIDADE DE EFPC / EAPC" xr:uid="{00000000-0004-0000-0000-000000000000}"/>
    <hyperlink ref="C5" location="'1.2 Planos EFPC por modalidade'!A1" display="1.2 EVOLUÇÃO DOS PLANOS EFPC POR MODALIDADE" xr:uid="{00000000-0004-0000-0000-000001000000}"/>
    <hyperlink ref="C6" location="'1.3 Patrocinadores EFPC '!A1" display="1.3 EVOLUÇÃO DOS PATROCINADORES E INSTITUIDORES DAS EFPC" xr:uid="{00000000-0004-0000-0000-000002000000}"/>
    <hyperlink ref="C11" location="'2.1 População'!A1" display="2.1 EVOLUÇÃO POPULAÇÃO DAS EFPC/EAPC" xr:uid="{00000000-0004-0000-0000-000003000000}"/>
    <hyperlink ref="C12" location="'2.2 Evolução da população EFPC'!A1" display="2.2 EVOLUÇÃO DA POPULAÇÃO DAS EFPC" xr:uid="{00000000-0004-0000-0000-000004000000}"/>
    <hyperlink ref="C13" location="'2.2.1 População EFPC patrocínio'!A1" display="2.2.1 POPULAÇÃO DAS EFPC POR TIPO DE PATROCÍNIO" xr:uid="{00000000-0004-0000-0000-000005000000}"/>
    <hyperlink ref="C14" location="'2.3 População das EAPC'!A1" display="2.3 EVOLUÇÃO DA POPULAÇÃO DAS EAPC" xr:uid="{00000000-0004-0000-0000-000006000000}"/>
    <hyperlink ref="C15" location="'2.3.1 População EAPC produto'!A1" display="2.3.1 POPULAÇÃO DAS EAPC POR TIPO DE PRODUTO" xr:uid="{00000000-0004-0000-0000-000007000000}"/>
    <hyperlink ref="C16" location="'2.4 % População EFPC por gênero'!A1" display="2.4 POPULAÇÃO DAS EFPC POR GÊNERO" xr:uid="{00000000-0004-0000-0000-000008000000}"/>
    <hyperlink ref="C17" location="'2.5 % Pop EFPC faixa etária'!A1" display="2.5 POPULAÇÃO DAS EFPC POR FAIXA ETÁRIA" xr:uid="{00000000-0004-0000-0000-000009000000}"/>
    <hyperlink ref="C18" location="'2.6 População EFPC faixa etária'!A1" display="2.6 POPULAÇÃO TOTAL EFPC POR FAIXA ETÁRIA" xr:uid="{00000000-0004-0000-0000-00000A000000}"/>
    <hyperlink ref="C19" location="'2.7 População EAPC por gênero'!A1" display="2.7 POPULAÇÃO DAS EAPC POR GÊNERO" xr:uid="{00000000-0004-0000-0000-00000B000000}"/>
    <hyperlink ref="C20" location="'2.8 % Pop EAPC faixa etária'!A1" display="2.8 % POPULAÇÃO TOTAL DAS EAPC POR FAIXA ETÁRIA" xr:uid="{00000000-0004-0000-0000-00000C000000}"/>
    <hyperlink ref="C21" location="'2.9 População EAPC faixa etária'!A1" display="2.9 POPULAÇÃO TOTAL DAS EAPC POR FAIXA ETÁRIA" xr:uid="{00000000-0004-0000-0000-00000D000000}"/>
    <hyperlink ref="C22" location="'2.10 Pop instituído_patrocinado'!A1" display="2.10 POPULAÇÃO DOS PLANOS DE BENEFÍCIOS INSTITUÍDOS E PATROCINADOS" xr:uid="{00000000-0004-0000-0000-00000E000000}"/>
    <hyperlink ref="C26" location="'3.1 Patrimônio'!A1" display="3.1 PATRIMÔNIO DAS EAPC/EFPC   - EM R$ " xr:uid="{00000000-0004-0000-0000-00000F000000}"/>
    <hyperlink ref="C27" location="'3.3 Patrimônio EFPC patrocínio'!A1" display="3.3 PATRIMÔNIO DAS EFPC POR PATROCÍNIO  - EM R$ " xr:uid="{00000000-0004-0000-0000-000010000000}"/>
    <hyperlink ref="C28" location="'3.4 Ativos por modalidade'!A1" display="3.3 ATIVO DOS PLANOS DE BENEFÍCIOS EFPC POR MODALIDADE  - EM R$ " xr:uid="{00000000-0004-0000-0000-000011000000}"/>
    <hyperlink ref="C29" location="'3.5 Provisões EAPC produto'!A1" display="3.5 PROVISÕES TÉCNICAS EAPC POR PRODUTO  - EM R$ " xr:uid="{00000000-0004-0000-0000-000012000000}"/>
    <hyperlink ref="C32" location="'4.1 Resultado EFPC'!A1" display="4.1 RESULTADO FINANCEIRO DOS PLANOS DE BENEFÍCIOS DAS EFPC  - EM R$ " xr:uid="{00000000-0004-0000-0000-000013000000}"/>
    <hyperlink ref="C35" location="'5.1 Contrib.e Resgates'!A1" display="5.1 CONTRIBUIÇÕES RECEBIDAS PELOS PLANOS/PRODUTOS DE PREVIDÊNCIA - EM R$ " xr:uid="{00000000-0004-0000-0000-000014000000}"/>
    <hyperlink ref="C36" location="'5.2 Fluxo Mensal de Contrib.'!A1" display="5.2 FLUXO MENSAL DE CONTRIBUIÇÕES RECEBIDAS PELAS EAPC - EM R$" xr:uid="{00000000-0004-0000-0000-000015000000}"/>
    <hyperlink ref="C37" location="'5.3 Fluxo Mensal de Resgates'!A1" display="5.3 FLUXO MENSAL DE RESGATES DAS EAPC - EM R$" xr:uid="{00000000-0004-0000-0000-000016000000}"/>
    <hyperlink ref="C38" location="'5.4 Contrib.e Resgates EAPC'!A1" display="5.4 CONTRIBUIÇÕES EAPC POR TIPO DE PRODUTO " xr:uid="{00000000-0004-0000-0000-000017000000}"/>
    <hyperlink ref="C39" location="'5.5 Fluxo Mensal Contr. EAPC'!A1" display="5.5 FLUXO MENSAL DE CONTRIBUIÇÕES RECEBIDAS EAPC: POR PRODUTOS DE PREVIDÊNCIA - EM R$" xr:uid="{00000000-0004-0000-0000-000018000000}"/>
    <hyperlink ref="C40" location="'5.6 Fluxo Mensal Resgates EAPC'!A1" display="5.6 FLUXO MENSAL DE RESGATES EAPC: POR PRODUTOS DE PREVIDÊNCIA - EM R$" xr:uid="{00000000-0004-0000-0000-000019000000}"/>
    <hyperlink ref="C41" location="'5.7 Contrib.e Resgates EFPC'!A1" display="5.7 CONTRIBUIÇÕES EFPC: POR MODALIDADE DE PLANO" xr:uid="{00000000-0004-0000-0000-00001A000000}"/>
    <hyperlink ref="C42" location="'5.8 Fluxo Mensal Contr. EFPC'!A1" display="5.8 FLUXO MENSAL DE CONTRIBUIÇÕES RECEBIDAS EFPC: POR MODALIDADE DE PLANO- EM R$" xr:uid="{00000000-0004-0000-0000-00001B000000}"/>
    <hyperlink ref="C43" location="'5.9 Fluxo Mensal Resgates EFPC'!A1" display="5.9 FLUXO MENSAL DE RESGATES EFPC: POR MODALIDADE DE PLANO - EM R$" xr:uid="{00000000-0004-0000-0000-00001C000000}"/>
    <hyperlink ref="C44" location="'5.10 Tiquete Médio Mensal'!A1" display="5.10 TÍQUETE MENSAL DAS CONTRIBUIÇÕES DAS EAPC/EFPC - EM R$" xr:uid="{00000000-0004-0000-0000-00001D000000}"/>
    <hyperlink ref="C47" location="'6.1 Benefícios Planos Produtos'!A1" display="6.1 BENEFÍCIOS PAGOS PELOS PLANOS/PRODUTOS - EM R$" xr:uid="{00000000-0004-0000-0000-00001E000000}"/>
    <hyperlink ref="C48" location="'6.2 Fluxo Mensal Benefícios'!A1" display="6.2 FLUXO MENSAL DE BENEFÍCIOS PAGOS PELAS EAPC - EM R$" xr:uid="{00000000-0004-0000-0000-00001F000000}"/>
    <hyperlink ref="C49" location="'6.3 Benefícios Pagos EFPC'!A1" display="6.3 BENEFÍCIOS PAGOS EFPC: POR MODALIDADE DE PLANO - EM R$" xr:uid="{00000000-0004-0000-0000-000020000000}"/>
    <hyperlink ref="C50" location="'6.4 Fluxo Mensal Benef. EFPC'!A1" display="6.4 FLUXO MENSAL DE BENEFÍCIOS PAGOS EFPC: POR MODALIDADE DE PLANO - EM R$" xr:uid="{00000000-0004-0000-0000-000021000000}"/>
    <hyperlink ref="C51" location="'6.5 Benefícios Pagos EAPC'!A1" display="6.5 BENEFÍCIOS PAGOS EAPC: POR PRODUTO - EM R$" xr:uid="{00000000-0004-0000-0000-000022000000}"/>
    <hyperlink ref="C52" location="'6.6 Fluxo Mensal Benef. EAPC'!A1" display="6.6 FLUXO MENSAL DE BENEFÍCIOS PAGOS EAPC: POR PRODUTO - EM R$" xr:uid="{00000000-0004-0000-0000-000023000000}"/>
    <hyperlink ref="C55" location="'7.1 Taxa Média Adm. EAPC '!A1" display="7.1 TAXA MÉDIA DE ADMINISTRAÇÃO DAS EAPC: POR SEGMENTO DE APLICAÇÃO - EM %" xr:uid="{00000000-0004-0000-0000-000024000000}"/>
    <hyperlink ref="C56" location="'7.2A Taxa Média Adm. EAPC Plano'!A1" display="7.2 A TAXA MÉDIA DE ADMINISTRAÇÃO DAS EAPC: POR TIPO DE PLANO E SEGMENTO DE APLICAÇÃO - EM OUTUBRO/21" xr:uid="{00000000-0004-0000-0000-000025000000}"/>
    <hyperlink ref="C57" location="'7.3 Rentabilidade Média EAPC'!A1" display="7.3 RENTABILIDADE MÉDIA ACUMULADA DAS EAPC: POR SEGMENTO DE APLICAÇÃO" xr:uid="{00000000-0004-0000-0000-000026000000}"/>
    <hyperlink ref="C58" location="'7.4A Rent. Média EAPC Plano'!A1" display="7.4 A  RENTABILIDADE MÉDIA DAS EAPC: POR TIPO DE PLANO E SEGMENTO DE APLICAÇÃO - EM OUTUBRO/21" xr:uid="{00000000-0004-0000-0000-000027000000}"/>
    <hyperlink ref="C59" location="'7.5 Taxa Adm. Média EFPC'!A1" display="7.5 TAXA DE ADMINISTRAÇÃO MÉDIA DAS EFPC: POR SEGMENTO TOTAL E TIPO DE PATROCÍNIO - EM %" xr:uid="{00000000-0004-0000-0000-000028000000}"/>
    <hyperlink ref="C60" location="'7.6A e 7.6B Taxa Adm.Média EFPC'!A1" display="7.6A - TAXA DE ADMINISTRAÇÃO MÉDIA DAS EFPC: POR MODALIDADE DE PLANO - EM %" xr:uid="{00000000-0004-0000-0000-000029000000}"/>
    <hyperlink ref="C61" location="'7.6A e 7.6B Taxa Adm.Média EFPC'!A1" display="7.6B - TAXA DE ADMINISTRAÇÃO MÉDIA DAS EFPC: POR FAIXA DE POPULAÇÃO - EM %" xr:uid="{00000000-0004-0000-0000-00002A000000}"/>
    <hyperlink ref="C62" location="'7.7 Taxa Carregam. Média EFPC'!A1" display="7.7 TAXA DE CARREGAMENTO MÉDIA DAS EFPC: POR SEGMENTO TOTAL E TIPO DE PATROCÍNIO - EM %" xr:uid="{00000000-0004-0000-0000-00002B000000}"/>
    <hyperlink ref="C63" location="'7.8A e 7.8B Taxa Car.Média EFPC'!A1" display="7.8A - TAXA DE CARREGAMETO MÉDIA DAS EFPC: POR MODALIDADE DE PLANO - EM %" xr:uid="{00000000-0004-0000-0000-00002C000000}"/>
    <hyperlink ref="C64" location="'7.8A e 7.8B Taxa Car.Média EFPC'!A1" display="7.8B - TAXA DE ADMINISTRAÇÃO MÉDIA DAS EFPC: POR FAIXA DE POPULAÇÃO - EM %" xr:uid="{00000000-0004-0000-0000-00002D000000}"/>
    <hyperlink ref="C65" location="'Rent. Média EFPC Plano'!A1" display="7.9 RENTABILIDADE MÉDIA ACUMULADA DAS EFPC: POR MODALIDADE DE PLANO E ÍNDICE" xr:uid="{00000000-0004-0000-0000-00002E000000}"/>
    <hyperlink ref="C68" location="'8.1 Investimento EFPC EAPC'!A1" display="8.1  INVESTIMENTO TOTAL EAPC/EFPC: POR SEGMENTO DE APLICAÇÃO - EM R$ BILHÕES" xr:uid="{00000000-0004-0000-0000-00002F000000}"/>
    <hyperlink ref="C69" location="'8.2  Investimento EAPC'!A1" display="8.2  INVESTIMENTOS EAPC - EM R$ BILHÕES" xr:uid="{00000000-0004-0000-0000-000030000000}"/>
    <hyperlink ref="C70" location="'8.3  Investimento EFPC'!A1" display="8.3  INVESTIMENTOS EFPC - EM R$ BILHÕES" xr:uid="{00000000-0004-0000-0000-000031000000}"/>
    <hyperlink ref="C71" location="'8.4 Títulos Públ. EAPC % Index.'!A1" display="8.4  INVESTIMENTOS EM TÍTULOS PÚBLICOS DAS EAPC - % POR INDEXADOR " xr:uid="{00000000-0004-0000-0000-000032000000}"/>
    <hyperlink ref="C72" location="'8.5 Títulos Públ. EFPC % Index.'!A1" display="8.5  INVESTIMENTOS EM TÍTULOS PÚBLICOS DAS EFPC - % POR INDEXADOR " xr:uid="{00000000-0004-0000-0000-000033000000}"/>
    <hyperlink ref="C73" location="'8.6 Tít. Públ.EAPC % por Venc.'!A1" display="8.6  INVESTIMENTOS EM TÍTULOS PÚBLICOS DAS EAPC - % POR PRAZO DE VENCIMENTO " xr:uid="{00000000-0004-0000-0000-000034000000}"/>
    <hyperlink ref="C74" location="'8.7 Tít. Públ.EFPC % por Venc.'!A1" display="8.7  INVESTIMENTOS EM TÍTULOS PÚBLICOS DAS EFPC - % POR PRAZO DE VENCIMENTO " xr:uid="{00000000-0004-0000-0000-000035000000}"/>
    <hyperlink ref="C78" location="'Cenário Internacional RPC'!A1" display="10.1 CENÁRIO INTERNACIONAL DA PREVIDÊNCIA COMPLEMENTAR " xr:uid="{00000000-0004-0000-0000-000036000000}"/>
    <hyperlink ref="C7" location="'Dados_EAPC e Seguradoras'!A1" display="1.4 DADOS POR ENTIDADE: EAPC E SEGURADORAS" xr:uid="{8541B955-AE3D-4EE3-9F6B-FA4BDD15C715}"/>
    <hyperlink ref="C8" location="Dados_EFPC!A1" display="1.5 DADOS POR ENTIDADE: EFPC" xr:uid="{55009828-2825-413D-ABDA-719230F3FC21}"/>
    <hyperlink ref="C23" location="'2.11 Pop plano_modalidade'!A1" display="2.10 POPULAÇÃO DOS PLANOS DE BENEFÍCIOS EFPC POR MODALIDADE" xr:uid="{E9B6CFE5-B177-431C-9D50-6798A0465DEA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3"/>
  <sheetViews>
    <sheetView showGridLines="0" workbookViewId="0">
      <selection activeCell="J18" sqref="J18"/>
    </sheetView>
  </sheetViews>
  <sheetFormatPr defaultRowHeight="14.4" x14ac:dyDescent="0.3"/>
  <cols>
    <col min="2" max="2" width="17.5546875" customWidth="1"/>
  </cols>
  <sheetData>
    <row r="1" spans="1:11" x14ac:dyDescent="0.3">
      <c r="A1" s="43" t="s">
        <v>75</v>
      </c>
    </row>
    <row r="2" spans="1:11" ht="18" x14ac:dyDescent="0.35">
      <c r="B2" s="302" t="s">
        <v>97</v>
      </c>
      <c r="C2" s="302"/>
      <c r="D2" s="302"/>
      <c r="E2" s="302"/>
      <c r="F2" s="302"/>
      <c r="G2" s="302"/>
      <c r="H2" s="302"/>
      <c r="I2" s="302"/>
      <c r="J2" s="302"/>
      <c r="K2" s="302"/>
    </row>
    <row r="3" spans="1:11" x14ac:dyDescent="0.3"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15.6" x14ac:dyDescent="0.3">
      <c r="B4" s="145" t="s">
        <v>12</v>
      </c>
      <c r="C4" s="144"/>
      <c r="D4" s="144"/>
      <c r="E4" s="144"/>
      <c r="F4" s="144"/>
      <c r="G4" s="144"/>
      <c r="H4" s="144"/>
      <c r="I4" s="144"/>
      <c r="J4" s="144"/>
      <c r="K4" s="144"/>
    </row>
    <row r="5" spans="1:11" x14ac:dyDescent="0.3">
      <c r="B5" s="149" t="s">
        <v>114</v>
      </c>
      <c r="C5" s="147">
        <v>2010</v>
      </c>
      <c r="D5" s="147">
        <v>2011</v>
      </c>
      <c r="E5" s="147">
        <v>2012</v>
      </c>
      <c r="F5" s="147">
        <v>2013</v>
      </c>
      <c r="G5" s="147">
        <v>2014</v>
      </c>
      <c r="H5" s="147">
        <v>2015</v>
      </c>
      <c r="I5" s="147">
        <v>2016</v>
      </c>
      <c r="J5" s="147">
        <v>2017</v>
      </c>
      <c r="K5" s="147">
        <v>2018</v>
      </c>
    </row>
    <row r="6" spans="1:11" x14ac:dyDescent="0.3">
      <c r="B6" s="3" t="s">
        <v>105</v>
      </c>
      <c r="C6" s="9">
        <v>6101325</v>
      </c>
      <c r="D6" s="9">
        <v>5998175</v>
      </c>
      <c r="E6" s="9">
        <v>7095803</v>
      </c>
      <c r="F6" s="9">
        <v>7337536</v>
      </c>
      <c r="G6" s="9">
        <v>7803226</v>
      </c>
      <c r="H6" s="9">
        <v>9082349</v>
      </c>
      <c r="I6" s="9">
        <v>10220750</v>
      </c>
      <c r="J6" s="9">
        <v>10504587</v>
      </c>
      <c r="K6" s="9">
        <v>9813661</v>
      </c>
    </row>
    <row r="7" spans="1:11" x14ac:dyDescent="0.3">
      <c r="B7" s="3" t="s">
        <v>106</v>
      </c>
      <c r="C7" s="9">
        <v>62889</v>
      </c>
      <c r="D7" s="9">
        <v>63971</v>
      </c>
      <c r="E7" s="9">
        <v>64651</v>
      </c>
      <c r="F7" s="9">
        <v>68577</v>
      </c>
      <c r="G7" s="9">
        <v>71339</v>
      </c>
      <c r="H7" s="9">
        <v>72985</v>
      </c>
      <c r="I7" s="9">
        <v>67126</v>
      </c>
      <c r="J7" s="9">
        <v>45987</v>
      </c>
      <c r="K7" s="9">
        <v>44462</v>
      </c>
    </row>
    <row r="8" spans="1:11" x14ac:dyDescent="0.3">
      <c r="B8" s="3" t="s">
        <v>107</v>
      </c>
      <c r="C8" s="9">
        <v>14413</v>
      </c>
      <c r="D8" s="9">
        <v>16774</v>
      </c>
      <c r="E8" s="9">
        <v>17322</v>
      </c>
      <c r="F8" s="9">
        <v>18420</v>
      </c>
      <c r="G8" s="9">
        <v>19428</v>
      </c>
      <c r="H8" s="9">
        <v>23406</v>
      </c>
      <c r="I8" s="9">
        <v>24143</v>
      </c>
      <c r="J8" s="9">
        <v>19796</v>
      </c>
      <c r="K8" s="9">
        <v>20152</v>
      </c>
    </row>
    <row r="9" spans="1:11" x14ac:dyDescent="0.3">
      <c r="B9" s="1" t="s">
        <v>115</v>
      </c>
      <c r="C9" s="10">
        <v>6178627</v>
      </c>
      <c r="D9" s="10">
        <v>6078920</v>
      </c>
      <c r="E9" s="10">
        <v>7177776</v>
      </c>
      <c r="F9" s="10">
        <v>7424533</v>
      </c>
      <c r="G9" s="10">
        <v>7893993</v>
      </c>
      <c r="H9" s="10">
        <v>9178740</v>
      </c>
      <c r="I9" s="10">
        <v>10312019</v>
      </c>
      <c r="J9" s="10">
        <v>10570370</v>
      </c>
      <c r="K9" s="10">
        <f>K6+K7+K8</f>
        <v>9878275</v>
      </c>
    </row>
    <row r="10" spans="1:11" x14ac:dyDescent="0.3"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x14ac:dyDescent="0.3">
      <c r="B11" s="38" t="s">
        <v>1267</v>
      </c>
      <c r="C11" s="47"/>
      <c r="D11" s="47"/>
      <c r="E11" s="47"/>
      <c r="F11" s="38"/>
      <c r="G11" s="38"/>
      <c r="H11" s="38"/>
      <c r="I11" s="38"/>
      <c r="J11" s="38"/>
      <c r="K11" s="8"/>
    </row>
    <row r="12" spans="1:11" x14ac:dyDescent="0.3">
      <c r="B12" s="46" t="s">
        <v>116</v>
      </c>
      <c r="C12" s="38"/>
      <c r="D12" s="38"/>
      <c r="E12" s="38"/>
      <c r="F12" s="38"/>
      <c r="G12" s="38"/>
      <c r="H12" s="38"/>
      <c r="I12" s="38"/>
      <c r="J12" s="38"/>
      <c r="K12" s="8"/>
    </row>
    <row r="13" spans="1:11" x14ac:dyDescent="0.3">
      <c r="B13" s="46"/>
      <c r="C13" s="8"/>
      <c r="D13" s="8"/>
      <c r="E13" s="8"/>
      <c r="F13" s="8"/>
      <c r="G13" s="8"/>
      <c r="H13" s="8"/>
      <c r="I13" s="8"/>
      <c r="J13" s="8"/>
      <c r="K13" s="8"/>
    </row>
    <row r="14" spans="1:11" x14ac:dyDescent="0.3"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 x14ac:dyDescent="0.3"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x14ac:dyDescent="0.3"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2:11" x14ac:dyDescent="0.3"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2:11" x14ac:dyDescent="0.3"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2:11" x14ac:dyDescent="0.3"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2:11" x14ac:dyDescent="0.3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2:11" x14ac:dyDescent="0.3"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2:11" x14ac:dyDescent="0.3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2:11" x14ac:dyDescent="0.3"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2:11" x14ac:dyDescent="0.3"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2:11" x14ac:dyDescent="0.3"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2:11" x14ac:dyDescent="0.3"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2:11" x14ac:dyDescent="0.3"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2:11" x14ac:dyDescent="0.3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2:11" x14ac:dyDescent="0.3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2:11" x14ac:dyDescent="0.3"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2:11" x14ac:dyDescent="0.3"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2:11" x14ac:dyDescent="0.3"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2:11" x14ac:dyDescent="0.3">
      <c r="B33" s="8"/>
      <c r="C33" s="8"/>
      <c r="D33" s="8"/>
      <c r="E33" s="8"/>
      <c r="F33" s="8"/>
      <c r="G33" s="8"/>
      <c r="H33" s="8"/>
      <c r="I33" s="8"/>
      <c r="J33" s="8"/>
      <c r="K33" s="8"/>
    </row>
  </sheetData>
  <mergeCells count="1">
    <mergeCell ref="B2:K2"/>
  </mergeCells>
  <hyperlinks>
    <hyperlink ref="A1" location="'Índice '!A1" display="Índice" xr:uid="{00000000-0004-0000-0700-000000000000}"/>
  </hyperlink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"/>
  <sheetViews>
    <sheetView showGridLines="0" workbookViewId="0">
      <selection activeCell="G25" sqref="G25"/>
    </sheetView>
  </sheetViews>
  <sheetFormatPr defaultRowHeight="14.4" x14ac:dyDescent="0.3"/>
  <cols>
    <col min="2" max="2" width="31.5546875" customWidth="1"/>
  </cols>
  <sheetData>
    <row r="1" spans="1:11" x14ac:dyDescent="0.3">
      <c r="A1" s="43" t="s">
        <v>75</v>
      </c>
    </row>
    <row r="2" spans="1:11" ht="18" x14ac:dyDescent="0.35">
      <c r="B2" s="302" t="s">
        <v>97</v>
      </c>
      <c r="C2" s="302"/>
      <c r="D2" s="302"/>
      <c r="E2" s="302"/>
      <c r="F2" s="302"/>
      <c r="G2" s="302"/>
      <c r="H2" s="302"/>
      <c r="I2" s="302"/>
      <c r="J2" s="302"/>
      <c r="K2" s="17"/>
    </row>
    <row r="3" spans="1:11" x14ac:dyDescent="0.3">
      <c r="B3" s="8"/>
      <c r="C3" s="8"/>
      <c r="D3" s="8"/>
      <c r="E3" s="8"/>
      <c r="F3" s="8"/>
      <c r="G3" s="8"/>
      <c r="H3" s="8"/>
      <c r="I3" s="8"/>
    </row>
    <row r="4" spans="1:11" ht="15.75" customHeight="1" x14ac:dyDescent="0.3">
      <c r="B4" s="145" t="s">
        <v>13</v>
      </c>
      <c r="C4" s="144"/>
      <c r="D4" s="144"/>
      <c r="E4" s="144"/>
      <c r="F4" s="144"/>
      <c r="G4" s="144"/>
      <c r="H4" s="144"/>
      <c r="I4" s="144"/>
      <c r="J4" s="144"/>
      <c r="K4" s="144"/>
    </row>
    <row r="5" spans="1:11" ht="18.75" customHeight="1" x14ac:dyDescent="0.3">
      <c r="B5" s="149" t="s">
        <v>117</v>
      </c>
      <c r="C5" s="147">
        <v>2010</v>
      </c>
      <c r="D5" s="147">
        <v>2011</v>
      </c>
      <c r="E5" s="147">
        <v>2012</v>
      </c>
      <c r="F5" s="147">
        <v>2013</v>
      </c>
      <c r="G5" s="147">
        <v>2014</v>
      </c>
      <c r="H5" s="147">
        <v>2015</v>
      </c>
      <c r="I5" s="147">
        <v>2016</v>
      </c>
      <c r="J5" s="147">
        <v>2017</v>
      </c>
      <c r="K5" s="147">
        <v>2018</v>
      </c>
    </row>
    <row r="6" spans="1:11" x14ac:dyDescent="0.3">
      <c r="B6" s="19" t="s">
        <v>105</v>
      </c>
      <c r="C6" s="9">
        <v>3266663</v>
      </c>
      <c r="D6" s="9">
        <v>3375204</v>
      </c>
      <c r="E6" s="9">
        <v>4257391</v>
      </c>
      <c r="F6" s="9">
        <v>4623885</v>
      </c>
      <c r="G6" s="9">
        <v>5143615</v>
      </c>
      <c r="H6" s="9">
        <v>6270328</v>
      </c>
      <c r="I6" s="9">
        <v>7050540</v>
      </c>
      <c r="J6" s="9">
        <v>7385092</v>
      </c>
      <c r="K6" s="9">
        <v>7084709</v>
      </c>
    </row>
    <row r="7" spans="1:11" x14ac:dyDescent="0.3">
      <c r="B7" s="19" t="s">
        <v>106</v>
      </c>
      <c r="C7" s="9">
        <v>1494</v>
      </c>
      <c r="D7" s="9">
        <v>1256</v>
      </c>
      <c r="E7" s="9">
        <v>1461</v>
      </c>
      <c r="F7" s="9">
        <v>3280</v>
      </c>
      <c r="G7" s="9">
        <v>4503</v>
      </c>
      <c r="H7" s="9">
        <v>4223</v>
      </c>
      <c r="I7" s="9">
        <v>4972</v>
      </c>
      <c r="J7" s="9">
        <v>4842</v>
      </c>
      <c r="K7" s="9">
        <v>4867</v>
      </c>
    </row>
    <row r="8" spans="1:11" x14ac:dyDescent="0.3">
      <c r="B8" s="19" t="s">
        <v>107</v>
      </c>
      <c r="C8" s="9">
        <v>324</v>
      </c>
      <c r="D8" s="9">
        <v>397</v>
      </c>
      <c r="E8" s="9">
        <v>537</v>
      </c>
      <c r="F8" s="9">
        <v>741</v>
      </c>
      <c r="G8" s="9">
        <v>983</v>
      </c>
      <c r="H8" s="9">
        <v>1113</v>
      </c>
      <c r="I8" s="9">
        <v>1306</v>
      </c>
      <c r="J8" s="9">
        <v>1297</v>
      </c>
      <c r="K8" s="9">
        <v>1381</v>
      </c>
    </row>
    <row r="9" spans="1:11" x14ac:dyDescent="0.3">
      <c r="B9" s="20" t="s">
        <v>93</v>
      </c>
      <c r="C9" s="18">
        <v>3268481</v>
      </c>
      <c r="D9" s="18">
        <v>3376857</v>
      </c>
      <c r="E9" s="18">
        <v>4259389</v>
      </c>
      <c r="F9" s="18">
        <v>4627906</v>
      </c>
      <c r="G9" s="18">
        <v>5149101</v>
      </c>
      <c r="H9" s="18">
        <v>6275664</v>
      </c>
      <c r="I9" s="18">
        <v>7056818</v>
      </c>
      <c r="J9" s="18">
        <f>SUM(J6:J8)</f>
        <v>7391231</v>
      </c>
      <c r="K9" s="18">
        <f>SUM(K6:K8)</f>
        <v>7090957</v>
      </c>
    </row>
    <row r="10" spans="1:11" ht="16.5" customHeight="1" x14ac:dyDescent="0.3">
      <c r="B10" s="149" t="s">
        <v>118</v>
      </c>
      <c r="C10" s="147">
        <v>2010</v>
      </c>
      <c r="D10" s="147">
        <v>2011</v>
      </c>
      <c r="E10" s="147">
        <v>2012</v>
      </c>
      <c r="F10" s="147">
        <v>2013</v>
      </c>
      <c r="G10" s="147">
        <v>2014</v>
      </c>
      <c r="H10" s="147">
        <v>2015</v>
      </c>
      <c r="I10" s="147">
        <v>2016</v>
      </c>
      <c r="J10" s="147">
        <v>2017</v>
      </c>
      <c r="K10" s="147">
        <v>2018</v>
      </c>
    </row>
    <row r="11" spans="1:11" x14ac:dyDescent="0.3">
      <c r="B11" s="19" t="s">
        <v>105</v>
      </c>
      <c r="C11" s="9">
        <v>2084749</v>
      </c>
      <c r="D11" s="9">
        <v>2016212</v>
      </c>
      <c r="E11" s="9">
        <v>2228987</v>
      </c>
      <c r="F11" s="9">
        <v>2165165</v>
      </c>
      <c r="G11" s="9">
        <v>2130859</v>
      </c>
      <c r="H11" s="9">
        <v>2295707</v>
      </c>
      <c r="I11" s="9">
        <v>2577580</v>
      </c>
      <c r="J11" s="9">
        <v>2553450</v>
      </c>
      <c r="K11" s="9">
        <v>2253217</v>
      </c>
    </row>
    <row r="12" spans="1:11" x14ac:dyDescent="0.3">
      <c r="B12" s="19" t="s">
        <v>106</v>
      </c>
      <c r="C12" s="9">
        <v>6454</v>
      </c>
      <c r="D12" s="9">
        <v>6950</v>
      </c>
      <c r="E12" s="9">
        <v>8458</v>
      </c>
      <c r="F12" s="9">
        <v>10720</v>
      </c>
      <c r="G12" s="9">
        <v>12266</v>
      </c>
      <c r="H12" s="9">
        <v>13852</v>
      </c>
      <c r="I12" s="9">
        <v>14729</v>
      </c>
      <c r="J12" s="9">
        <v>11742</v>
      </c>
      <c r="K12" s="9">
        <v>16744</v>
      </c>
    </row>
    <row r="13" spans="1:11" x14ac:dyDescent="0.3">
      <c r="B13" s="19" t="s">
        <v>107</v>
      </c>
      <c r="C13" s="9">
        <v>724</v>
      </c>
      <c r="D13" s="9">
        <v>869</v>
      </c>
      <c r="E13" s="9">
        <v>963</v>
      </c>
      <c r="F13" s="9">
        <v>1102</v>
      </c>
      <c r="G13" s="9">
        <v>1323</v>
      </c>
      <c r="H13" s="9">
        <v>1429</v>
      </c>
      <c r="I13" s="9">
        <v>1103</v>
      </c>
      <c r="J13" s="9">
        <v>109</v>
      </c>
      <c r="K13" s="9">
        <v>983</v>
      </c>
    </row>
    <row r="14" spans="1:11" x14ac:dyDescent="0.3">
      <c r="B14" s="20" t="s">
        <v>93</v>
      </c>
      <c r="C14" s="18">
        <v>2091927</v>
      </c>
      <c r="D14" s="18">
        <v>2024031</v>
      </c>
      <c r="E14" s="18">
        <v>2238408</v>
      </c>
      <c r="F14" s="18">
        <v>2176987</v>
      </c>
      <c r="G14" s="18">
        <v>2144448</v>
      </c>
      <c r="H14" s="18">
        <v>2310988</v>
      </c>
      <c r="I14" s="18">
        <v>2593412</v>
      </c>
      <c r="J14" s="18">
        <v>2565301</v>
      </c>
      <c r="K14" s="18">
        <f>K11+K12+K13</f>
        <v>2270944</v>
      </c>
    </row>
    <row r="15" spans="1:11" ht="15.75" customHeight="1" x14ac:dyDescent="0.3">
      <c r="B15" s="149" t="s">
        <v>119</v>
      </c>
      <c r="C15" s="147">
        <v>2010</v>
      </c>
      <c r="D15" s="147">
        <v>2011</v>
      </c>
      <c r="E15" s="147">
        <v>2012</v>
      </c>
      <c r="F15" s="147">
        <v>2013</v>
      </c>
      <c r="G15" s="147">
        <v>2014</v>
      </c>
      <c r="H15" s="147">
        <v>2015</v>
      </c>
      <c r="I15" s="147">
        <v>2016</v>
      </c>
      <c r="J15" s="147">
        <v>2017</v>
      </c>
      <c r="K15" s="147">
        <v>2018</v>
      </c>
    </row>
    <row r="16" spans="1:11" x14ac:dyDescent="0.3">
      <c r="B16" s="19" t="s">
        <v>105</v>
      </c>
      <c r="C16" s="9">
        <v>749913</v>
      </c>
      <c r="D16" s="9">
        <v>606759</v>
      </c>
      <c r="E16" s="9">
        <v>609425</v>
      </c>
      <c r="F16" s="9">
        <v>548486</v>
      </c>
      <c r="G16" s="9">
        <v>528752</v>
      </c>
      <c r="H16" s="9">
        <v>516314</v>
      </c>
      <c r="I16" s="9">
        <v>592630</v>
      </c>
      <c r="J16" s="9">
        <v>566045</v>
      </c>
      <c r="K16" s="9">
        <v>475735</v>
      </c>
    </row>
    <row r="17" spans="1:11" x14ac:dyDescent="0.3">
      <c r="B17" s="19" t="s">
        <v>106</v>
      </c>
      <c r="C17" s="9">
        <v>54941</v>
      </c>
      <c r="D17" s="9">
        <v>55765</v>
      </c>
      <c r="E17" s="9">
        <v>54732</v>
      </c>
      <c r="F17" s="9">
        <v>54577</v>
      </c>
      <c r="G17" s="9">
        <v>54570</v>
      </c>
      <c r="H17" s="9">
        <v>54910</v>
      </c>
      <c r="I17" s="9">
        <v>47425</v>
      </c>
      <c r="J17" s="9">
        <v>32831</v>
      </c>
      <c r="K17" s="9">
        <v>22851</v>
      </c>
    </row>
    <row r="18" spans="1:11" x14ac:dyDescent="0.3">
      <c r="B18" s="19" t="s">
        <v>107</v>
      </c>
      <c r="C18" s="9">
        <v>13365</v>
      </c>
      <c r="D18" s="9">
        <v>15508</v>
      </c>
      <c r="E18" s="9">
        <v>15822</v>
      </c>
      <c r="F18" s="9">
        <v>16577</v>
      </c>
      <c r="G18" s="9">
        <v>17122</v>
      </c>
      <c r="H18" s="9">
        <v>20864</v>
      </c>
      <c r="I18" s="9">
        <v>21734</v>
      </c>
      <c r="J18" s="9">
        <v>19671</v>
      </c>
      <c r="K18" s="9">
        <v>17788</v>
      </c>
    </row>
    <row r="19" spans="1:11" x14ac:dyDescent="0.3">
      <c r="B19" s="20" t="s">
        <v>93</v>
      </c>
      <c r="C19" s="18">
        <v>818219</v>
      </c>
      <c r="D19" s="18">
        <v>678032</v>
      </c>
      <c r="E19" s="18">
        <v>679979</v>
      </c>
      <c r="F19" s="18">
        <v>619640</v>
      </c>
      <c r="G19" s="18">
        <v>600444</v>
      </c>
      <c r="H19" s="18">
        <v>592088</v>
      </c>
      <c r="I19" s="18">
        <v>661789</v>
      </c>
      <c r="J19" s="18">
        <v>618547</v>
      </c>
      <c r="K19" s="18">
        <f>K16+K17+K18</f>
        <v>516374</v>
      </c>
    </row>
    <row r="20" spans="1:11" x14ac:dyDescent="0.3">
      <c r="B20" s="8"/>
      <c r="C20" s="8"/>
      <c r="D20" s="8"/>
      <c r="E20" s="8"/>
      <c r="F20" s="8"/>
      <c r="G20" s="8"/>
      <c r="H20" s="8"/>
      <c r="I20" s="8"/>
      <c r="J20" s="8"/>
    </row>
    <row r="21" spans="1:11" x14ac:dyDescent="0.3">
      <c r="A21" s="46"/>
      <c r="B21" s="38" t="s">
        <v>1267</v>
      </c>
      <c r="C21" s="47"/>
      <c r="D21" s="47"/>
      <c r="E21" s="47"/>
      <c r="F21" s="8"/>
      <c r="G21" s="8"/>
      <c r="H21" s="8"/>
      <c r="I21" s="8"/>
      <c r="J21" s="8"/>
    </row>
    <row r="22" spans="1:11" x14ac:dyDescent="0.3">
      <c r="B22" s="46" t="s">
        <v>116</v>
      </c>
    </row>
  </sheetData>
  <mergeCells count="1">
    <mergeCell ref="B2:J2"/>
  </mergeCells>
  <hyperlinks>
    <hyperlink ref="A1" location="'Índice '!A1" display="Índice" xr:uid="{00000000-0004-0000-0800-000000000000}"/>
  </hyperlink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6"/>
  <sheetViews>
    <sheetView showGridLines="0" topLeftCell="A3" workbookViewId="0">
      <selection activeCell="D25" sqref="D25"/>
    </sheetView>
  </sheetViews>
  <sheetFormatPr defaultRowHeight="14.4" x14ac:dyDescent="0.3"/>
  <cols>
    <col min="2" max="2" width="38.109375" customWidth="1"/>
    <col min="3" max="3" width="9.109375" customWidth="1"/>
    <col min="9" max="9" width="11.109375" customWidth="1"/>
    <col min="11" max="11" width="9.44140625" customWidth="1"/>
  </cols>
  <sheetData>
    <row r="1" spans="1:11" x14ac:dyDescent="0.3">
      <c r="A1" s="43" t="s">
        <v>75</v>
      </c>
    </row>
    <row r="2" spans="1:11" ht="18" x14ac:dyDescent="0.35">
      <c r="B2" s="302" t="s">
        <v>97</v>
      </c>
      <c r="C2" s="302"/>
      <c r="D2" s="302"/>
      <c r="E2" s="302"/>
      <c r="F2" s="302"/>
      <c r="G2" s="302"/>
    </row>
    <row r="3" spans="1:11" x14ac:dyDescent="0.3">
      <c r="B3" s="8"/>
      <c r="C3" s="8"/>
      <c r="D3" s="8"/>
      <c r="E3" s="8"/>
      <c r="F3" s="8"/>
      <c r="G3" s="8"/>
    </row>
    <row r="4" spans="1:11" ht="15.6" x14ac:dyDescent="0.3">
      <c r="B4" s="145" t="s">
        <v>14</v>
      </c>
      <c r="C4" s="144"/>
      <c r="D4" s="144"/>
      <c r="E4" s="144"/>
      <c r="F4" s="144"/>
      <c r="G4" s="144"/>
      <c r="H4" s="144"/>
      <c r="I4" s="144"/>
      <c r="J4" s="144"/>
      <c r="K4" s="144"/>
    </row>
    <row r="5" spans="1:11" x14ac:dyDescent="0.3">
      <c r="B5" s="149" t="s">
        <v>120</v>
      </c>
      <c r="C5" s="147">
        <v>2015</v>
      </c>
      <c r="D5" s="147">
        <v>2016</v>
      </c>
      <c r="E5" s="147">
        <v>2017</v>
      </c>
      <c r="F5" s="147">
        <v>2018</v>
      </c>
      <c r="G5" s="147">
        <v>2019</v>
      </c>
      <c r="H5" s="147">
        <v>2020</v>
      </c>
      <c r="I5" s="147">
        <v>2021</v>
      </c>
      <c r="J5" s="147">
        <v>2022</v>
      </c>
      <c r="K5" s="147">
        <v>2023</v>
      </c>
    </row>
    <row r="6" spans="1:11" x14ac:dyDescent="0.3">
      <c r="B6" s="19" t="s">
        <v>121</v>
      </c>
      <c r="C6" s="23">
        <v>0.63486490590617406</v>
      </c>
      <c r="D6" s="23">
        <v>0.63624241011529803</v>
      </c>
      <c r="E6" s="23">
        <v>0.63221141481265564</v>
      </c>
      <c r="F6" s="23">
        <v>0.6273493106150001</v>
      </c>
      <c r="G6" s="23">
        <v>0.64084239913817953</v>
      </c>
      <c r="H6" s="23">
        <v>0.63</v>
      </c>
      <c r="I6" s="23">
        <v>0.63</v>
      </c>
      <c r="J6" s="239">
        <v>0.63</v>
      </c>
      <c r="K6" s="239">
        <v>0.62</v>
      </c>
    </row>
    <row r="7" spans="1:11" x14ac:dyDescent="0.3">
      <c r="B7" s="19" t="s">
        <v>122</v>
      </c>
      <c r="C7" s="23">
        <v>0.36513509409382588</v>
      </c>
      <c r="D7" s="23">
        <v>0.36375758988470197</v>
      </c>
      <c r="E7" s="23">
        <v>0.36778858518734431</v>
      </c>
      <c r="F7" s="23">
        <v>0.3726506893849999</v>
      </c>
      <c r="G7" s="23">
        <v>0.35915760086182047</v>
      </c>
      <c r="H7" s="23">
        <v>0.37</v>
      </c>
      <c r="I7" s="23">
        <v>0.37</v>
      </c>
      <c r="J7" s="239">
        <v>0.37</v>
      </c>
      <c r="K7" s="239">
        <v>0.38</v>
      </c>
    </row>
    <row r="8" spans="1:11" x14ac:dyDescent="0.3">
      <c r="B8" s="20" t="s">
        <v>93</v>
      </c>
      <c r="C8" s="24">
        <v>1</v>
      </c>
      <c r="D8" s="24">
        <v>1</v>
      </c>
      <c r="E8" s="24">
        <v>1</v>
      </c>
      <c r="F8" s="24">
        <v>1</v>
      </c>
      <c r="G8" s="24">
        <v>1</v>
      </c>
      <c r="H8" s="24">
        <v>1</v>
      </c>
      <c r="I8" s="24">
        <v>1</v>
      </c>
      <c r="J8" s="240">
        <v>1</v>
      </c>
      <c r="K8" s="240">
        <v>1</v>
      </c>
    </row>
    <row r="9" spans="1:11" ht="15.6" x14ac:dyDescent="0.3">
      <c r="B9" s="25"/>
      <c r="C9" s="18"/>
      <c r="D9" s="18"/>
      <c r="E9" s="18"/>
      <c r="F9" s="18"/>
    </row>
    <row r="10" spans="1:11" x14ac:dyDescent="0.3">
      <c r="B10" s="149" t="s">
        <v>123</v>
      </c>
      <c r="C10" s="147">
        <v>2015</v>
      </c>
      <c r="D10" s="147">
        <v>2016</v>
      </c>
      <c r="E10" s="147">
        <v>2017</v>
      </c>
      <c r="F10" s="147">
        <v>2018</v>
      </c>
      <c r="G10" s="147">
        <v>2019</v>
      </c>
      <c r="H10" s="147">
        <v>2020</v>
      </c>
      <c r="I10" s="147">
        <v>2021</v>
      </c>
      <c r="J10" s="147">
        <v>2022</v>
      </c>
      <c r="K10" s="147">
        <v>2023</v>
      </c>
    </row>
    <row r="11" spans="1:11" x14ac:dyDescent="0.3">
      <c r="B11" s="19" t="s">
        <v>121</v>
      </c>
      <c r="C11" s="9">
        <v>1775084</v>
      </c>
      <c r="D11" s="9">
        <v>1748802</v>
      </c>
      <c r="E11" s="9">
        <v>1761699</v>
      </c>
      <c r="F11" s="9">
        <v>1733466</v>
      </c>
      <c r="G11" s="9">
        <v>1777553</v>
      </c>
      <c r="H11" s="9">
        <v>1863487</v>
      </c>
      <c r="I11" s="9">
        <v>1791050</v>
      </c>
      <c r="J11" s="212">
        <v>1896484</v>
      </c>
      <c r="K11" s="212">
        <v>1895281</v>
      </c>
    </row>
    <row r="12" spans="1:11" x14ac:dyDescent="0.3">
      <c r="B12" s="19" t="s">
        <v>122</v>
      </c>
      <c r="C12" s="9">
        <v>950286</v>
      </c>
      <c r="D12" s="9">
        <v>924795</v>
      </c>
      <c r="E12" s="9">
        <v>914075</v>
      </c>
      <c r="F12" s="9">
        <v>889341</v>
      </c>
      <c r="G12" s="9">
        <v>927784</v>
      </c>
      <c r="H12" s="9">
        <v>998079</v>
      </c>
      <c r="I12" s="9">
        <v>979389</v>
      </c>
      <c r="J12" s="212">
        <v>1053998</v>
      </c>
      <c r="K12" s="212">
        <v>1077557</v>
      </c>
    </row>
    <row r="13" spans="1:11" x14ac:dyDescent="0.3">
      <c r="A13" s="43"/>
      <c r="B13" s="20" t="s">
        <v>93</v>
      </c>
      <c r="C13" s="18">
        <v>2725370</v>
      </c>
      <c r="D13" s="18">
        <v>2673597</v>
      </c>
      <c r="E13" s="18">
        <v>2675774</v>
      </c>
      <c r="F13" s="18">
        <v>2622807</v>
      </c>
      <c r="G13" s="18">
        <f>G11+G12</f>
        <v>2705337</v>
      </c>
      <c r="H13" s="18">
        <f>H11+H12</f>
        <v>2861566</v>
      </c>
      <c r="I13" s="18">
        <f>I11+I12</f>
        <v>2770439</v>
      </c>
      <c r="J13" s="241">
        <f>J11+J12</f>
        <v>2950482</v>
      </c>
      <c r="K13" s="241">
        <f>K11+K12</f>
        <v>2972838</v>
      </c>
    </row>
    <row r="14" spans="1:11" x14ac:dyDescent="0.3">
      <c r="B14" s="20"/>
      <c r="C14" s="18"/>
      <c r="D14" s="18"/>
      <c r="E14" s="18"/>
      <c r="F14" s="18"/>
      <c r="G14" s="69"/>
    </row>
    <row r="15" spans="1:11" x14ac:dyDescent="0.3">
      <c r="B15" s="149" t="s">
        <v>124</v>
      </c>
      <c r="C15" s="147">
        <v>2015</v>
      </c>
      <c r="D15" s="147">
        <v>2016</v>
      </c>
      <c r="E15" s="147">
        <v>2017</v>
      </c>
      <c r="F15" s="147">
        <v>2018</v>
      </c>
      <c r="G15" s="147">
        <v>2019</v>
      </c>
      <c r="H15" s="147">
        <v>2020</v>
      </c>
      <c r="I15" s="147">
        <v>2021</v>
      </c>
      <c r="J15" s="147">
        <v>2022</v>
      </c>
      <c r="K15" s="147">
        <v>2023</v>
      </c>
    </row>
    <row r="16" spans="1:11" x14ac:dyDescent="0.3">
      <c r="B16" s="19" t="s">
        <v>121</v>
      </c>
      <c r="C16" s="9">
        <v>423783</v>
      </c>
      <c r="D16" s="9">
        <v>438450</v>
      </c>
      <c r="E16" s="9">
        <v>462591</v>
      </c>
      <c r="F16" s="9">
        <v>461117</v>
      </c>
      <c r="G16" s="9">
        <v>480544</v>
      </c>
      <c r="H16" s="9">
        <v>489124</v>
      </c>
      <c r="I16" s="9">
        <v>420128</v>
      </c>
      <c r="J16" s="212">
        <v>486233</v>
      </c>
      <c r="K16" s="212">
        <v>470671</v>
      </c>
    </row>
    <row r="17" spans="2:11" x14ac:dyDescent="0.3">
      <c r="B17" s="19" t="s">
        <v>122</v>
      </c>
      <c r="C17" s="9">
        <v>152171</v>
      </c>
      <c r="D17" s="9">
        <v>160693</v>
      </c>
      <c r="E17" s="9">
        <v>172657</v>
      </c>
      <c r="F17" s="9">
        <v>196772</v>
      </c>
      <c r="G17" s="9">
        <v>189441</v>
      </c>
      <c r="H17" s="9">
        <v>194807</v>
      </c>
      <c r="I17" s="9">
        <v>182873</v>
      </c>
      <c r="J17" s="212">
        <v>194412</v>
      </c>
      <c r="K17" s="212">
        <v>192691</v>
      </c>
    </row>
    <row r="18" spans="2:11" x14ac:dyDescent="0.3">
      <c r="B18" s="20" t="s">
        <v>93</v>
      </c>
      <c r="C18" s="18">
        <v>575954</v>
      </c>
      <c r="D18" s="18">
        <v>599143</v>
      </c>
      <c r="E18" s="18">
        <v>635248</v>
      </c>
      <c r="F18" s="18">
        <v>657889</v>
      </c>
      <c r="G18" s="18">
        <f>G16+G17</f>
        <v>669985</v>
      </c>
      <c r="H18" s="18">
        <f>H16+H17</f>
        <v>683931</v>
      </c>
      <c r="I18" s="18">
        <f>I16+I17</f>
        <v>603001</v>
      </c>
      <c r="J18" s="241">
        <f>J16+J17</f>
        <v>680645</v>
      </c>
      <c r="K18" s="241">
        <f>K16+K17</f>
        <v>663362</v>
      </c>
    </row>
    <row r="19" spans="2:11" x14ac:dyDescent="0.3">
      <c r="B19" s="20"/>
      <c r="C19" s="18"/>
      <c r="D19" s="18"/>
      <c r="E19" s="18"/>
      <c r="F19" s="18"/>
      <c r="G19" s="69"/>
    </row>
    <row r="20" spans="2:11" x14ac:dyDescent="0.3">
      <c r="B20" s="149" t="s">
        <v>125</v>
      </c>
      <c r="C20" s="147">
        <v>2015</v>
      </c>
      <c r="D20" s="147">
        <v>2016</v>
      </c>
      <c r="E20" s="147">
        <v>2017</v>
      </c>
      <c r="F20" s="147">
        <v>2018</v>
      </c>
      <c r="G20" s="147">
        <v>2019</v>
      </c>
      <c r="H20" s="147">
        <v>2020</v>
      </c>
      <c r="I20" s="147">
        <v>2021</v>
      </c>
      <c r="J20" s="147">
        <v>2022</v>
      </c>
      <c r="K20" s="147">
        <v>2023</v>
      </c>
    </row>
    <row r="21" spans="2:11" x14ac:dyDescent="0.3">
      <c r="B21" s="19" t="s">
        <v>121</v>
      </c>
      <c r="C21" s="9">
        <v>54579</v>
      </c>
      <c r="D21" s="9">
        <v>50947</v>
      </c>
      <c r="E21" s="9">
        <v>98664</v>
      </c>
      <c r="F21" s="9">
        <v>45778</v>
      </c>
      <c r="G21" s="9">
        <v>22647</v>
      </c>
      <c r="H21" s="9">
        <v>35136</v>
      </c>
      <c r="I21" s="9">
        <v>17061</v>
      </c>
      <c r="J21" s="212">
        <v>18554</v>
      </c>
      <c r="K21" s="212">
        <v>19079</v>
      </c>
    </row>
    <row r="22" spans="2:11" x14ac:dyDescent="0.3">
      <c r="B22" s="19" t="s">
        <v>122</v>
      </c>
      <c r="C22" s="9">
        <v>193586</v>
      </c>
      <c r="D22" s="9">
        <v>194153</v>
      </c>
      <c r="E22" s="9">
        <v>264645</v>
      </c>
      <c r="F22" s="9">
        <v>244680</v>
      </c>
      <c r="G22" s="9">
        <v>161009</v>
      </c>
      <c r="H22" s="9">
        <v>204427</v>
      </c>
      <c r="I22" s="9">
        <v>156620</v>
      </c>
      <c r="J22" s="212">
        <v>182962</v>
      </c>
      <c r="K22" s="212">
        <v>183115</v>
      </c>
    </row>
    <row r="23" spans="2:11" x14ac:dyDescent="0.3">
      <c r="B23" s="20" t="s">
        <v>93</v>
      </c>
      <c r="C23" s="18">
        <v>248165</v>
      </c>
      <c r="D23" s="18">
        <v>245100</v>
      </c>
      <c r="E23" s="18">
        <v>363309</v>
      </c>
      <c r="F23" s="18">
        <v>290458</v>
      </c>
      <c r="G23" s="18">
        <f>G21+G22</f>
        <v>183656</v>
      </c>
      <c r="H23" s="18">
        <f>H21+H22</f>
        <v>239563</v>
      </c>
      <c r="I23" s="18">
        <f>I21+I22</f>
        <v>173681</v>
      </c>
      <c r="J23" s="241">
        <f>J21+J22</f>
        <v>201516</v>
      </c>
      <c r="K23" s="241">
        <f>K21+K22</f>
        <v>202194</v>
      </c>
    </row>
    <row r="24" spans="2:11" x14ac:dyDescent="0.3">
      <c r="B24" s="8"/>
      <c r="C24" s="8"/>
      <c r="D24" s="8"/>
      <c r="E24" s="8"/>
      <c r="F24" s="8"/>
      <c r="G24" s="8"/>
    </row>
    <row r="25" spans="2:11" x14ac:dyDescent="0.3">
      <c r="B25" s="38" t="s">
        <v>1269</v>
      </c>
      <c r="C25" s="8"/>
      <c r="D25" s="8"/>
      <c r="E25" s="8"/>
      <c r="F25" s="8"/>
      <c r="G25" s="8"/>
    </row>
    <row r="26" spans="2:11" x14ac:dyDescent="0.3">
      <c r="B26" s="46" t="s">
        <v>1268</v>
      </c>
      <c r="C26" s="8"/>
      <c r="D26" s="8"/>
      <c r="E26" s="8"/>
      <c r="F26" s="8"/>
      <c r="G26" s="8"/>
    </row>
    <row r="27" spans="2:11" x14ac:dyDescent="0.3">
      <c r="B27" s="8"/>
      <c r="C27" s="8"/>
      <c r="D27" s="8"/>
      <c r="E27" s="8"/>
      <c r="F27" s="8"/>
      <c r="G27" s="8"/>
    </row>
    <row r="28" spans="2:11" x14ac:dyDescent="0.3">
      <c r="B28" s="8"/>
      <c r="C28" s="8"/>
      <c r="D28" s="8"/>
      <c r="E28" s="8"/>
      <c r="F28" s="8"/>
      <c r="G28" s="8"/>
    </row>
    <row r="29" spans="2:11" x14ac:dyDescent="0.3">
      <c r="B29" s="8"/>
      <c r="C29" s="8"/>
      <c r="D29" s="8"/>
      <c r="E29" s="8"/>
      <c r="F29" s="8"/>
      <c r="G29" s="8"/>
    </row>
    <row r="30" spans="2:11" x14ac:dyDescent="0.3">
      <c r="B30" s="8"/>
      <c r="C30" s="8"/>
      <c r="D30" s="8"/>
      <c r="E30" s="8"/>
      <c r="F30" s="8"/>
      <c r="G30" s="8"/>
    </row>
    <row r="31" spans="2:11" x14ac:dyDescent="0.3">
      <c r="B31" s="8"/>
      <c r="C31" s="8"/>
      <c r="D31" s="8"/>
      <c r="E31" s="8"/>
      <c r="F31" s="8"/>
      <c r="G31" s="8"/>
    </row>
    <row r="32" spans="2:11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</sheetData>
  <mergeCells count="1">
    <mergeCell ref="B2:G2"/>
  </mergeCells>
  <hyperlinks>
    <hyperlink ref="A1" location="'Índice '!A1" display="Índice" xr:uid="{00000000-0004-0000-0900-000000000000}"/>
  </hyperlink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8"/>
  <sheetViews>
    <sheetView showGridLines="0" topLeftCell="B1" workbookViewId="0">
      <selection activeCell="I26" sqref="I26"/>
    </sheetView>
  </sheetViews>
  <sheetFormatPr defaultRowHeight="14.4" x14ac:dyDescent="0.3"/>
  <cols>
    <col min="2" max="2" width="50.6640625" customWidth="1"/>
    <col min="3" max="6" width="9.109375" customWidth="1"/>
  </cols>
  <sheetData>
    <row r="1" spans="1:11" x14ac:dyDescent="0.3">
      <c r="A1" s="43" t="s">
        <v>75</v>
      </c>
    </row>
    <row r="2" spans="1:11" ht="18" x14ac:dyDescent="0.35">
      <c r="B2" s="302" t="s">
        <v>97</v>
      </c>
      <c r="C2" s="302"/>
      <c r="D2" s="302"/>
      <c r="E2" s="302"/>
      <c r="F2" s="302"/>
      <c r="G2" s="302"/>
    </row>
    <row r="3" spans="1:11" x14ac:dyDescent="0.3">
      <c r="B3" s="8"/>
      <c r="C3" s="8"/>
      <c r="D3" s="8"/>
      <c r="E3" s="8"/>
      <c r="F3" s="8"/>
      <c r="G3" s="8"/>
    </row>
    <row r="4" spans="1:11" ht="15.6" x14ac:dyDescent="0.3">
      <c r="B4" s="145" t="s">
        <v>15</v>
      </c>
      <c r="C4" s="144"/>
      <c r="D4" s="144"/>
      <c r="E4" s="144"/>
      <c r="F4" s="144"/>
      <c r="G4" s="144"/>
      <c r="H4" s="144"/>
      <c r="I4" s="144"/>
      <c r="J4" s="144"/>
      <c r="K4" s="144"/>
    </row>
    <row r="5" spans="1:11" x14ac:dyDescent="0.3">
      <c r="B5" s="149" t="s">
        <v>126</v>
      </c>
      <c r="C5" s="147">
        <v>2015</v>
      </c>
      <c r="D5" s="147">
        <v>2016</v>
      </c>
      <c r="E5" s="147">
        <v>2017</v>
      </c>
      <c r="F5" s="147">
        <v>2018</v>
      </c>
      <c r="G5" s="147">
        <v>2019</v>
      </c>
      <c r="H5" s="147">
        <v>2020</v>
      </c>
      <c r="I5" s="147">
        <v>2021</v>
      </c>
      <c r="J5" s="147">
        <v>2022</v>
      </c>
      <c r="K5" s="147">
        <v>2023</v>
      </c>
    </row>
    <row r="6" spans="1:11" x14ac:dyDescent="0.3">
      <c r="B6" s="19" t="s">
        <v>127</v>
      </c>
      <c r="C6" s="23">
        <v>7.4532418610115433E-2</v>
      </c>
      <c r="D6" s="23">
        <v>7.2793816660223318E-2</v>
      </c>
      <c r="E6" s="23">
        <v>7.1701487971551833E-2</v>
      </c>
      <c r="F6" s="23">
        <v>6.782485437480433E-2</v>
      </c>
      <c r="G6" s="23">
        <v>6.3966116115356714E-2</v>
      </c>
      <c r="H6" s="23">
        <v>7.0000000000000007E-2</v>
      </c>
      <c r="I6" s="23">
        <v>7.0000000000000007E-2</v>
      </c>
      <c r="J6" s="273">
        <v>6.9923548840839081E-2</v>
      </c>
      <c r="K6" s="295">
        <f ca="1">HLOOKUP(K$7,'[4]EAPC_EFPC _SERIE ANUAL'!$B$85:$AB$92,2,FALSE)</f>
        <v>7.1515922563098105E-2</v>
      </c>
    </row>
    <row r="7" spans="1:11" x14ac:dyDescent="0.3">
      <c r="B7" s="19" t="s">
        <v>128</v>
      </c>
      <c r="C7" s="23">
        <v>0.25523307721195926</v>
      </c>
      <c r="D7" s="23">
        <v>0.24046545607531894</v>
      </c>
      <c r="E7" s="23">
        <v>0.22796558067305314</v>
      </c>
      <c r="F7" s="23">
        <v>0.20381030893655105</v>
      </c>
      <c r="G7" s="23">
        <v>0.18744229382704811</v>
      </c>
      <c r="H7" s="23">
        <v>0.17</v>
      </c>
      <c r="I7" s="23">
        <v>0.17</v>
      </c>
      <c r="J7" s="23">
        <v>0.15293910755580417</v>
      </c>
      <c r="K7" s="295">
        <f ca="1">HLOOKUP(K$7,'[4]EAPC_EFPC _SERIE ANUAL'!$B$85:$AB$92,3,FALSE)</f>
        <v>0.14555386452638558</v>
      </c>
    </row>
    <row r="8" spans="1:11" x14ac:dyDescent="0.3">
      <c r="B8" s="19" t="s">
        <v>129</v>
      </c>
      <c r="C8" s="23">
        <v>0.4001885905266927</v>
      </c>
      <c r="D8" s="23">
        <v>0.40353597662201807</v>
      </c>
      <c r="E8" s="23">
        <v>0.42097432158398357</v>
      </c>
      <c r="F8" s="23">
        <v>0.41447582490141843</v>
      </c>
      <c r="G8" s="23">
        <v>0.41686658360911477</v>
      </c>
      <c r="H8" s="23">
        <v>0.43</v>
      </c>
      <c r="I8" s="23">
        <v>0.44</v>
      </c>
      <c r="J8" s="23">
        <v>0.44026485117450281</v>
      </c>
      <c r="K8" s="295">
        <f ca="1">HLOOKUP(K$7,'[4]EAPC_EFPC _SERIE ANUAL'!$B$85:$AB$92,4,FALSE)</f>
        <v>0.44734430000393982</v>
      </c>
    </row>
    <row r="9" spans="1:11" x14ac:dyDescent="0.3">
      <c r="B9" s="19" t="s">
        <v>130</v>
      </c>
      <c r="C9" s="23">
        <v>0.14540797280960724</v>
      </c>
      <c r="D9" s="23">
        <v>0.14934988515680075</v>
      </c>
      <c r="E9" s="23">
        <v>0.14644543455665807</v>
      </c>
      <c r="F9" s="23">
        <v>0.15313089270303101</v>
      </c>
      <c r="G9" s="23">
        <v>0.15307877710960843</v>
      </c>
      <c r="H9" s="23">
        <v>0.15</v>
      </c>
      <c r="I9" s="23">
        <v>0.15</v>
      </c>
      <c r="J9" s="23">
        <v>0.14244347829943985</v>
      </c>
      <c r="K9" s="295">
        <f ca="1">HLOOKUP(K$7,'[4]EAPC_EFPC _SERIE ANUAL'!$B$85:$AB$92,5,FALSE)</f>
        <v>0.13845171595684752</v>
      </c>
    </row>
    <row r="10" spans="1:11" x14ac:dyDescent="0.3">
      <c r="B10" s="19" t="s">
        <v>131</v>
      </c>
      <c r="C10" s="23">
        <v>7.9473129794176006E-2</v>
      </c>
      <c r="D10" s="23">
        <v>8.5597127782957722E-2</v>
      </c>
      <c r="E10" s="23">
        <v>8.6173782383786326E-2</v>
      </c>
      <c r="F10" s="23">
        <v>9.3768848949107211E-2</v>
      </c>
      <c r="G10" s="23">
        <v>0.11086497303439358</v>
      </c>
      <c r="H10" s="23">
        <v>0.11</v>
      </c>
      <c r="I10" s="23">
        <v>0.11</v>
      </c>
      <c r="J10" s="23">
        <v>0.11792436707514893</v>
      </c>
      <c r="K10" s="295">
        <f ca="1">HLOOKUP(K$7,'[4]EAPC_EFPC _SERIE ANUAL'!$B$85:$AB$92,6,FALSE)</f>
        <v>0.11945464265782124</v>
      </c>
    </row>
    <row r="11" spans="1:11" x14ac:dyDescent="0.3">
      <c r="B11" s="19" t="s">
        <v>132</v>
      </c>
      <c r="C11" s="23">
        <v>3.5167879094709129E-2</v>
      </c>
      <c r="D11" s="23">
        <v>3.705512473563323E-2</v>
      </c>
      <c r="E11" s="23">
        <v>3.5990225159355536E-2</v>
      </c>
      <c r="F11" s="23">
        <v>4.1548754268228141E-2</v>
      </c>
      <c r="G11" s="23">
        <v>5.214614982166229E-2</v>
      </c>
      <c r="H11" s="23">
        <v>0.05</v>
      </c>
      <c r="I11" s="23">
        <v>0.05</v>
      </c>
      <c r="J11" s="23">
        <v>5.8248054932327376E-2</v>
      </c>
      <c r="K11" s="295">
        <f ca="1">HLOOKUP(K$7,'[4]EAPC_EFPC _SERIE ANUAL'!$B$85:$AB$92,7,FALSE)</f>
        <v>5.978354884605741E-2</v>
      </c>
    </row>
    <row r="12" spans="1:11" x14ac:dyDescent="0.3">
      <c r="B12" s="19" t="s">
        <v>133</v>
      </c>
      <c r="C12" s="23">
        <v>9.9969319527402397E-3</v>
      </c>
      <c r="D12" s="23">
        <v>1.1202612967047961E-2</v>
      </c>
      <c r="E12" s="23">
        <v>1.0749167671611512E-2</v>
      </c>
      <c r="F12" s="23">
        <v>2.5440515866859845E-2</v>
      </c>
      <c r="G12" s="23">
        <v>1.5635106482816134E-2</v>
      </c>
      <c r="H12" s="23">
        <v>0.02</v>
      </c>
      <c r="I12" s="23">
        <v>0.01</v>
      </c>
      <c r="J12" s="23">
        <v>1.8256592121937785E-2</v>
      </c>
      <c r="K12" s="295">
        <f ca="1">HLOOKUP(K$7,'[4]EAPC_EFPC _SERIE ANUAL'!$B$85:$AB$92,8,FALSE)</f>
        <v>1.9396536541493689E-2</v>
      </c>
    </row>
    <row r="13" spans="1:11" x14ac:dyDescent="0.3">
      <c r="B13" s="19"/>
      <c r="C13" s="9"/>
      <c r="D13" s="9"/>
      <c r="E13" s="9"/>
      <c r="F13" s="9"/>
      <c r="G13" s="9"/>
      <c r="J13" s="199"/>
    </row>
    <row r="14" spans="1:11" x14ac:dyDescent="0.3">
      <c r="B14" s="38" t="s">
        <v>1269</v>
      </c>
      <c r="C14" s="8"/>
      <c r="D14" s="8"/>
      <c r="E14" s="8"/>
      <c r="F14" s="8"/>
      <c r="G14" s="8"/>
    </row>
    <row r="15" spans="1:11" x14ac:dyDescent="0.3">
      <c r="B15" s="46" t="s">
        <v>1270</v>
      </c>
      <c r="C15" s="8"/>
      <c r="D15" s="8"/>
      <c r="E15" s="8"/>
      <c r="F15" s="8"/>
      <c r="G15" s="8"/>
    </row>
    <row r="16" spans="1:11" x14ac:dyDescent="0.3">
      <c r="B16" s="8"/>
      <c r="C16" s="8"/>
      <c r="D16" s="8"/>
      <c r="E16" s="8"/>
      <c r="F16" s="8"/>
      <c r="G16" s="8"/>
    </row>
    <row r="17" spans="2:7" x14ac:dyDescent="0.3">
      <c r="B17" s="8"/>
      <c r="C17" s="8"/>
      <c r="D17" s="8"/>
      <c r="E17" s="8"/>
      <c r="F17" s="8"/>
      <c r="G17" s="8"/>
    </row>
    <row r="18" spans="2:7" x14ac:dyDescent="0.3">
      <c r="B18" s="8"/>
      <c r="C18" s="8"/>
      <c r="D18" s="8"/>
      <c r="E18" s="8"/>
      <c r="F18" s="8"/>
      <c r="G18" s="8"/>
    </row>
    <row r="19" spans="2:7" x14ac:dyDescent="0.3">
      <c r="B19" s="8"/>
      <c r="C19" s="8"/>
      <c r="D19" s="8"/>
      <c r="E19" s="8"/>
      <c r="F19" s="8"/>
      <c r="G19" s="8"/>
    </row>
    <row r="20" spans="2:7" x14ac:dyDescent="0.3">
      <c r="B20" s="8"/>
      <c r="C20" s="8"/>
      <c r="D20" s="8"/>
      <c r="E20" s="8"/>
      <c r="F20" s="8"/>
      <c r="G20" s="8"/>
    </row>
    <row r="21" spans="2:7" x14ac:dyDescent="0.3">
      <c r="B21" s="8"/>
      <c r="C21" s="8"/>
      <c r="D21" s="8"/>
      <c r="E21" s="8"/>
      <c r="F21" s="8"/>
      <c r="G21" s="8"/>
    </row>
    <row r="22" spans="2:7" x14ac:dyDescent="0.3">
      <c r="B22" s="8"/>
      <c r="C22" s="8"/>
      <c r="D22" s="8"/>
      <c r="E22" s="8"/>
      <c r="F22" s="8"/>
      <c r="G22" s="8"/>
    </row>
    <row r="23" spans="2:7" x14ac:dyDescent="0.3">
      <c r="B23" s="8"/>
      <c r="C23" s="8"/>
      <c r="D23" s="8"/>
      <c r="E23" s="8"/>
      <c r="F23" s="8"/>
      <c r="G23" s="8"/>
    </row>
    <row r="24" spans="2:7" x14ac:dyDescent="0.3">
      <c r="B24" s="8"/>
      <c r="C24" s="8"/>
      <c r="D24" s="8"/>
      <c r="E24" s="8"/>
      <c r="F24" s="8"/>
      <c r="G24" s="8"/>
    </row>
    <row r="25" spans="2:7" x14ac:dyDescent="0.3">
      <c r="B25" s="8"/>
      <c r="C25" s="8"/>
      <c r="D25" s="8"/>
      <c r="E25" s="8"/>
      <c r="F25" s="8"/>
      <c r="G25" s="8"/>
    </row>
    <row r="26" spans="2:7" x14ac:dyDescent="0.3">
      <c r="B26" s="8"/>
      <c r="C26" s="8"/>
      <c r="D26" s="8"/>
      <c r="E26" s="8"/>
      <c r="F26" s="8"/>
      <c r="G26" s="8"/>
    </row>
    <row r="27" spans="2:7" x14ac:dyDescent="0.3">
      <c r="B27" s="8"/>
      <c r="C27" s="8"/>
      <c r="D27" s="8"/>
      <c r="E27" s="8"/>
      <c r="F27" s="8"/>
      <c r="G27" s="8"/>
    </row>
    <row r="28" spans="2:7" x14ac:dyDescent="0.3">
      <c r="B28" s="8"/>
      <c r="C28" s="8"/>
      <c r="D28" s="8"/>
      <c r="E28" s="8"/>
      <c r="F28" s="8"/>
      <c r="G28" s="8"/>
    </row>
    <row r="29" spans="2:7" x14ac:dyDescent="0.3">
      <c r="B29" s="8"/>
      <c r="C29" s="8"/>
      <c r="D29" s="8"/>
      <c r="E29" s="8"/>
      <c r="F29" s="8"/>
      <c r="G29" s="8"/>
    </row>
    <row r="30" spans="2:7" x14ac:dyDescent="0.3">
      <c r="B30" s="8"/>
      <c r="C30" s="8"/>
      <c r="D30" s="8"/>
      <c r="E30" s="8"/>
      <c r="F30" s="8"/>
      <c r="G30" s="8"/>
    </row>
    <row r="31" spans="2:7" x14ac:dyDescent="0.3">
      <c r="B31" s="8"/>
      <c r="C31" s="8"/>
      <c r="D31" s="8"/>
      <c r="E31" s="8"/>
      <c r="F31" s="8"/>
      <c r="G31" s="8"/>
    </row>
    <row r="32" spans="2:7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</sheetData>
  <mergeCells count="1">
    <mergeCell ref="B2:G2"/>
  </mergeCells>
  <hyperlinks>
    <hyperlink ref="A1" location="'Índice '!A1" display="Índice" xr:uid="{00000000-0004-0000-0A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34"/>
  <sheetViews>
    <sheetView showGridLines="0" topLeftCell="B1" workbookViewId="0">
      <selection activeCell="K24" sqref="K24:K30"/>
    </sheetView>
  </sheetViews>
  <sheetFormatPr defaultRowHeight="14.4" x14ac:dyDescent="0.3"/>
  <cols>
    <col min="2" max="2" width="46.88671875" customWidth="1"/>
    <col min="3" max="3" width="9.109375" customWidth="1"/>
    <col min="10" max="11" width="10.33203125" customWidth="1"/>
  </cols>
  <sheetData>
    <row r="1" spans="1:15" x14ac:dyDescent="0.3">
      <c r="A1" s="43" t="s">
        <v>75</v>
      </c>
    </row>
    <row r="2" spans="1:15" ht="18" x14ac:dyDescent="0.35">
      <c r="B2" s="302" t="s">
        <v>97</v>
      </c>
      <c r="C2" s="302"/>
      <c r="D2" s="302"/>
      <c r="E2" s="302"/>
      <c r="F2" s="302"/>
      <c r="G2" s="302"/>
    </row>
    <row r="3" spans="1:15" x14ac:dyDescent="0.3">
      <c r="B3" s="8"/>
      <c r="C3" s="8"/>
      <c r="D3" s="8"/>
      <c r="E3" s="8"/>
      <c r="F3" s="8"/>
      <c r="G3" s="8"/>
    </row>
    <row r="4" spans="1:15" ht="15.6" x14ac:dyDescent="0.3">
      <c r="B4" s="145" t="s">
        <v>16</v>
      </c>
      <c r="C4" s="144"/>
      <c r="D4" s="144"/>
      <c r="E4" s="144"/>
      <c r="F4" s="144"/>
      <c r="G4" s="144"/>
      <c r="H4" s="144"/>
      <c r="I4" s="144"/>
      <c r="J4" s="144"/>
      <c r="K4" s="144"/>
    </row>
    <row r="5" spans="1:15" x14ac:dyDescent="0.3">
      <c r="B5" s="149" t="s">
        <v>134</v>
      </c>
      <c r="C5" s="147">
        <v>2015</v>
      </c>
      <c r="D5" s="147">
        <v>2016</v>
      </c>
      <c r="E5" s="147">
        <v>2017</v>
      </c>
      <c r="F5" s="147">
        <v>2018</v>
      </c>
      <c r="G5" s="147">
        <v>2019</v>
      </c>
      <c r="H5" s="147">
        <v>2020</v>
      </c>
      <c r="I5" s="147">
        <v>2021</v>
      </c>
      <c r="J5" s="147">
        <v>2022</v>
      </c>
      <c r="K5" s="147">
        <v>2023</v>
      </c>
    </row>
    <row r="6" spans="1:15" x14ac:dyDescent="0.3">
      <c r="B6" s="19" t="s">
        <v>127</v>
      </c>
      <c r="C6" s="27">
        <v>243278</v>
      </c>
      <c r="D6" s="26">
        <v>236277</v>
      </c>
      <c r="E6" s="26">
        <v>210298</v>
      </c>
      <c r="F6" s="26">
        <v>217900</v>
      </c>
      <c r="G6" s="26">
        <v>218510</v>
      </c>
      <c r="H6" s="26">
        <v>234576</v>
      </c>
      <c r="I6" s="72">
        <v>241234</v>
      </c>
      <c r="J6" s="105">
        <v>258731</v>
      </c>
      <c r="K6" s="296">
        <f ca="1">HLOOKUP(K$7,'[4]EAPC_EFPC _SERIE ANUAL'!$B$109:$AG$116,2,FALSE)</f>
        <v>266060</v>
      </c>
      <c r="O6" s="8"/>
    </row>
    <row r="7" spans="1:15" x14ac:dyDescent="0.3">
      <c r="B7" s="19" t="s">
        <v>128</v>
      </c>
      <c r="C7" s="26">
        <v>877802</v>
      </c>
      <c r="D7" s="26">
        <v>820533</v>
      </c>
      <c r="E7" s="26">
        <v>778383</v>
      </c>
      <c r="F7" s="26">
        <v>696881</v>
      </c>
      <c r="G7" s="26">
        <v>664920</v>
      </c>
      <c r="H7" s="26">
        <v>638110</v>
      </c>
      <c r="I7" s="72">
        <v>579907</v>
      </c>
      <c r="J7" s="105">
        <v>584086</v>
      </c>
      <c r="K7" s="296">
        <f ca="1">HLOOKUP(K$7,'[4]EAPC_EFPC _SERIE ANUAL'!$B$109:$AG$116,3,FALSE)</f>
        <v>555045</v>
      </c>
    </row>
    <row r="8" spans="1:15" x14ac:dyDescent="0.3">
      <c r="B8" s="19" t="s">
        <v>129</v>
      </c>
      <c r="C8" s="26">
        <v>1291857</v>
      </c>
      <c r="D8" s="26">
        <v>1295420</v>
      </c>
      <c r="E8" s="26">
        <v>1354850</v>
      </c>
      <c r="F8" s="26">
        <v>1363937</v>
      </c>
      <c r="G8" s="26">
        <v>1438070</v>
      </c>
      <c r="H8" s="26">
        <v>1550306</v>
      </c>
      <c r="I8" s="72">
        <v>1520780</v>
      </c>
      <c r="J8" s="105">
        <v>1650192</v>
      </c>
      <c r="K8" s="296">
        <f ca="1">HLOOKUP(K$7,'[4]EAPC_EFPC _SERIE ANUAL'!$B$109:$AG$116,4,FALSE)</f>
        <v>1678744</v>
      </c>
    </row>
    <row r="9" spans="1:15" x14ac:dyDescent="0.3">
      <c r="B9" s="19" t="s">
        <v>130</v>
      </c>
      <c r="C9" s="26">
        <v>228562</v>
      </c>
      <c r="D9" s="26">
        <v>231414</v>
      </c>
      <c r="E9" s="26">
        <v>237349</v>
      </c>
      <c r="F9" s="26">
        <v>248238</v>
      </c>
      <c r="G9" s="26">
        <v>264869</v>
      </c>
      <c r="H9" s="26">
        <v>296207</v>
      </c>
      <c r="I9" s="72">
        <v>278878</v>
      </c>
      <c r="J9" s="105">
        <v>301622</v>
      </c>
      <c r="K9" s="296">
        <f ca="1">HLOOKUP(K$7,'[4]EAPC_EFPC _SERIE ANUAL'!$B$109:$AG$116,5,FALSE)</f>
        <v>303850</v>
      </c>
    </row>
    <row r="10" spans="1:15" x14ac:dyDescent="0.3">
      <c r="B10" s="19" t="s">
        <v>131</v>
      </c>
      <c r="C10" s="26">
        <v>56814</v>
      </c>
      <c r="D10" s="26">
        <v>62029</v>
      </c>
      <c r="E10" s="26">
        <v>65363</v>
      </c>
      <c r="F10" s="26">
        <v>64645</v>
      </c>
      <c r="G10" s="26">
        <v>79448</v>
      </c>
      <c r="H10" s="26">
        <v>94296</v>
      </c>
      <c r="I10" s="72">
        <v>97455</v>
      </c>
      <c r="J10" s="105">
        <v>99682</v>
      </c>
      <c r="K10" s="296">
        <f ca="1">HLOOKUP(K$7,'[4]EAPC_EFPC _SERIE ANUAL'!$B$109:$AG$116,6,FALSE)</f>
        <v>110342</v>
      </c>
    </row>
    <row r="11" spans="1:15" x14ac:dyDescent="0.3">
      <c r="B11" s="19" t="s">
        <v>132</v>
      </c>
      <c r="C11" s="26">
        <v>22099</v>
      </c>
      <c r="D11" s="26">
        <v>22794</v>
      </c>
      <c r="E11" s="26">
        <v>23913</v>
      </c>
      <c r="F11" s="26">
        <v>25758</v>
      </c>
      <c r="G11" s="26">
        <v>32653</v>
      </c>
      <c r="H11" s="26">
        <v>38949</v>
      </c>
      <c r="I11" s="72">
        <v>41685</v>
      </c>
      <c r="J11" s="105">
        <v>45357</v>
      </c>
      <c r="K11" s="296">
        <f ca="1">HLOOKUP(K$7,'[4]EAPC_EFPC _SERIE ANUAL'!$B$109:$AG$116,7,FALSE)</f>
        <v>46654</v>
      </c>
    </row>
    <row r="12" spans="1:15" x14ac:dyDescent="0.3">
      <c r="B12" s="19" t="s">
        <v>133</v>
      </c>
      <c r="C12" s="26">
        <v>4958</v>
      </c>
      <c r="D12" s="26">
        <v>5130</v>
      </c>
      <c r="E12" s="26">
        <v>5618</v>
      </c>
      <c r="F12" s="26">
        <v>5448</v>
      </c>
      <c r="G12" s="26">
        <v>6867</v>
      </c>
      <c r="H12" s="26">
        <v>9122</v>
      </c>
      <c r="I12" s="72">
        <v>10500</v>
      </c>
      <c r="J12" s="105">
        <v>10812</v>
      </c>
      <c r="K12" s="296">
        <f ca="1">HLOOKUP(K$7,'[4]EAPC_EFPC _SERIE ANUAL'!$B$109:$AG$116,8,FALSE)</f>
        <v>12143</v>
      </c>
    </row>
    <row r="13" spans="1:15" x14ac:dyDescent="0.3">
      <c r="B13" s="19"/>
      <c r="C13" s="9"/>
      <c r="D13" s="9"/>
      <c r="E13" s="9"/>
      <c r="F13" s="9"/>
    </row>
    <row r="14" spans="1:15" x14ac:dyDescent="0.3">
      <c r="B14" s="149" t="s">
        <v>135</v>
      </c>
      <c r="C14" s="147">
        <v>2015</v>
      </c>
      <c r="D14" s="147">
        <v>2016</v>
      </c>
      <c r="E14" s="147">
        <v>2017</v>
      </c>
      <c r="F14" s="147">
        <v>2018</v>
      </c>
      <c r="G14" s="147">
        <v>2019</v>
      </c>
      <c r="H14" s="147">
        <v>2020</v>
      </c>
      <c r="I14" s="147">
        <v>2021</v>
      </c>
      <c r="J14" s="147">
        <v>2022</v>
      </c>
      <c r="K14" s="147">
        <v>2023</v>
      </c>
    </row>
    <row r="15" spans="1:15" x14ac:dyDescent="0.3">
      <c r="B15" s="19" t="s">
        <v>127</v>
      </c>
      <c r="C15" s="26">
        <v>677</v>
      </c>
      <c r="D15" s="26">
        <v>709</v>
      </c>
      <c r="E15" s="26">
        <v>513</v>
      </c>
      <c r="F15" s="26">
        <v>30</v>
      </c>
      <c r="G15" s="26">
        <v>19</v>
      </c>
      <c r="H15" s="26">
        <v>29</v>
      </c>
      <c r="I15" s="26">
        <v>27</v>
      </c>
      <c r="J15" s="105">
        <v>234</v>
      </c>
      <c r="K15" s="296">
        <f ca="1">HLOOKUP(K$7,'[4]EAPC_EFPC _SERIE ANUAL'!$B$133:$AB$140,2,FALSE)</f>
        <v>248</v>
      </c>
    </row>
    <row r="16" spans="1:15" x14ac:dyDescent="0.3">
      <c r="B16" s="19" t="s">
        <v>128</v>
      </c>
      <c r="C16" s="26">
        <v>1001</v>
      </c>
      <c r="D16" s="26">
        <v>1001</v>
      </c>
      <c r="E16" s="26">
        <v>1137</v>
      </c>
      <c r="F16" s="26">
        <v>501</v>
      </c>
      <c r="G16" s="26">
        <v>197</v>
      </c>
      <c r="H16" s="26">
        <v>135</v>
      </c>
      <c r="I16" s="26">
        <v>85</v>
      </c>
      <c r="J16" s="105">
        <v>99</v>
      </c>
      <c r="K16" s="296">
        <f ca="1">HLOOKUP(K$7,'[4]EAPC_EFPC _SERIE ANUAL'!$B$133:$AB$140,3,FALSE)</f>
        <v>413</v>
      </c>
    </row>
    <row r="17" spans="2:11" x14ac:dyDescent="0.3">
      <c r="B17" s="19" t="s">
        <v>129</v>
      </c>
      <c r="C17" s="26">
        <v>69604</v>
      </c>
      <c r="D17" s="26">
        <v>69818</v>
      </c>
      <c r="E17" s="26">
        <v>104616</v>
      </c>
      <c r="F17" s="26">
        <v>62513</v>
      </c>
      <c r="G17" s="26">
        <v>29001</v>
      </c>
      <c r="H17" s="26">
        <v>26396</v>
      </c>
      <c r="I17" s="26">
        <v>22153</v>
      </c>
      <c r="J17" s="105">
        <v>20782</v>
      </c>
      <c r="K17" s="296">
        <f ca="1">HLOOKUP(K$7,'[4]EAPC_EFPC _SERIE ANUAL'!$B$133:$AB$140,4,FALSE)</f>
        <v>18881</v>
      </c>
    </row>
    <row r="18" spans="2:11" x14ac:dyDescent="0.3">
      <c r="B18" s="19" t="s">
        <v>130</v>
      </c>
      <c r="C18" s="26">
        <v>244529</v>
      </c>
      <c r="D18" s="26">
        <v>250613</v>
      </c>
      <c r="E18" s="26">
        <v>250462</v>
      </c>
      <c r="F18" s="26">
        <v>254201</v>
      </c>
      <c r="G18" s="26">
        <v>245708</v>
      </c>
      <c r="H18" s="26">
        <v>238135</v>
      </c>
      <c r="I18" s="26">
        <v>201438</v>
      </c>
      <c r="J18" s="105">
        <v>211845</v>
      </c>
      <c r="K18" s="296">
        <f ca="1">HLOOKUP(K$7,'[4]EAPC_EFPC _SERIE ANUAL'!$B$133:$AB$140,5,FALSE)</f>
        <v>194934</v>
      </c>
    </row>
    <row r="19" spans="2:11" x14ac:dyDescent="0.3">
      <c r="B19" s="19" t="s">
        <v>131</v>
      </c>
      <c r="C19" s="26">
        <v>178677</v>
      </c>
      <c r="D19" s="26">
        <v>190002</v>
      </c>
      <c r="E19" s="26">
        <v>196363</v>
      </c>
      <c r="F19" s="26">
        <v>216738</v>
      </c>
      <c r="G19" s="26">
        <v>262422</v>
      </c>
      <c r="H19" s="26">
        <v>276226</v>
      </c>
      <c r="I19" s="26">
        <v>252569</v>
      </c>
      <c r="J19" s="105">
        <v>294374</v>
      </c>
      <c r="K19" s="296">
        <f ca="1">HLOOKUP(K$7,'[4]EAPC_EFPC _SERIE ANUAL'!$B$133:$AB$140,6,FALSE)</f>
        <v>289956</v>
      </c>
    </row>
    <row r="20" spans="2:11" x14ac:dyDescent="0.3">
      <c r="B20" s="19" t="s">
        <v>132</v>
      </c>
      <c r="C20" s="26">
        <v>66429</v>
      </c>
      <c r="D20" s="26">
        <v>69985</v>
      </c>
      <c r="E20" s="26">
        <v>67234</v>
      </c>
      <c r="F20" s="26">
        <v>81421</v>
      </c>
      <c r="G20" s="26">
        <v>106870</v>
      </c>
      <c r="H20" s="26">
        <v>115013</v>
      </c>
      <c r="I20" s="26">
        <v>103143</v>
      </c>
      <c r="J20" s="105">
        <v>123497</v>
      </c>
      <c r="K20" s="296">
        <f ca="1">HLOOKUP(K$7,'[4]EAPC_EFPC _SERIE ANUAL'!$B$133:$AB$140,7,FALSE)</f>
        <v>127509</v>
      </c>
    </row>
    <row r="21" spans="2:11" x14ac:dyDescent="0.3">
      <c r="B21" s="19" t="s">
        <v>133</v>
      </c>
      <c r="C21" s="26">
        <v>15037</v>
      </c>
      <c r="D21" s="26">
        <v>17015</v>
      </c>
      <c r="E21" s="26">
        <v>14923</v>
      </c>
      <c r="F21" s="26">
        <v>42485</v>
      </c>
      <c r="G21" s="26">
        <v>25768</v>
      </c>
      <c r="H21" s="26">
        <v>27997</v>
      </c>
      <c r="I21" s="26">
        <v>23586</v>
      </c>
      <c r="J21" s="105">
        <v>29814</v>
      </c>
      <c r="K21" s="296">
        <f ca="1">HLOOKUP(K$7,'[4]EAPC_EFPC _SERIE ANUAL'!$B$133:$AB$140,8,FALSE)</f>
        <v>31421</v>
      </c>
    </row>
    <row r="22" spans="2:11" ht="15.6" x14ac:dyDescent="0.3">
      <c r="B22" s="28"/>
      <c r="C22" s="2"/>
      <c r="D22" s="2"/>
      <c r="E22" s="2"/>
      <c r="F22" s="2"/>
    </row>
    <row r="23" spans="2:11" x14ac:dyDescent="0.3">
      <c r="B23" s="149" t="s">
        <v>136</v>
      </c>
      <c r="C23" s="147">
        <v>2015</v>
      </c>
      <c r="D23" s="147">
        <v>2016</v>
      </c>
      <c r="E23" s="147">
        <v>2017</v>
      </c>
      <c r="F23" s="147">
        <v>2018</v>
      </c>
      <c r="G23" s="147">
        <v>2019</v>
      </c>
      <c r="H23" s="147">
        <v>2020</v>
      </c>
      <c r="I23" s="147">
        <v>2021</v>
      </c>
      <c r="J23" s="147">
        <v>2022</v>
      </c>
      <c r="K23" s="147">
        <v>2023</v>
      </c>
    </row>
    <row r="24" spans="2:11" x14ac:dyDescent="0.3">
      <c r="B24" s="19" t="s">
        <v>127</v>
      </c>
      <c r="C24" s="26">
        <v>20597</v>
      </c>
      <c r="D24" s="26">
        <v>19091</v>
      </c>
      <c r="E24" s="26">
        <v>52644</v>
      </c>
      <c r="F24" s="26">
        <v>24283</v>
      </c>
      <c r="G24" s="26">
        <v>9125</v>
      </c>
      <c r="H24" s="26">
        <v>16861</v>
      </c>
      <c r="I24" s="26">
        <v>8648</v>
      </c>
      <c r="J24" s="105">
        <v>9027</v>
      </c>
      <c r="K24" s="296">
        <f ca="1">HLOOKUP(K$7,'[4]EAPC_EFPC _SERIE ANUAL'!$B$157:$AK$164,2,FALSE)</f>
        <v>7787</v>
      </c>
    </row>
    <row r="25" spans="2:11" x14ac:dyDescent="0.3">
      <c r="B25" s="19" t="s">
        <v>128</v>
      </c>
      <c r="C25" s="26">
        <v>27144</v>
      </c>
      <c r="D25" s="26">
        <v>24385</v>
      </c>
      <c r="E25" s="26">
        <v>58101</v>
      </c>
      <c r="F25" s="26">
        <v>30456</v>
      </c>
      <c r="G25" s="26">
        <v>1986</v>
      </c>
      <c r="H25" s="26">
        <v>16177</v>
      </c>
      <c r="I25" s="26">
        <v>1619</v>
      </c>
      <c r="J25" s="105">
        <v>1976</v>
      </c>
      <c r="K25" s="296">
        <f ca="1">HLOOKUP(K$7,'[4]EAPC_EFPC _SERIE ANUAL'!$B$157:$AK$164,3,FALSE)</f>
        <v>2398</v>
      </c>
    </row>
    <row r="26" spans="2:11" x14ac:dyDescent="0.3">
      <c r="B26" s="19" t="s">
        <v>129</v>
      </c>
      <c r="C26" s="26">
        <v>59004</v>
      </c>
      <c r="D26" s="26">
        <v>54337</v>
      </c>
      <c r="E26" s="26">
        <v>87333</v>
      </c>
      <c r="F26" s="26">
        <v>53707</v>
      </c>
      <c r="G26" s="26">
        <v>16548</v>
      </c>
      <c r="H26" s="26">
        <v>32695</v>
      </c>
      <c r="I26" s="26">
        <v>14980</v>
      </c>
      <c r="J26" s="105">
        <v>16404</v>
      </c>
      <c r="K26" s="296">
        <f ca="1">HLOOKUP(K$7,'[4]EAPC_EFPC _SERIE ANUAL'!$B$157:$AK$164,4,FALSE)</f>
        <v>16886</v>
      </c>
    </row>
    <row r="27" spans="2:11" x14ac:dyDescent="0.3">
      <c r="B27" s="19" t="s">
        <v>130</v>
      </c>
      <c r="C27" s="26">
        <v>43033</v>
      </c>
      <c r="D27" s="26">
        <v>43362</v>
      </c>
      <c r="E27" s="26">
        <v>50278</v>
      </c>
      <c r="F27" s="26">
        <v>44415</v>
      </c>
      <c r="G27" s="26">
        <v>34227</v>
      </c>
      <c r="H27" s="26">
        <v>40027</v>
      </c>
      <c r="I27" s="26">
        <v>29348</v>
      </c>
      <c r="J27" s="105">
        <v>32468</v>
      </c>
      <c r="K27" s="296">
        <f ca="1">HLOOKUP(K$7,'[4]EAPC_EFPC _SERIE ANUAL'!$B$157:$AK$164,5,FALSE)</f>
        <v>31852</v>
      </c>
    </row>
    <row r="28" spans="2:11" x14ac:dyDescent="0.3">
      <c r="B28" s="19" t="s">
        <v>131</v>
      </c>
      <c r="C28" s="26">
        <v>46598</v>
      </c>
      <c r="D28" s="26">
        <v>49086</v>
      </c>
      <c r="E28" s="26">
        <v>54905</v>
      </c>
      <c r="F28" s="26">
        <v>53480</v>
      </c>
      <c r="G28" s="26">
        <v>52696</v>
      </c>
      <c r="H28" s="26">
        <v>57650</v>
      </c>
      <c r="I28" s="26">
        <v>50308</v>
      </c>
      <c r="J28" s="105">
        <v>57906</v>
      </c>
      <c r="K28" s="296">
        <f ca="1">HLOOKUP(K$7,'[4]EAPC_EFPC _SERIE ANUAL'!$B$157:$AK$164,6,FALSE)</f>
        <v>57529</v>
      </c>
    </row>
    <row r="29" spans="2:11" x14ac:dyDescent="0.3">
      <c r="B29" s="19" t="s">
        <v>132</v>
      </c>
      <c r="C29" s="26">
        <v>36300</v>
      </c>
      <c r="D29" s="26">
        <v>37575</v>
      </c>
      <c r="E29" s="26">
        <v>41093</v>
      </c>
      <c r="F29" s="26">
        <v>41198</v>
      </c>
      <c r="G29" s="26">
        <v>46064</v>
      </c>
      <c r="H29" s="26">
        <v>50242</v>
      </c>
      <c r="I29" s="26">
        <v>44670</v>
      </c>
      <c r="J29" s="105">
        <v>54390</v>
      </c>
      <c r="K29" s="296">
        <f ca="1">HLOOKUP(K$7,'[4]EAPC_EFPC _SERIE ANUAL'!$B$157:$AK$164,7,FALSE)</f>
        <v>54966</v>
      </c>
    </row>
    <row r="30" spans="2:11" x14ac:dyDescent="0.3">
      <c r="B30" s="19" t="s">
        <v>133</v>
      </c>
      <c r="C30" s="26">
        <v>15489</v>
      </c>
      <c r="D30" s="26">
        <v>17264</v>
      </c>
      <c r="E30" s="26">
        <v>18955</v>
      </c>
      <c r="F30" s="26">
        <v>42919</v>
      </c>
      <c r="G30" s="26">
        <v>23010</v>
      </c>
      <c r="H30" s="26">
        <v>25911</v>
      </c>
      <c r="I30" s="26">
        <v>24108</v>
      </c>
      <c r="J30" s="105">
        <v>29345</v>
      </c>
      <c r="K30" s="296">
        <f ca="1">HLOOKUP(K$7,'[4]EAPC_EFPC _SERIE ANUAL'!$B$157:$AK$164,8,FALSE)</f>
        <v>30776</v>
      </c>
    </row>
    <row r="31" spans="2:11" x14ac:dyDescent="0.3">
      <c r="B31" s="19"/>
      <c r="C31" s="26"/>
      <c r="D31" s="26"/>
      <c r="E31" s="26"/>
      <c r="F31" s="26"/>
      <c r="G31" s="26"/>
    </row>
    <row r="32" spans="2:11" x14ac:dyDescent="0.3">
      <c r="B32" s="38" t="s">
        <v>1269</v>
      </c>
    </row>
    <row r="33" spans="2:2" x14ac:dyDescent="0.3">
      <c r="B33" s="46" t="s">
        <v>1270</v>
      </c>
    </row>
    <row r="34" spans="2:2" x14ac:dyDescent="0.3">
      <c r="B34" s="46"/>
    </row>
  </sheetData>
  <mergeCells count="1">
    <mergeCell ref="B2:G2"/>
  </mergeCells>
  <hyperlinks>
    <hyperlink ref="A1" location="'Índice '!A1" display="Índice" xr:uid="{00000000-0004-0000-0B00-000000000000}"/>
  </hyperlink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50"/>
  <sheetViews>
    <sheetView showGridLines="0" workbookViewId="0">
      <selection activeCell="B26" sqref="B26"/>
    </sheetView>
  </sheetViews>
  <sheetFormatPr defaultRowHeight="14.4" x14ac:dyDescent="0.3"/>
  <cols>
    <col min="2" max="2" width="38.88671875" customWidth="1"/>
  </cols>
  <sheetData>
    <row r="1" spans="1:11" x14ac:dyDescent="0.3">
      <c r="A1" s="43" t="s">
        <v>75</v>
      </c>
    </row>
    <row r="2" spans="1:11" ht="18" x14ac:dyDescent="0.35">
      <c r="B2" s="304" t="s">
        <v>97</v>
      </c>
      <c r="C2" s="304"/>
      <c r="D2" s="304"/>
      <c r="E2" s="304"/>
      <c r="F2" s="304"/>
      <c r="G2" s="304"/>
      <c r="H2" s="304"/>
      <c r="I2" s="304"/>
      <c r="J2" s="304"/>
      <c r="K2" s="17"/>
    </row>
    <row r="3" spans="1:11" x14ac:dyDescent="0.3">
      <c r="B3" s="8"/>
      <c r="C3" s="8"/>
      <c r="D3" s="8"/>
      <c r="E3" s="8"/>
      <c r="F3" s="8"/>
      <c r="G3" s="8"/>
      <c r="H3" s="8"/>
      <c r="I3" s="8"/>
      <c r="J3" s="8"/>
    </row>
    <row r="4" spans="1:11" ht="15.6" x14ac:dyDescent="0.3">
      <c r="B4" s="145" t="s">
        <v>17</v>
      </c>
      <c r="C4" s="144"/>
      <c r="D4" s="144"/>
      <c r="E4" s="144"/>
      <c r="F4" s="144"/>
      <c r="G4" s="144"/>
      <c r="H4" s="144"/>
      <c r="I4" s="144"/>
      <c r="J4" s="144"/>
      <c r="K4" s="144"/>
    </row>
    <row r="5" spans="1:11" x14ac:dyDescent="0.3">
      <c r="B5" s="149" t="s">
        <v>137</v>
      </c>
      <c r="C5" s="147">
        <v>2010</v>
      </c>
      <c r="D5" s="147">
        <v>2011</v>
      </c>
      <c r="E5" s="147">
        <v>2012</v>
      </c>
      <c r="F5" s="147">
        <v>2013</v>
      </c>
      <c r="G5" s="147">
        <v>2014</v>
      </c>
      <c r="H5" s="147">
        <v>2015</v>
      </c>
      <c r="I5" s="147">
        <v>2016</v>
      </c>
      <c r="J5" s="147">
        <v>2017</v>
      </c>
      <c r="K5" s="147">
        <v>2018</v>
      </c>
    </row>
    <row r="6" spans="1:11" x14ac:dyDescent="0.3">
      <c r="B6" s="19" t="s">
        <v>121</v>
      </c>
      <c r="C6" s="29">
        <v>0.40828066034836696</v>
      </c>
      <c r="D6" s="29">
        <v>0.41494104456772268</v>
      </c>
      <c r="E6" s="29">
        <v>0.42089091255774719</v>
      </c>
      <c r="F6" s="29">
        <v>0.42393550096381127</v>
      </c>
      <c r="G6" s="29">
        <v>0.42805488396722075</v>
      </c>
      <c r="H6" s="29">
        <v>0.432861807006095</v>
      </c>
      <c r="I6" s="29">
        <v>0.43640642809969915</v>
      </c>
      <c r="J6" s="29">
        <v>0.44339534719451607</v>
      </c>
      <c r="K6" s="29">
        <v>0.45047622180998198</v>
      </c>
    </row>
    <row r="7" spans="1:11" x14ac:dyDescent="0.3">
      <c r="B7" s="19" t="s">
        <v>122</v>
      </c>
      <c r="C7" s="29">
        <v>0.59171933965163304</v>
      </c>
      <c r="D7" s="29">
        <v>0.58505895543227737</v>
      </c>
      <c r="E7" s="29">
        <v>0.57910908744225287</v>
      </c>
      <c r="F7" s="29">
        <v>0.57606449903618873</v>
      </c>
      <c r="G7" s="29">
        <v>0.57194511603277931</v>
      </c>
      <c r="H7" s="29">
        <v>0.567138192993905</v>
      </c>
      <c r="I7" s="29">
        <v>0.5635935719003009</v>
      </c>
      <c r="J7" s="29">
        <v>0.55660465280548388</v>
      </c>
      <c r="K7" s="29">
        <v>0.54952377819001796</v>
      </c>
    </row>
    <row r="8" spans="1:11" x14ac:dyDescent="0.3">
      <c r="B8" s="20" t="s">
        <v>93</v>
      </c>
      <c r="C8" s="30">
        <v>1</v>
      </c>
      <c r="D8" s="30">
        <v>1</v>
      </c>
      <c r="E8" s="30">
        <v>1</v>
      </c>
      <c r="F8" s="30">
        <v>1</v>
      </c>
      <c r="G8" s="30">
        <v>1</v>
      </c>
      <c r="H8" s="30">
        <v>1</v>
      </c>
      <c r="I8" s="30">
        <v>1</v>
      </c>
      <c r="J8" s="30">
        <v>1</v>
      </c>
      <c r="K8" s="30">
        <v>1</v>
      </c>
    </row>
    <row r="9" spans="1:11" x14ac:dyDescent="0.3">
      <c r="B9" s="19"/>
      <c r="C9" s="26"/>
      <c r="D9" s="26"/>
      <c r="E9" s="26"/>
      <c r="F9" s="26"/>
      <c r="G9" s="26"/>
      <c r="H9" s="26"/>
      <c r="I9" s="26"/>
      <c r="J9" s="26"/>
    </row>
    <row r="10" spans="1:11" x14ac:dyDescent="0.3">
      <c r="B10" s="149" t="s">
        <v>138</v>
      </c>
      <c r="C10" s="147">
        <v>2010</v>
      </c>
      <c r="D10" s="147">
        <v>2011</v>
      </c>
      <c r="E10" s="147">
        <v>2012</v>
      </c>
      <c r="F10" s="147">
        <v>2013</v>
      </c>
      <c r="G10" s="147">
        <v>2014</v>
      </c>
      <c r="H10" s="147">
        <v>2015</v>
      </c>
      <c r="I10" s="147">
        <v>2016</v>
      </c>
      <c r="J10" s="147">
        <v>2017</v>
      </c>
      <c r="K10" s="147">
        <v>2018</v>
      </c>
    </row>
    <row r="11" spans="1:11" x14ac:dyDescent="0.3">
      <c r="B11" s="19" t="s">
        <v>121</v>
      </c>
      <c r="C11" s="26">
        <v>3610272</v>
      </c>
      <c r="D11" s="26">
        <v>3509286</v>
      </c>
      <c r="E11" s="26">
        <v>4109244</v>
      </c>
      <c r="F11" s="26">
        <v>4226894</v>
      </c>
      <c r="G11" s="26">
        <v>4463017</v>
      </c>
      <c r="H11" s="26">
        <v>5150947</v>
      </c>
      <c r="I11" s="26">
        <v>5760349</v>
      </c>
      <c r="J11" s="26">
        <v>5846902</v>
      </c>
      <c r="K11" s="26">
        <v>5391607</v>
      </c>
    </row>
    <row r="12" spans="1:11" x14ac:dyDescent="0.3">
      <c r="B12" s="19" t="s">
        <v>122</v>
      </c>
      <c r="C12" s="26">
        <v>2491053</v>
      </c>
      <c r="D12" s="26">
        <v>2488889</v>
      </c>
      <c r="E12" s="26">
        <v>2986559</v>
      </c>
      <c r="F12" s="26">
        <v>3110642</v>
      </c>
      <c r="G12" s="26">
        <v>3340209</v>
      </c>
      <c r="H12" s="26">
        <v>3931402</v>
      </c>
      <c r="I12" s="26">
        <v>4460401</v>
      </c>
      <c r="J12" s="26">
        <v>4657685</v>
      </c>
      <c r="K12" s="26">
        <v>4422054</v>
      </c>
    </row>
    <row r="13" spans="1:11" x14ac:dyDescent="0.3">
      <c r="B13" s="20" t="s">
        <v>93</v>
      </c>
      <c r="C13" s="31">
        <v>6101325</v>
      </c>
      <c r="D13" s="31">
        <v>5998175</v>
      </c>
      <c r="E13" s="31">
        <v>7095803</v>
      </c>
      <c r="F13" s="31">
        <v>7337536</v>
      </c>
      <c r="G13" s="31">
        <v>7803226</v>
      </c>
      <c r="H13" s="31">
        <v>9082349</v>
      </c>
      <c r="I13" s="31">
        <v>10220750</v>
      </c>
      <c r="J13" s="31">
        <v>10504587</v>
      </c>
      <c r="K13" s="31">
        <f>K11+K12</f>
        <v>9813661</v>
      </c>
    </row>
    <row r="14" spans="1:11" x14ac:dyDescent="0.3">
      <c r="B14" s="20"/>
      <c r="C14" s="18"/>
      <c r="D14" s="18"/>
      <c r="E14" s="18"/>
      <c r="F14" s="18"/>
      <c r="G14" s="18"/>
      <c r="H14" s="18"/>
      <c r="I14" s="18"/>
      <c r="J14" s="18"/>
    </row>
    <row r="15" spans="1:11" x14ac:dyDescent="0.3">
      <c r="B15" s="149" t="s">
        <v>139</v>
      </c>
      <c r="C15" s="147">
        <v>2010</v>
      </c>
      <c r="D15" s="147">
        <v>2011</v>
      </c>
      <c r="E15" s="147">
        <v>2012</v>
      </c>
      <c r="F15" s="147">
        <v>2013</v>
      </c>
      <c r="G15" s="147">
        <v>2014</v>
      </c>
      <c r="H15" s="147">
        <v>2015</v>
      </c>
      <c r="I15" s="147">
        <v>2016</v>
      </c>
      <c r="J15" s="147">
        <v>2017</v>
      </c>
      <c r="K15" s="147">
        <v>2018</v>
      </c>
    </row>
    <row r="16" spans="1:11" x14ac:dyDescent="0.3">
      <c r="B16" s="19" t="s">
        <v>121</v>
      </c>
      <c r="C16" s="26">
        <v>41677</v>
      </c>
      <c r="D16" s="26">
        <v>42494</v>
      </c>
      <c r="E16" s="26">
        <v>42640</v>
      </c>
      <c r="F16" s="26">
        <v>44760</v>
      </c>
      <c r="G16" s="26">
        <v>46235</v>
      </c>
      <c r="H16" s="26">
        <v>47133</v>
      </c>
      <c r="I16" s="26">
        <v>43620</v>
      </c>
      <c r="J16" s="26">
        <v>31269</v>
      </c>
      <c r="K16" s="26">
        <v>29734</v>
      </c>
    </row>
    <row r="17" spans="2:11" x14ac:dyDescent="0.3">
      <c r="B17" s="19" t="s">
        <v>122</v>
      </c>
      <c r="C17" s="26">
        <v>21212</v>
      </c>
      <c r="D17" s="26">
        <v>21477</v>
      </c>
      <c r="E17" s="26">
        <v>22011</v>
      </c>
      <c r="F17" s="26">
        <v>23817</v>
      </c>
      <c r="G17" s="26">
        <v>25104</v>
      </c>
      <c r="H17" s="26">
        <v>25852</v>
      </c>
      <c r="I17" s="26">
        <v>23506</v>
      </c>
      <c r="J17" s="26">
        <v>14574</v>
      </c>
      <c r="K17" s="26">
        <v>14728</v>
      </c>
    </row>
    <row r="18" spans="2:11" x14ac:dyDescent="0.3">
      <c r="B18" s="20" t="s">
        <v>93</v>
      </c>
      <c r="C18" s="31">
        <v>62889</v>
      </c>
      <c r="D18" s="31">
        <v>63971</v>
      </c>
      <c r="E18" s="31">
        <v>64651</v>
      </c>
      <c r="F18" s="31">
        <v>68577</v>
      </c>
      <c r="G18" s="31">
        <v>71339</v>
      </c>
      <c r="H18" s="31">
        <v>72985</v>
      </c>
      <c r="I18" s="31">
        <v>67126</v>
      </c>
      <c r="J18" s="31">
        <v>45843</v>
      </c>
      <c r="K18" s="31">
        <f>K16+K17</f>
        <v>44462</v>
      </c>
    </row>
    <row r="19" spans="2:11" x14ac:dyDescent="0.3">
      <c r="B19" s="19"/>
      <c r="C19" s="26"/>
      <c r="D19" s="26"/>
      <c r="E19" s="26"/>
      <c r="F19" s="26"/>
      <c r="G19" s="26"/>
      <c r="H19" s="26"/>
      <c r="I19" s="26"/>
      <c r="J19" s="26"/>
    </row>
    <row r="20" spans="2:11" x14ac:dyDescent="0.3">
      <c r="B20" s="149" t="s">
        <v>140</v>
      </c>
      <c r="C20" s="147">
        <v>2010</v>
      </c>
      <c r="D20" s="147">
        <v>2011</v>
      </c>
      <c r="E20" s="147">
        <v>2012</v>
      </c>
      <c r="F20" s="147">
        <v>2013</v>
      </c>
      <c r="G20" s="147">
        <v>2014</v>
      </c>
      <c r="H20" s="147">
        <v>2015</v>
      </c>
      <c r="I20" s="147">
        <v>2016</v>
      </c>
      <c r="J20" s="147">
        <v>2017</v>
      </c>
      <c r="K20" s="147">
        <v>2018</v>
      </c>
    </row>
    <row r="21" spans="2:11" x14ac:dyDescent="0.3">
      <c r="B21" s="19" t="s">
        <v>121</v>
      </c>
      <c r="C21" s="26">
        <v>3922</v>
      </c>
      <c r="D21" s="26">
        <v>4490</v>
      </c>
      <c r="E21" s="26">
        <v>4744</v>
      </c>
      <c r="F21" s="26">
        <v>5205</v>
      </c>
      <c r="G21" s="26">
        <v>5694</v>
      </c>
      <c r="H21" s="26">
        <v>6859</v>
      </c>
      <c r="I21" s="26">
        <v>7509</v>
      </c>
      <c r="J21" s="26">
        <v>6353</v>
      </c>
      <c r="K21" s="26">
        <v>7006</v>
      </c>
    </row>
    <row r="22" spans="2:11" x14ac:dyDescent="0.3">
      <c r="B22" s="19" t="s">
        <v>122</v>
      </c>
      <c r="C22" s="26">
        <v>10491</v>
      </c>
      <c r="D22" s="26">
        <v>12284</v>
      </c>
      <c r="E22" s="26">
        <v>12578</v>
      </c>
      <c r="F22" s="26">
        <v>13215</v>
      </c>
      <c r="G22" s="26">
        <v>13734</v>
      </c>
      <c r="H22" s="26">
        <v>16547</v>
      </c>
      <c r="I22" s="26">
        <v>16634</v>
      </c>
      <c r="J22" s="26">
        <v>13443</v>
      </c>
      <c r="K22" s="26">
        <v>13146</v>
      </c>
    </row>
    <row r="23" spans="2:11" x14ac:dyDescent="0.3">
      <c r="B23" s="20" t="s">
        <v>93</v>
      </c>
      <c r="C23" s="31">
        <v>14413</v>
      </c>
      <c r="D23" s="31">
        <v>16774</v>
      </c>
      <c r="E23" s="31">
        <v>17322</v>
      </c>
      <c r="F23" s="31">
        <v>18420</v>
      </c>
      <c r="G23" s="31">
        <v>19428</v>
      </c>
      <c r="H23" s="31">
        <v>23406</v>
      </c>
      <c r="I23" s="31">
        <v>24143</v>
      </c>
      <c r="J23" s="31">
        <v>19796</v>
      </c>
      <c r="K23" s="31">
        <f>K21+K22</f>
        <v>20152</v>
      </c>
    </row>
    <row r="24" spans="2:11" x14ac:dyDescent="0.3">
      <c r="B24" s="20"/>
      <c r="C24" s="31"/>
      <c r="D24" s="31"/>
      <c r="E24" s="31"/>
      <c r="F24" s="31"/>
      <c r="G24" s="31"/>
      <c r="H24" s="31"/>
      <c r="I24" s="31"/>
      <c r="J24" s="31"/>
    </row>
    <row r="25" spans="2:11" ht="15.6" x14ac:dyDescent="0.3">
      <c r="B25" s="38" t="s">
        <v>1271</v>
      </c>
      <c r="C25" s="49"/>
      <c r="D25" s="49"/>
      <c r="E25" s="32"/>
      <c r="F25" s="8"/>
      <c r="G25" s="8"/>
      <c r="H25" s="8"/>
      <c r="I25" s="8"/>
      <c r="J25" s="8"/>
    </row>
    <row r="26" spans="2:11" x14ac:dyDescent="0.3">
      <c r="B26" s="46" t="s">
        <v>141</v>
      </c>
      <c r="C26" s="37"/>
      <c r="D26" s="37"/>
      <c r="E26" s="8"/>
      <c r="F26" s="8"/>
      <c r="G26" s="8"/>
      <c r="H26" s="8"/>
      <c r="I26" s="8"/>
      <c r="J26" s="8"/>
    </row>
    <row r="27" spans="2:11" x14ac:dyDescent="0.3">
      <c r="B27" s="8"/>
      <c r="C27" s="8"/>
      <c r="D27" s="8"/>
      <c r="E27" s="8"/>
      <c r="F27" s="8"/>
      <c r="G27" s="8"/>
      <c r="H27" s="8"/>
      <c r="I27" s="8"/>
      <c r="J27" s="8"/>
    </row>
    <row r="28" spans="2:11" x14ac:dyDescent="0.3">
      <c r="B28" s="8"/>
      <c r="C28" s="8"/>
      <c r="D28" s="8"/>
      <c r="E28" s="8"/>
      <c r="F28" s="8"/>
      <c r="G28" s="8"/>
      <c r="H28" s="8"/>
      <c r="I28" s="8"/>
      <c r="J28" s="8"/>
    </row>
    <row r="29" spans="2:11" x14ac:dyDescent="0.3">
      <c r="B29" s="8"/>
      <c r="C29" s="8"/>
      <c r="D29" s="8"/>
      <c r="E29" s="8"/>
      <c r="F29" s="8"/>
      <c r="G29" s="8"/>
      <c r="H29" s="8"/>
      <c r="I29" s="8"/>
      <c r="J29" s="8"/>
    </row>
    <row r="30" spans="2:11" x14ac:dyDescent="0.3">
      <c r="B30" s="8"/>
      <c r="C30" s="8"/>
      <c r="D30" s="8"/>
      <c r="E30" s="8"/>
      <c r="F30" s="8"/>
      <c r="G30" s="8"/>
      <c r="H30" s="8"/>
      <c r="I30" s="8"/>
      <c r="J30" s="8"/>
    </row>
    <row r="31" spans="2:11" x14ac:dyDescent="0.3">
      <c r="B31" s="8"/>
      <c r="C31" s="8"/>
      <c r="D31" s="8"/>
      <c r="E31" s="8"/>
      <c r="F31" s="8"/>
      <c r="G31" s="8"/>
      <c r="H31" s="8"/>
      <c r="I31" s="8"/>
      <c r="J31" s="8"/>
    </row>
    <row r="32" spans="2:11" x14ac:dyDescent="0.3">
      <c r="B32" s="8"/>
      <c r="C32" s="8"/>
      <c r="D32" s="8"/>
      <c r="E32" s="8"/>
      <c r="F32" s="8"/>
      <c r="G32" s="8"/>
      <c r="H32" s="8"/>
      <c r="I32" s="8"/>
      <c r="J32" s="8"/>
    </row>
    <row r="33" spans="2:10" x14ac:dyDescent="0.3">
      <c r="B33" s="8"/>
      <c r="C33" s="8"/>
      <c r="D33" s="8"/>
      <c r="E33" s="8"/>
      <c r="F33" s="8"/>
      <c r="G33" s="8"/>
      <c r="H33" s="8"/>
      <c r="I33" s="8"/>
      <c r="J33" s="8"/>
    </row>
    <row r="34" spans="2:10" x14ac:dyDescent="0.3">
      <c r="B34" s="8"/>
      <c r="C34" s="8"/>
      <c r="D34" s="8"/>
      <c r="E34" s="8"/>
      <c r="F34" s="8"/>
      <c r="G34" s="8"/>
      <c r="H34" s="8"/>
      <c r="I34" s="8"/>
      <c r="J34" s="8"/>
    </row>
    <row r="35" spans="2:10" x14ac:dyDescent="0.3">
      <c r="B35" s="8"/>
      <c r="C35" s="8"/>
      <c r="D35" s="8"/>
      <c r="E35" s="8"/>
      <c r="F35" s="8"/>
      <c r="G35" s="8"/>
      <c r="H35" s="8"/>
      <c r="I35" s="8"/>
      <c r="J35" s="8"/>
    </row>
    <row r="36" spans="2:10" x14ac:dyDescent="0.3">
      <c r="B36" s="8"/>
      <c r="C36" s="8"/>
      <c r="D36" s="8"/>
      <c r="E36" s="8"/>
      <c r="F36" s="8"/>
      <c r="G36" s="8"/>
      <c r="H36" s="8"/>
      <c r="I36" s="8"/>
      <c r="J36" s="8"/>
    </row>
    <row r="37" spans="2:10" x14ac:dyDescent="0.3">
      <c r="B37" s="8"/>
      <c r="C37" s="8"/>
      <c r="D37" s="8"/>
      <c r="E37" s="8"/>
      <c r="F37" s="8"/>
      <c r="G37" s="8"/>
      <c r="H37" s="8"/>
      <c r="I37" s="8"/>
      <c r="J37" s="8"/>
    </row>
    <row r="38" spans="2:10" x14ac:dyDescent="0.3">
      <c r="B38" s="8"/>
      <c r="C38" s="8"/>
      <c r="D38" s="8"/>
      <c r="E38" s="8"/>
      <c r="F38" s="8"/>
      <c r="G38" s="8"/>
      <c r="H38" s="8"/>
      <c r="I38" s="8"/>
      <c r="J38" s="8"/>
    </row>
    <row r="39" spans="2:10" x14ac:dyDescent="0.3">
      <c r="B39" s="8"/>
      <c r="C39" s="8"/>
      <c r="D39" s="8"/>
      <c r="E39" s="8"/>
      <c r="F39" s="8"/>
      <c r="G39" s="8"/>
      <c r="H39" s="8"/>
      <c r="I39" s="8"/>
      <c r="J39" s="8"/>
    </row>
    <row r="40" spans="2:10" x14ac:dyDescent="0.3">
      <c r="B40" s="8"/>
      <c r="C40" s="8"/>
      <c r="D40" s="8"/>
      <c r="E40" s="8"/>
      <c r="F40" s="8"/>
      <c r="G40" s="8"/>
      <c r="H40" s="8"/>
      <c r="I40" s="8"/>
      <c r="J40" s="8"/>
    </row>
    <row r="41" spans="2:10" x14ac:dyDescent="0.3">
      <c r="B41" s="8"/>
      <c r="C41" s="8"/>
      <c r="D41" s="8"/>
      <c r="E41" s="8"/>
      <c r="F41" s="8"/>
      <c r="G41" s="8"/>
      <c r="H41" s="8"/>
      <c r="I41" s="8"/>
      <c r="J41" s="8"/>
    </row>
    <row r="42" spans="2:10" x14ac:dyDescent="0.3">
      <c r="B42" s="8"/>
      <c r="C42" s="8"/>
      <c r="D42" s="8"/>
      <c r="E42" s="8"/>
      <c r="F42" s="8"/>
      <c r="G42" s="8"/>
      <c r="H42" s="8"/>
      <c r="I42" s="8"/>
      <c r="J42" s="8"/>
    </row>
    <row r="43" spans="2:10" x14ac:dyDescent="0.3">
      <c r="B43" s="8"/>
      <c r="C43" s="8"/>
      <c r="D43" s="8"/>
      <c r="E43" s="8"/>
      <c r="F43" s="8"/>
      <c r="G43" s="8"/>
      <c r="H43" s="8"/>
      <c r="I43" s="8"/>
      <c r="J43" s="8"/>
    </row>
    <row r="44" spans="2:10" x14ac:dyDescent="0.3">
      <c r="B44" s="8"/>
      <c r="C44" s="8"/>
      <c r="D44" s="8"/>
      <c r="E44" s="8"/>
      <c r="F44" s="8"/>
      <c r="G44" s="8"/>
      <c r="H44" s="8"/>
      <c r="I44" s="8"/>
      <c r="J44" s="8"/>
    </row>
    <row r="45" spans="2:10" x14ac:dyDescent="0.3">
      <c r="B45" s="8"/>
      <c r="C45" s="8"/>
      <c r="D45" s="8"/>
      <c r="E45" s="8"/>
      <c r="F45" s="8"/>
      <c r="G45" s="8"/>
      <c r="H45" s="8"/>
      <c r="I45" s="8"/>
      <c r="J45" s="8"/>
    </row>
    <row r="46" spans="2:10" x14ac:dyDescent="0.3">
      <c r="B46" s="8"/>
      <c r="C46" s="8"/>
      <c r="D46" s="8"/>
      <c r="E46" s="8"/>
      <c r="F46" s="8"/>
      <c r="G46" s="8"/>
      <c r="H46" s="8"/>
      <c r="I46" s="8"/>
      <c r="J46" s="8"/>
    </row>
    <row r="47" spans="2:10" x14ac:dyDescent="0.3">
      <c r="B47" s="8"/>
      <c r="C47" s="8"/>
      <c r="D47" s="8"/>
      <c r="E47" s="8"/>
      <c r="F47" s="8"/>
      <c r="G47" s="8"/>
      <c r="H47" s="8"/>
      <c r="I47" s="8"/>
      <c r="J47" s="8"/>
    </row>
    <row r="48" spans="2:10" x14ac:dyDescent="0.3">
      <c r="B48" s="8"/>
      <c r="C48" s="8"/>
      <c r="D48" s="8"/>
      <c r="E48" s="8"/>
      <c r="F48" s="8"/>
      <c r="G48" s="8"/>
      <c r="H48" s="8"/>
      <c r="I48" s="8"/>
      <c r="J48" s="8"/>
    </row>
    <row r="49" spans="2:10" x14ac:dyDescent="0.3">
      <c r="B49" s="8"/>
      <c r="C49" s="8"/>
      <c r="D49" s="8"/>
      <c r="E49" s="8"/>
      <c r="F49" s="8"/>
      <c r="G49" s="8"/>
      <c r="H49" s="8"/>
      <c r="I49" s="8"/>
      <c r="J49" s="8"/>
    </row>
    <row r="50" spans="2:10" x14ac:dyDescent="0.3">
      <c r="B50" s="8"/>
      <c r="C50" s="8"/>
      <c r="D50" s="8"/>
      <c r="E50" s="8"/>
      <c r="F50" s="8"/>
      <c r="G50" s="8"/>
      <c r="H50" s="8"/>
      <c r="I50" s="8"/>
      <c r="J50" s="8"/>
    </row>
  </sheetData>
  <mergeCells count="1">
    <mergeCell ref="B2:J2"/>
  </mergeCells>
  <hyperlinks>
    <hyperlink ref="A1" location="'Índice '!A1" display="Índice" xr:uid="{00000000-0004-0000-0C00-000000000000}"/>
  </hyperlink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4"/>
  <sheetViews>
    <sheetView showGridLines="0" workbookViewId="0">
      <selection activeCell="D20" sqref="D20"/>
    </sheetView>
  </sheetViews>
  <sheetFormatPr defaultRowHeight="14.4" x14ac:dyDescent="0.3"/>
  <cols>
    <col min="2" max="2" width="47.88671875" customWidth="1"/>
  </cols>
  <sheetData>
    <row r="1" spans="1:11" x14ac:dyDescent="0.3">
      <c r="A1" s="43" t="s">
        <v>75</v>
      </c>
    </row>
    <row r="2" spans="1:11" ht="18" x14ac:dyDescent="0.35">
      <c r="B2" s="304" t="s">
        <v>97</v>
      </c>
      <c r="C2" s="304"/>
      <c r="D2" s="304"/>
      <c r="E2" s="304"/>
      <c r="F2" s="304"/>
      <c r="G2" s="304"/>
      <c r="H2" s="304"/>
      <c r="I2" s="304"/>
      <c r="J2" s="304"/>
    </row>
    <row r="3" spans="1:11" x14ac:dyDescent="0.3">
      <c r="B3" s="8"/>
      <c r="C3" s="8"/>
      <c r="D3" s="8"/>
      <c r="E3" s="8"/>
      <c r="F3" s="8"/>
      <c r="G3" s="8"/>
      <c r="H3" s="8"/>
      <c r="I3" s="8"/>
      <c r="J3" s="8"/>
    </row>
    <row r="4" spans="1:11" ht="15.6" x14ac:dyDescent="0.3">
      <c r="B4" s="145" t="s">
        <v>18</v>
      </c>
      <c r="C4" s="144"/>
      <c r="D4" s="144"/>
      <c r="E4" s="144"/>
      <c r="F4" s="144"/>
      <c r="G4" s="144"/>
      <c r="H4" s="144"/>
      <c r="I4" s="144"/>
      <c r="J4" s="144"/>
      <c r="K4" s="144"/>
    </row>
    <row r="5" spans="1:11" x14ac:dyDescent="0.3">
      <c r="B5" s="150" t="s">
        <v>142</v>
      </c>
      <c r="C5" s="151">
        <v>2010</v>
      </c>
      <c r="D5" s="151">
        <v>2011</v>
      </c>
      <c r="E5" s="151">
        <v>2012</v>
      </c>
      <c r="F5" s="151">
        <v>2013</v>
      </c>
      <c r="G5" s="151">
        <v>2014</v>
      </c>
      <c r="H5" s="151">
        <v>2015</v>
      </c>
      <c r="I5" s="151">
        <v>2016</v>
      </c>
      <c r="J5" s="151">
        <v>2017</v>
      </c>
      <c r="K5" s="151">
        <v>2018</v>
      </c>
    </row>
    <row r="6" spans="1:11" x14ac:dyDescent="0.3">
      <c r="B6" s="50" t="s">
        <v>127</v>
      </c>
      <c r="C6" s="48">
        <v>0.16624496830747873</v>
      </c>
      <c r="D6" s="48">
        <v>0.17929661153571558</v>
      </c>
      <c r="E6" s="48">
        <v>0.17942298823991629</v>
      </c>
      <c r="F6" s="48">
        <v>0.17742614371426052</v>
      </c>
      <c r="G6" s="48">
        <v>0.16938519225402313</v>
      </c>
      <c r="H6" s="48">
        <v>0.14933779535168409</v>
      </c>
      <c r="I6" s="48">
        <v>0.13465081087874678</v>
      </c>
      <c r="J6" s="48">
        <v>0.12838489783990367</v>
      </c>
      <c r="K6" s="48">
        <v>0.12028193181501831</v>
      </c>
    </row>
    <row r="7" spans="1:11" x14ac:dyDescent="0.3">
      <c r="B7" s="50" t="s">
        <v>128</v>
      </c>
      <c r="C7" s="48">
        <v>0.21763956710490603</v>
      </c>
      <c r="D7" s="48">
        <v>0.21163047018684425</v>
      </c>
      <c r="E7" s="48">
        <v>0.20790353972807332</v>
      </c>
      <c r="F7" s="48">
        <v>0.20624334540840755</v>
      </c>
      <c r="G7" s="48">
        <v>0.20345433080970751</v>
      </c>
      <c r="H7" s="48">
        <v>0.19871728593768029</v>
      </c>
      <c r="I7" s="48">
        <v>0.19247460379278991</v>
      </c>
      <c r="J7" s="48">
        <v>0.18227240806556305</v>
      </c>
      <c r="K7" s="48">
        <v>0.17025745891868774</v>
      </c>
    </row>
    <row r="8" spans="1:11" x14ac:dyDescent="0.3">
      <c r="B8" s="50" t="s">
        <v>129</v>
      </c>
      <c r="C8" s="48">
        <v>0.43046379374442734</v>
      </c>
      <c r="D8" s="48">
        <v>0.4212304609745906</v>
      </c>
      <c r="E8" s="48">
        <v>0.41474461768233983</v>
      </c>
      <c r="F8" s="48">
        <v>0.41255484461002495</v>
      </c>
      <c r="G8" s="48">
        <v>0.41470933964512152</v>
      </c>
      <c r="H8" s="48">
        <v>0.4244095472172108</v>
      </c>
      <c r="I8" s="48">
        <v>0.43116113073053564</v>
      </c>
      <c r="J8" s="48">
        <v>0.43391052393123591</v>
      </c>
      <c r="K8" s="48">
        <v>0.42934793777253621</v>
      </c>
    </row>
    <row r="9" spans="1:11" x14ac:dyDescent="0.3">
      <c r="B9" s="50" t="s">
        <v>130</v>
      </c>
      <c r="C9" s="48">
        <v>0.11368068459665616</v>
      </c>
      <c r="D9" s="48">
        <v>0.11357326867208654</v>
      </c>
      <c r="E9" s="48">
        <v>0.11784102640550485</v>
      </c>
      <c r="F9" s="48">
        <v>0.11841236681556788</v>
      </c>
      <c r="G9" s="48">
        <v>0.12169599917707578</v>
      </c>
      <c r="H9" s="48">
        <v>0.12871723037308791</v>
      </c>
      <c r="I9" s="48">
        <v>0.13401192966177697</v>
      </c>
      <c r="J9" s="48">
        <v>0.13944890282825631</v>
      </c>
      <c r="K9" s="48">
        <v>0.14870177232360912</v>
      </c>
    </row>
    <row r="10" spans="1:11" x14ac:dyDescent="0.3">
      <c r="B10" s="50" t="s">
        <v>131</v>
      </c>
      <c r="C10" s="48">
        <v>4.6666656955708478E-2</v>
      </c>
      <c r="D10" s="48">
        <v>4.7035134877263171E-2</v>
      </c>
      <c r="E10" s="48">
        <v>5.0497027586946741E-2</v>
      </c>
      <c r="F10" s="48">
        <v>5.2880474274973617E-2</v>
      </c>
      <c r="G10" s="48">
        <v>5.5602491119297284E-2</v>
      </c>
      <c r="H10" s="48">
        <v>6.1307247464102821E-2</v>
      </c>
      <c r="I10" s="48">
        <v>6.5600629804216076E-2</v>
      </c>
      <c r="J10" s="48">
        <v>7.0668896957046229E-2</v>
      </c>
      <c r="K10" s="48">
        <v>7.9886822344994446E-2</v>
      </c>
    </row>
    <row r="11" spans="1:11" x14ac:dyDescent="0.3">
      <c r="B11" s="50" t="s">
        <v>132</v>
      </c>
      <c r="C11" s="48">
        <v>2.0638699430792187E-2</v>
      </c>
      <c r="D11" s="48">
        <v>2.1337224413788113E-2</v>
      </c>
      <c r="E11" s="48">
        <v>2.2926938686231049E-2</v>
      </c>
      <c r="F11" s="48">
        <v>2.4729725088340652E-2</v>
      </c>
      <c r="G11" s="48">
        <v>2.621563426795279E-2</v>
      </c>
      <c r="H11" s="48">
        <v>2.8220602762519004E-2</v>
      </c>
      <c r="I11" s="48">
        <v>3.0716726197310727E-2</v>
      </c>
      <c r="J11" s="48">
        <v>3.2916240272319701E-2</v>
      </c>
      <c r="K11" s="48">
        <v>3.7337490604381837E-2</v>
      </c>
    </row>
    <row r="12" spans="1:11" x14ac:dyDescent="0.3">
      <c r="B12" s="50" t="s">
        <v>133</v>
      </c>
      <c r="C12" s="48">
        <v>4.6656298600311046E-3</v>
      </c>
      <c r="D12" s="48">
        <v>5.8968293397117224E-3</v>
      </c>
      <c r="E12" s="48">
        <v>6.6638616709879389E-3</v>
      </c>
      <c r="F12" s="48">
        <v>7.7531000884248323E-3</v>
      </c>
      <c r="G12" s="48">
        <v>8.9370127268219701E-3</v>
      </c>
      <c r="H12" s="48">
        <v>9.2902908937150669E-3</v>
      </c>
      <c r="I12" s="48">
        <v>1.1384168934623871E-2</v>
      </c>
      <c r="J12" s="48">
        <v>1.239813010567516E-2</v>
      </c>
      <c r="K12" s="48">
        <v>1.4186586220772351E-2</v>
      </c>
    </row>
    <row r="13" spans="1:11" x14ac:dyDescent="0.3">
      <c r="B13" s="50"/>
      <c r="C13" s="48"/>
      <c r="D13" s="48"/>
      <c r="E13" s="48"/>
      <c r="F13" s="48"/>
      <c r="G13" s="48"/>
      <c r="H13" s="48"/>
      <c r="I13" s="48"/>
      <c r="J13" s="48"/>
    </row>
    <row r="14" spans="1:11" x14ac:dyDescent="0.3">
      <c r="B14" s="46" t="s">
        <v>1272</v>
      </c>
      <c r="C14" s="8"/>
      <c r="D14" s="8"/>
      <c r="E14" s="8"/>
      <c r="F14" s="8"/>
      <c r="G14" s="8"/>
      <c r="H14" s="8"/>
      <c r="I14" s="8"/>
      <c r="J14" s="8"/>
    </row>
    <row r="15" spans="1:11" x14ac:dyDescent="0.3">
      <c r="B15" s="38" t="s">
        <v>143</v>
      </c>
      <c r="C15" s="8"/>
      <c r="D15" s="8"/>
      <c r="E15" s="8"/>
      <c r="F15" s="8"/>
      <c r="G15" s="8"/>
      <c r="H15" s="8"/>
      <c r="I15" s="8"/>
      <c r="J15" s="8"/>
    </row>
    <row r="16" spans="1:11" x14ac:dyDescent="0.3">
      <c r="B16" s="8"/>
      <c r="C16" s="8"/>
      <c r="D16" s="8"/>
      <c r="E16" s="8"/>
      <c r="F16" s="8"/>
      <c r="G16" s="8"/>
      <c r="H16" s="8"/>
      <c r="I16" s="8"/>
      <c r="J16" s="8"/>
    </row>
    <row r="17" spans="2:10" x14ac:dyDescent="0.3">
      <c r="B17" s="8"/>
      <c r="C17" s="8"/>
      <c r="D17" s="8"/>
      <c r="E17" s="8"/>
      <c r="F17" s="8"/>
      <c r="G17" s="8"/>
      <c r="H17" s="8"/>
      <c r="I17" s="8"/>
      <c r="J17" s="8"/>
    </row>
    <row r="18" spans="2:10" x14ac:dyDescent="0.3">
      <c r="B18" s="8"/>
      <c r="C18" s="8"/>
      <c r="D18" s="8"/>
      <c r="E18" s="8"/>
      <c r="F18" s="8"/>
      <c r="G18" s="8"/>
      <c r="H18" s="8"/>
      <c r="I18" s="8"/>
      <c r="J18" s="8"/>
    </row>
    <row r="19" spans="2:10" x14ac:dyDescent="0.3">
      <c r="B19" s="8"/>
      <c r="C19" s="8"/>
      <c r="D19" s="8"/>
      <c r="E19" s="8"/>
      <c r="F19" s="8"/>
      <c r="G19" s="8"/>
      <c r="H19" s="8"/>
      <c r="I19" s="8"/>
      <c r="J19" s="8"/>
    </row>
    <row r="20" spans="2:10" x14ac:dyDescent="0.3">
      <c r="B20" s="8"/>
      <c r="C20" s="8"/>
      <c r="D20" s="8"/>
      <c r="E20" s="8"/>
      <c r="F20" s="8"/>
      <c r="G20" s="8"/>
      <c r="H20" s="8"/>
      <c r="I20" s="8"/>
      <c r="J20" s="8"/>
    </row>
    <row r="21" spans="2:10" x14ac:dyDescent="0.3">
      <c r="B21" s="8"/>
      <c r="C21" s="8"/>
      <c r="D21" s="8"/>
      <c r="E21" s="8"/>
      <c r="F21" s="8"/>
      <c r="G21" s="8"/>
      <c r="H21" s="8"/>
      <c r="I21" s="8"/>
      <c r="J21" s="8"/>
    </row>
    <row r="22" spans="2:10" x14ac:dyDescent="0.3">
      <c r="B22" s="8"/>
      <c r="C22" s="8"/>
      <c r="D22" s="8"/>
      <c r="E22" s="8"/>
      <c r="F22" s="8"/>
      <c r="G22" s="8"/>
      <c r="H22" s="8"/>
      <c r="I22" s="8"/>
      <c r="J22" s="8"/>
    </row>
    <row r="23" spans="2:10" x14ac:dyDescent="0.3">
      <c r="B23" s="8"/>
      <c r="C23" s="8"/>
      <c r="D23" s="8"/>
      <c r="E23" s="8"/>
      <c r="F23" s="8"/>
      <c r="G23" s="8"/>
      <c r="H23" s="8"/>
      <c r="I23" s="8"/>
      <c r="J23" s="8"/>
    </row>
    <row r="24" spans="2:10" x14ac:dyDescent="0.3">
      <c r="B24" s="8"/>
      <c r="C24" s="8"/>
      <c r="D24" s="8"/>
      <c r="E24" s="8"/>
      <c r="F24" s="8"/>
      <c r="G24" s="8"/>
      <c r="H24" s="8"/>
      <c r="I24" s="8"/>
      <c r="J24" s="8"/>
    </row>
    <row r="25" spans="2:10" x14ac:dyDescent="0.3">
      <c r="B25" s="8"/>
      <c r="C25" s="8"/>
      <c r="D25" s="8"/>
      <c r="E25" s="8"/>
      <c r="F25" s="8"/>
      <c r="G25" s="8"/>
      <c r="H25" s="8"/>
      <c r="I25" s="8"/>
      <c r="J25" s="8"/>
    </row>
    <row r="26" spans="2:10" x14ac:dyDescent="0.3">
      <c r="B26" s="8"/>
      <c r="C26" s="8"/>
      <c r="D26" s="8"/>
      <c r="E26" s="8"/>
      <c r="F26" s="8"/>
      <c r="G26" s="8"/>
      <c r="H26" s="8"/>
      <c r="I26" s="8"/>
      <c r="J26" s="8"/>
    </row>
    <row r="27" spans="2:10" x14ac:dyDescent="0.3">
      <c r="B27" s="8"/>
      <c r="C27" s="8"/>
      <c r="D27" s="8"/>
      <c r="E27" s="8"/>
      <c r="F27" s="8"/>
      <c r="G27" s="8"/>
      <c r="H27" s="8"/>
      <c r="I27" s="8"/>
      <c r="J27" s="8"/>
    </row>
    <row r="28" spans="2:10" x14ac:dyDescent="0.3">
      <c r="B28" s="8"/>
      <c r="C28" s="8"/>
      <c r="D28" s="8"/>
      <c r="E28" s="8"/>
      <c r="F28" s="8"/>
      <c r="G28" s="8"/>
      <c r="H28" s="8"/>
      <c r="I28" s="8"/>
      <c r="J28" s="8"/>
    </row>
    <row r="29" spans="2:10" x14ac:dyDescent="0.3">
      <c r="B29" s="8"/>
      <c r="C29" s="8"/>
      <c r="D29" s="8"/>
      <c r="E29" s="8"/>
      <c r="F29" s="8"/>
      <c r="G29" s="8"/>
      <c r="H29" s="8"/>
      <c r="I29" s="8"/>
      <c r="J29" s="8"/>
    </row>
    <row r="30" spans="2:10" x14ac:dyDescent="0.3">
      <c r="B30" s="8"/>
      <c r="C30" s="8"/>
      <c r="D30" s="8"/>
      <c r="E30" s="8"/>
      <c r="F30" s="8"/>
      <c r="G30" s="8"/>
      <c r="H30" s="8"/>
      <c r="I30" s="8"/>
      <c r="J30" s="8"/>
    </row>
    <row r="31" spans="2:10" x14ac:dyDescent="0.3">
      <c r="B31" s="8"/>
      <c r="C31" s="8"/>
      <c r="D31" s="8"/>
      <c r="E31" s="8"/>
      <c r="F31" s="8"/>
      <c r="G31" s="8"/>
      <c r="H31" s="8"/>
      <c r="I31" s="8"/>
      <c r="J31" s="8"/>
    </row>
    <row r="32" spans="2:10" x14ac:dyDescent="0.3">
      <c r="B32" s="8"/>
      <c r="C32" s="8"/>
      <c r="D32" s="8"/>
      <c r="E32" s="8"/>
      <c r="F32" s="8"/>
      <c r="G32" s="8"/>
      <c r="H32" s="8"/>
      <c r="I32" s="8"/>
      <c r="J32" s="8"/>
    </row>
    <row r="33" spans="2:10" x14ac:dyDescent="0.3">
      <c r="B33" s="8"/>
      <c r="C33" s="8"/>
      <c r="D33" s="8"/>
      <c r="E33" s="8"/>
      <c r="F33" s="8"/>
      <c r="G33" s="8"/>
      <c r="H33" s="8"/>
      <c r="I33" s="8"/>
      <c r="J33" s="8"/>
    </row>
    <row r="34" spans="2:10" x14ac:dyDescent="0.3">
      <c r="B34" s="21"/>
    </row>
  </sheetData>
  <mergeCells count="1">
    <mergeCell ref="B2:J2"/>
  </mergeCells>
  <hyperlinks>
    <hyperlink ref="A1" location="'Índice '!A1" display="Índice" xr:uid="{00000000-0004-0000-0D00-000000000000}"/>
  </hyperlink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33"/>
  <sheetViews>
    <sheetView showGridLines="0" workbookViewId="0">
      <selection activeCell="E36" sqref="E36"/>
    </sheetView>
  </sheetViews>
  <sheetFormatPr defaultRowHeight="14.4" x14ac:dyDescent="0.3"/>
  <cols>
    <col min="2" max="2" width="52.44140625" bestFit="1" customWidth="1"/>
    <col min="3" max="7" width="9" customWidth="1"/>
    <col min="8" max="10" width="9" bestFit="1" customWidth="1"/>
  </cols>
  <sheetData>
    <row r="1" spans="1:11" x14ac:dyDescent="0.3">
      <c r="A1" s="43" t="s">
        <v>75</v>
      </c>
    </row>
    <row r="2" spans="1:11" ht="18" x14ac:dyDescent="0.35">
      <c r="B2" s="304" t="s">
        <v>97</v>
      </c>
      <c r="C2" s="304"/>
      <c r="D2" s="304"/>
      <c r="E2" s="304"/>
      <c r="F2" s="304"/>
      <c r="G2" s="304"/>
      <c r="H2" s="304"/>
      <c r="I2" s="304"/>
      <c r="J2" s="304"/>
    </row>
    <row r="3" spans="1:11" x14ac:dyDescent="0.3">
      <c r="B3" s="8"/>
      <c r="C3" s="8"/>
      <c r="D3" s="8"/>
      <c r="E3" s="8"/>
      <c r="F3" s="8"/>
      <c r="G3" s="8"/>
      <c r="H3" s="8"/>
      <c r="I3" s="8"/>
      <c r="J3" s="8"/>
    </row>
    <row r="4" spans="1:11" ht="15.6" x14ac:dyDescent="0.3">
      <c r="B4" s="145" t="s">
        <v>19</v>
      </c>
      <c r="C4" s="144"/>
      <c r="D4" s="144"/>
      <c r="E4" s="144"/>
      <c r="F4" s="144"/>
      <c r="G4" s="144"/>
      <c r="H4" s="144"/>
      <c r="I4" s="144"/>
      <c r="J4" s="144"/>
      <c r="K4" s="144"/>
    </row>
    <row r="5" spans="1:11" x14ac:dyDescent="0.3">
      <c r="B5" s="149" t="s">
        <v>144</v>
      </c>
      <c r="C5" s="147">
        <v>2010</v>
      </c>
      <c r="D5" s="147">
        <v>2011</v>
      </c>
      <c r="E5" s="147">
        <v>2012</v>
      </c>
      <c r="F5" s="147">
        <v>2013</v>
      </c>
      <c r="G5" s="147">
        <v>2014</v>
      </c>
      <c r="H5" s="147">
        <v>2015</v>
      </c>
      <c r="I5" s="147">
        <v>2016</v>
      </c>
      <c r="J5" s="147">
        <v>2017</v>
      </c>
      <c r="K5" s="147">
        <v>2018</v>
      </c>
    </row>
    <row r="6" spans="1:11" x14ac:dyDescent="0.3">
      <c r="B6" s="19" t="s">
        <v>127</v>
      </c>
      <c r="C6" s="33">
        <v>1025052</v>
      </c>
      <c r="D6" s="33">
        <v>1087830</v>
      </c>
      <c r="E6" s="33">
        <v>1285424</v>
      </c>
      <c r="F6" s="33">
        <v>1314483</v>
      </c>
      <c r="G6" s="33">
        <v>1333946</v>
      </c>
      <c r="H6" s="33">
        <v>1367034</v>
      </c>
      <c r="I6" s="33">
        <v>1384646</v>
      </c>
      <c r="J6" s="33">
        <v>1353291</v>
      </c>
      <c r="K6" s="33">
        <v>1184469</v>
      </c>
    </row>
    <row r="7" spans="1:11" x14ac:dyDescent="0.3">
      <c r="B7" s="19" t="s">
        <v>128</v>
      </c>
      <c r="C7" s="33">
        <v>1343433</v>
      </c>
      <c r="D7" s="33">
        <v>1285081</v>
      </c>
      <c r="E7" s="33">
        <v>1490829</v>
      </c>
      <c r="F7" s="33">
        <v>1529680</v>
      </c>
      <c r="G7" s="33">
        <v>1604382</v>
      </c>
      <c r="H7" s="33">
        <v>1821764</v>
      </c>
      <c r="I7" s="33">
        <v>1982437</v>
      </c>
      <c r="J7" s="33">
        <v>1924186</v>
      </c>
      <c r="K7" s="33">
        <v>1679542</v>
      </c>
    </row>
    <row r="8" spans="1:11" x14ac:dyDescent="0.3">
      <c r="B8" s="19" t="s">
        <v>129</v>
      </c>
      <c r="C8" s="33">
        <v>2649587</v>
      </c>
      <c r="D8" s="33">
        <v>2551068</v>
      </c>
      <c r="E8" s="33">
        <v>2968150</v>
      </c>
      <c r="F8" s="33">
        <v>3053908</v>
      </c>
      <c r="G8" s="33">
        <v>3264354</v>
      </c>
      <c r="H8" s="33">
        <v>3884950</v>
      </c>
      <c r="I8" s="33">
        <v>4435785</v>
      </c>
      <c r="J8" s="33">
        <v>4579200</v>
      </c>
      <c r="K8" s="33">
        <v>4232647</v>
      </c>
    </row>
    <row r="9" spans="1:11" x14ac:dyDescent="0.3">
      <c r="B9" s="19" t="s">
        <v>130</v>
      </c>
      <c r="C9" s="33">
        <v>674496</v>
      </c>
      <c r="D9" s="33">
        <v>662485</v>
      </c>
      <c r="E9" s="33">
        <v>818266</v>
      </c>
      <c r="F9" s="33">
        <v>850984</v>
      </c>
      <c r="G9" s="33">
        <v>932654</v>
      </c>
      <c r="H9" s="33">
        <v>1154262</v>
      </c>
      <c r="I9" s="33">
        <v>1356771</v>
      </c>
      <c r="J9" s="33">
        <v>1457700</v>
      </c>
      <c r="K9" s="33">
        <v>1448512</v>
      </c>
    </row>
    <row r="10" spans="1:11" x14ac:dyDescent="0.3">
      <c r="B10" s="19" t="s">
        <v>131</v>
      </c>
      <c r="C10" s="33">
        <v>266084</v>
      </c>
      <c r="D10" s="33">
        <v>261844</v>
      </c>
      <c r="E10" s="33">
        <v>337176</v>
      </c>
      <c r="F10" s="33">
        <v>365387</v>
      </c>
      <c r="G10" s="33">
        <v>409952</v>
      </c>
      <c r="H10" s="33">
        <v>532601</v>
      </c>
      <c r="I10" s="33">
        <v>648740</v>
      </c>
      <c r="J10" s="33">
        <v>727510</v>
      </c>
      <c r="K10" s="33">
        <v>771213</v>
      </c>
    </row>
    <row r="11" spans="1:11" x14ac:dyDescent="0.3">
      <c r="B11" s="19" t="s">
        <v>132</v>
      </c>
      <c r="C11" s="33">
        <v>117162</v>
      </c>
      <c r="D11" s="33">
        <v>118069</v>
      </c>
      <c r="E11" s="33">
        <v>152374</v>
      </c>
      <c r="F11" s="33">
        <v>170379</v>
      </c>
      <c r="G11" s="33">
        <v>192859</v>
      </c>
      <c r="H11" s="33">
        <v>243118</v>
      </c>
      <c r="I11" s="33">
        <v>301683</v>
      </c>
      <c r="J11" s="33">
        <v>336064</v>
      </c>
      <c r="K11" s="33">
        <v>359736</v>
      </c>
    </row>
    <row r="12" spans="1:11" x14ac:dyDescent="0.3">
      <c r="B12" s="19" t="s">
        <v>133</v>
      </c>
      <c r="C12" s="33">
        <v>25511</v>
      </c>
      <c r="D12" s="33">
        <v>31798</v>
      </c>
      <c r="E12" s="33">
        <v>43584</v>
      </c>
      <c r="F12" s="33">
        <v>52715</v>
      </c>
      <c r="G12" s="33">
        <v>65079</v>
      </c>
      <c r="H12" s="33">
        <v>78620</v>
      </c>
      <c r="I12" s="33">
        <v>110688</v>
      </c>
      <c r="J12" s="33">
        <v>126636</v>
      </c>
      <c r="K12" s="33">
        <v>137542</v>
      </c>
    </row>
    <row r="13" spans="1:11" x14ac:dyDescent="0.3">
      <c r="B13" s="19"/>
      <c r="C13" s="26"/>
      <c r="D13" s="26"/>
      <c r="E13" s="26"/>
      <c r="F13" s="26"/>
      <c r="G13" s="26"/>
      <c r="H13" s="26"/>
      <c r="I13" s="26"/>
      <c r="J13" s="26"/>
    </row>
    <row r="14" spans="1:11" x14ac:dyDescent="0.3">
      <c r="B14" s="149" t="s">
        <v>145</v>
      </c>
      <c r="C14" s="147">
        <v>2010</v>
      </c>
      <c r="D14" s="147">
        <v>2011</v>
      </c>
      <c r="E14" s="147">
        <v>2012</v>
      </c>
      <c r="F14" s="147">
        <v>2013</v>
      </c>
      <c r="G14" s="147">
        <v>2014</v>
      </c>
      <c r="H14" s="147">
        <v>2015</v>
      </c>
      <c r="I14" s="147">
        <v>2016</v>
      </c>
      <c r="J14" s="147">
        <v>2017</v>
      </c>
      <c r="K14" s="147">
        <v>2018</v>
      </c>
    </row>
    <row r="15" spans="1:11" x14ac:dyDescent="0.3">
      <c r="B15" s="19" t="s">
        <v>127</v>
      </c>
      <c r="C15" s="33">
        <v>362</v>
      </c>
      <c r="D15" s="33">
        <v>288</v>
      </c>
      <c r="E15" s="33">
        <v>372</v>
      </c>
      <c r="F15" s="33">
        <v>657</v>
      </c>
      <c r="G15" s="33">
        <v>884</v>
      </c>
      <c r="H15" s="33">
        <v>947</v>
      </c>
      <c r="I15" s="33">
        <v>961</v>
      </c>
      <c r="J15" s="33">
        <v>555</v>
      </c>
      <c r="K15" s="33">
        <v>577</v>
      </c>
    </row>
    <row r="16" spans="1:11" x14ac:dyDescent="0.3">
      <c r="B16" s="19" t="s">
        <v>128</v>
      </c>
      <c r="C16" s="33">
        <v>357</v>
      </c>
      <c r="D16" s="33">
        <v>254</v>
      </c>
      <c r="E16" s="33">
        <v>290</v>
      </c>
      <c r="F16" s="33">
        <v>322</v>
      </c>
      <c r="G16" s="33">
        <v>345</v>
      </c>
      <c r="H16" s="33">
        <v>395</v>
      </c>
      <c r="I16" s="33">
        <v>349</v>
      </c>
      <c r="J16" s="33">
        <v>248</v>
      </c>
      <c r="K16" s="33">
        <v>150</v>
      </c>
    </row>
    <row r="17" spans="2:11" x14ac:dyDescent="0.3">
      <c r="B17" s="19" t="s">
        <v>129</v>
      </c>
      <c r="C17" s="33">
        <v>5922</v>
      </c>
      <c r="D17" s="33">
        <v>4981</v>
      </c>
      <c r="E17" s="33">
        <v>4293</v>
      </c>
      <c r="F17" s="33">
        <v>4417</v>
      </c>
      <c r="G17" s="33">
        <v>4496</v>
      </c>
      <c r="H17" s="33">
        <v>4754</v>
      </c>
      <c r="I17" s="33">
        <v>4340</v>
      </c>
      <c r="J17" s="33">
        <v>2660</v>
      </c>
      <c r="K17" s="33">
        <v>3617</v>
      </c>
    </row>
    <row r="18" spans="2:11" x14ac:dyDescent="0.3">
      <c r="B18" s="19" t="s">
        <v>130</v>
      </c>
      <c r="C18" s="33">
        <v>24851</v>
      </c>
      <c r="D18" s="33">
        <v>24471</v>
      </c>
      <c r="E18" s="33">
        <v>24092</v>
      </c>
      <c r="F18" s="33">
        <v>24526</v>
      </c>
      <c r="G18" s="33">
        <v>24258</v>
      </c>
      <c r="H18" s="33">
        <v>22940</v>
      </c>
      <c r="I18" s="33">
        <v>20743</v>
      </c>
      <c r="J18" s="33">
        <v>12711</v>
      </c>
      <c r="K18" s="33">
        <v>16523</v>
      </c>
    </row>
    <row r="19" spans="2:11" x14ac:dyDescent="0.3">
      <c r="B19" s="19" t="s">
        <v>131</v>
      </c>
      <c r="C19" s="33">
        <v>19984</v>
      </c>
      <c r="D19" s="33">
        <v>21217</v>
      </c>
      <c r="E19" s="33">
        <v>22269</v>
      </c>
      <c r="F19" s="33">
        <v>23988</v>
      </c>
      <c r="G19" s="33">
        <v>25486</v>
      </c>
      <c r="H19" s="33">
        <v>26047</v>
      </c>
      <c r="I19" s="33">
        <v>23584</v>
      </c>
      <c r="J19" s="33">
        <v>16583</v>
      </c>
      <c r="K19" s="33">
        <v>14560</v>
      </c>
    </row>
    <row r="20" spans="2:11" x14ac:dyDescent="0.3">
      <c r="B20" s="19" t="s">
        <v>132</v>
      </c>
      <c r="C20" s="33">
        <v>8707</v>
      </c>
      <c r="D20" s="33">
        <v>9592</v>
      </c>
      <c r="E20" s="33">
        <v>10049</v>
      </c>
      <c r="F20" s="33">
        <v>10934</v>
      </c>
      <c r="G20" s="33">
        <v>11684</v>
      </c>
      <c r="H20" s="33">
        <v>12980</v>
      </c>
      <c r="I20" s="33">
        <v>12211</v>
      </c>
      <c r="J20" s="33">
        <v>9791</v>
      </c>
      <c r="K20" s="33">
        <v>7122</v>
      </c>
    </row>
    <row r="21" spans="2:11" x14ac:dyDescent="0.3">
      <c r="B21" s="19" t="s">
        <v>133</v>
      </c>
      <c r="C21" s="33">
        <v>2706</v>
      </c>
      <c r="D21" s="33">
        <v>3168</v>
      </c>
      <c r="E21" s="33">
        <v>3286</v>
      </c>
      <c r="F21" s="33">
        <v>3733</v>
      </c>
      <c r="G21" s="33">
        <v>4186</v>
      </c>
      <c r="H21" s="33">
        <v>4922</v>
      </c>
      <c r="I21" s="33">
        <v>4938</v>
      </c>
      <c r="J21" s="33">
        <v>3295</v>
      </c>
      <c r="K21" s="33">
        <v>1913</v>
      </c>
    </row>
    <row r="22" spans="2:11" x14ac:dyDescent="0.3">
      <c r="B22" s="19"/>
      <c r="C22" s="26"/>
      <c r="D22" s="26"/>
      <c r="E22" s="26"/>
      <c r="F22" s="26"/>
      <c r="G22" s="26"/>
      <c r="H22" s="26"/>
      <c r="I22" s="26"/>
      <c r="J22" s="26"/>
    </row>
    <row r="23" spans="2:11" x14ac:dyDescent="0.3">
      <c r="B23" s="149" t="s">
        <v>146</v>
      </c>
      <c r="C23" s="147">
        <v>2010</v>
      </c>
      <c r="D23" s="147">
        <v>2011</v>
      </c>
      <c r="E23" s="147">
        <v>2012</v>
      </c>
      <c r="F23" s="147">
        <v>2013</v>
      </c>
      <c r="G23" s="147">
        <v>2014</v>
      </c>
      <c r="H23" s="147">
        <v>2015</v>
      </c>
      <c r="I23" s="147">
        <v>2016</v>
      </c>
      <c r="J23" s="147">
        <v>2017</v>
      </c>
      <c r="K23" s="147">
        <v>2018</v>
      </c>
    </row>
    <row r="24" spans="2:11" x14ac:dyDescent="0.3">
      <c r="B24" s="19" t="s">
        <v>127</v>
      </c>
      <c r="C24" s="33">
        <v>1745</v>
      </c>
      <c r="D24" s="33">
        <v>1801</v>
      </c>
      <c r="E24" s="33">
        <v>2043</v>
      </c>
      <c r="F24" s="33">
        <v>2140</v>
      </c>
      <c r="G24" s="33">
        <v>2263</v>
      </c>
      <c r="H24" s="33">
        <v>2717</v>
      </c>
      <c r="I24" s="33">
        <v>2882</v>
      </c>
      <c r="J24" s="33">
        <v>3211</v>
      </c>
      <c r="K24" s="33">
        <v>3132</v>
      </c>
    </row>
    <row r="25" spans="2:11" x14ac:dyDescent="0.3">
      <c r="B25" s="19" t="s">
        <v>128</v>
      </c>
      <c r="C25" s="33">
        <v>915</v>
      </c>
      <c r="D25" s="33">
        <v>1137</v>
      </c>
      <c r="E25" s="33">
        <v>1144</v>
      </c>
      <c r="F25" s="33">
        <v>1228</v>
      </c>
      <c r="G25" s="33">
        <v>1301</v>
      </c>
      <c r="H25" s="33">
        <v>1769</v>
      </c>
      <c r="I25" s="33">
        <v>1969</v>
      </c>
      <c r="J25" s="33">
        <v>2226</v>
      </c>
      <c r="K25" s="33">
        <v>2158</v>
      </c>
    </row>
    <row r="26" spans="2:11" x14ac:dyDescent="0.3">
      <c r="B26" s="19" t="s">
        <v>129</v>
      </c>
      <c r="C26" s="33">
        <v>4149</v>
      </c>
      <c r="D26" s="33">
        <v>4552</v>
      </c>
      <c r="E26" s="33">
        <v>4457</v>
      </c>
      <c r="F26" s="33">
        <v>4641</v>
      </c>
      <c r="G26" s="33">
        <v>4783</v>
      </c>
      <c r="H26" s="33">
        <v>5742</v>
      </c>
      <c r="I26" s="33">
        <v>5912</v>
      </c>
      <c r="J26" s="33">
        <v>4671</v>
      </c>
      <c r="K26" s="33">
        <v>4953</v>
      </c>
    </row>
    <row r="27" spans="2:11" x14ac:dyDescent="0.3">
      <c r="B27" s="19" t="s">
        <v>130</v>
      </c>
      <c r="C27" s="33">
        <v>3079</v>
      </c>
      <c r="D27" s="33">
        <v>3500</v>
      </c>
      <c r="E27" s="33">
        <v>3572</v>
      </c>
      <c r="F27" s="33">
        <v>3777</v>
      </c>
      <c r="G27" s="33">
        <v>3924</v>
      </c>
      <c r="H27" s="33">
        <v>4463</v>
      </c>
      <c r="I27" s="33">
        <v>4630</v>
      </c>
      <c r="J27" s="33">
        <v>3598</v>
      </c>
      <c r="K27" s="33">
        <v>3882</v>
      </c>
    </row>
    <row r="28" spans="2:11" x14ac:dyDescent="0.3">
      <c r="B28" s="19" t="s">
        <v>131</v>
      </c>
      <c r="C28" s="33">
        <v>2266</v>
      </c>
      <c r="D28" s="33">
        <v>2859</v>
      </c>
      <c r="E28" s="33">
        <v>3006</v>
      </c>
      <c r="F28" s="33">
        <v>3230</v>
      </c>
      <c r="G28" s="33">
        <v>3477</v>
      </c>
      <c r="H28" s="33">
        <v>4061</v>
      </c>
      <c r="I28" s="33">
        <v>4135</v>
      </c>
      <c r="J28" s="33">
        <v>2893</v>
      </c>
      <c r="K28" s="33">
        <v>3371</v>
      </c>
    </row>
    <row r="29" spans="2:11" x14ac:dyDescent="0.3">
      <c r="B29" s="19" t="s">
        <v>132</v>
      </c>
      <c r="C29" s="33">
        <v>1649</v>
      </c>
      <c r="D29" s="33">
        <v>2045</v>
      </c>
      <c r="E29" s="33">
        <v>2139</v>
      </c>
      <c r="F29" s="33">
        <v>2290</v>
      </c>
      <c r="G29" s="33">
        <v>2398</v>
      </c>
      <c r="H29" s="33">
        <v>2925</v>
      </c>
      <c r="I29" s="33">
        <v>2850</v>
      </c>
      <c r="J29" s="33">
        <v>2077</v>
      </c>
      <c r="K29" s="33">
        <v>1972</v>
      </c>
    </row>
    <row r="30" spans="2:11" x14ac:dyDescent="0.3">
      <c r="B30" s="19" t="s">
        <v>133</v>
      </c>
      <c r="C30" s="33">
        <v>610</v>
      </c>
      <c r="D30" s="33">
        <v>880</v>
      </c>
      <c r="E30" s="33">
        <v>961</v>
      </c>
      <c r="F30" s="33">
        <v>1114</v>
      </c>
      <c r="G30" s="33">
        <v>1282</v>
      </c>
      <c r="H30" s="33">
        <v>1729</v>
      </c>
      <c r="I30" s="33">
        <v>1765</v>
      </c>
      <c r="J30" s="33">
        <v>1120</v>
      </c>
      <c r="K30" s="33">
        <v>684</v>
      </c>
    </row>
    <row r="31" spans="2:11" x14ac:dyDescent="0.3">
      <c r="B31" s="8"/>
      <c r="C31" s="8"/>
      <c r="D31" s="8"/>
      <c r="E31" s="8"/>
      <c r="F31" s="8"/>
      <c r="G31" s="8"/>
      <c r="H31" s="8"/>
      <c r="I31" s="8"/>
      <c r="J31" s="8"/>
    </row>
    <row r="32" spans="2:11" x14ac:dyDescent="0.3">
      <c r="B32" s="38" t="s">
        <v>1271</v>
      </c>
      <c r="C32" s="8"/>
      <c r="D32" s="8"/>
      <c r="E32" s="8"/>
      <c r="F32" s="8"/>
      <c r="G32" s="8"/>
      <c r="H32" s="8"/>
      <c r="I32" s="8"/>
      <c r="J32" s="8"/>
    </row>
    <row r="33" spans="2:2" x14ac:dyDescent="0.3">
      <c r="B33" s="62" t="s">
        <v>141</v>
      </c>
    </row>
  </sheetData>
  <mergeCells count="1">
    <mergeCell ref="B2:J2"/>
  </mergeCells>
  <hyperlinks>
    <hyperlink ref="A1" location="'Índice '!A1" display="Índice" xr:uid="{00000000-0004-0000-0E00-000000000000}"/>
  </hyperlink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K195"/>
  <sheetViews>
    <sheetView topLeftCell="A3" workbookViewId="0">
      <selection activeCell="R22" sqref="R22"/>
    </sheetView>
  </sheetViews>
  <sheetFormatPr defaultRowHeight="14.4" x14ac:dyDescent="0.3"/>
  <cols>
    <col min="1" max="1" width="9.109375" style="8"/>
    <col min="2" max="2" width="31" customWidth="1"/>
    <col min="10" max="10" width="9.88671875" style="75" customWidth="1"/>
    <col min="11" max="11" width="9.109375" style="8"/>
    <col min="12" max="12" width="9" style="8" bestFit="1" customWidth="1"/>
    <col min="13" max="37" width="9.109375" style="8"/>
  </cols>
  <sheetData>
    <row r="1" spans="1:37" s="8" customFormat="1" x14ac:dyDescent="0.3">
      <c r="A1" s="58" t="s">
        <v>75</v>
      </c>
      <c r="B1" s="58"/>
      <c r="J1" s="73"/>
    </row>
    <row r="2" spans="1:37" s="8" customFormat="1" x14ac:dyDescent="0.3">
      <c r="J2" s="73"/>
    </row>
    <row r="3" spans="1:37" s="8" customFormat="1" ht="18" x14ac:dyDescent="0.35">
      <c r="B3" s="304" t="s">
        <v>97</v>
      </c>
      <c r="C3" s="304"/>
      <c r="D3" s="304"/>
      <c r="E3" s="304"/>
      <c r="F3" s="304"/>
      <c r="G3" s="304"/>
      <c r="H3" s="304"/>
      <c r="J3" s="73"/>
    </row>
    <row r="4" spans="1:37" s="8" customFormat="1" x14ac:dyDescent="0.3">
      <c r="J4" s="73"/>
    </row>
    <row r="5" spans="1:37" s="8" customFormat="1" ht="15.6" x14ac:dyDescent="0.3">
      <c r="B5" s="145" t="s">
        <v>20</v>
      </c>
      <c r="C5" s="144"/>
      <c r="D5" s="144"/>
      <c r="E5" s="144"/>
      <c r="F5" s="144"/>
      <c r="G5" s="144"/>
      <c r="H5" s="144"/>
      <c r="I5" s="144"/>
      <c r="J5" s="152"/>
      <c r="K5" s="144"/>
      <c r="L5" s="144"/>
      <c r="M5" s="144"/>
      <c r="N5" s="144"/>
    </row>
    <row r="6" spans="1:37" s="77" customFormat="1" x14ac:dyDescent="0.3">
      <c r="A6" s="76"/>
      <c r="B6" s="153" t="s">
        <v>147</v>
      </c>
      <c r="C6" s="153">
        <v>2012</v>
      </c>
      <c r="D6" s="153">
        <v>2013</v>
      </c>
      <c r="E6" s="153">
        <v>2014</v>
      </c>
      <c r="F6" s="153">
        <v>2015</v>
      </c>
      <c r="G6" s="153">
        <v>2016</v>
      </c>
      <c r="H6" s="153">
        <v>2017</v>
      </c>
      <c r="I6" s="153">
        <v>2018</v>
      </c>
      <c r="J6" s="147">
        <v>2019</v>
      </c>
      <c r="K6" s="147">
        <v>2020</v>
      </c>
      <c r="L6" s="147">
        <v>2021</v>
      </c>
      <c r="M6" s="147">
        <v>2022</v>
      </c>
      <c r="N6" s="147">
        <v>2023</v>
      </c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</row>
    <row r="7" spans="1:37" s="8" customFormat="1" x14ac:dyDescent="0.3">
      <c r="B7" s="12" t="s">
        <v>105</v>
      </c>
      <c r="C7" s="71">
        <v>197780</v>
      </c>
      <c r="D7" s="71">
        <v>226723</v>
      </c>
      <c r="E7" s="71">
        <v>252912</v>
      </c>
      <c r="F7" s="71">
        <v>275078</v>
      </c>
      <c r="G7" s="71">
        <v>332125</v>
      </c>
      <c r="H7" s="71">
        <v>383019</v>
      </c>
      <c r="I7" s="71">
        <v>454443</v>
      </c>
      <c r="J7" s="74">
        <v>501287</v>
      </c>
      <c r="K7" s="74">
        <v>650877</v>
      </c>
      <c r="L7" s="108">
        <v>712551</v>
      </c>
      <c r="M7" s="108">
        <v>761041</v>
      </c>
      <c r="N7" s="108">
        <v>828260</v>
      </c>
    </row>
    <row r="8" spans="1:37" s="8" customFormat="1" x14ac:dyDescent="0.3">
      <c r="B8" s="12" t="s">
        <v>106</v>
      </c>
      <c r="C8" s="71">
        <v>741</v>
      </c>
      <c r="D8" s="71">
        <v>811</v>
      </c>
      <c r="E8" s="71">
        <v>867</v>
      </c>
      <c r="F8" s="71">
        <v>1214</v>
      </c>
      <c r="G8" s="71">
        <v>1350</v>
      </c>
      <c r="H8" s="71">
        <v>1729</v>
      </c>
      <c r="I8" s="71">
        <v>14659</v>
      </c>
      <c r="J8" s="74">
        <v>18228</v>
      </c>
      <c r="K8" s="74">
        <v>20662</v>
      </c>
      <c r="L8" s="108">
        <v>16117</v>
      </c>
      <c r="M8" s="108">
        <v>11314</v>
      </c>
      <c r="N8" s="108">
        <v>7855</v>
      </c>
    </row>
    <row r="9" spans="1:37" s="8" customFormat="1" x14ac:dyDescent="0.3">
      <c r="B9" s="12" t="s">
        <v>107</v>
      </c>
      <c r="C9" s="71">
        <v>294</v>
      </c>
      <c r="D9" s="71">
        <v>379</v>
      </c>
      <c r="E9" s="71">
        <v>358</v>
      </c>
      <c r="F9" s="71">
        <v>514</v>
      </c>
      <c r="G9" s="71">
        <v>588</v>
      </c>
      <c r="H9" s="71">
        <v>801</v>
      </c>
      <c r="I9" s="71">
        <v>1220</v>
      </c>
      <c r="J9" s="74">
        <v>1369</v>
      </c>
      <c r="K9" s="74">
        <v>1793</v>
      </c>
      <c r="L9" s="108">
        <v>2190</v>
      </c>
      <c r="M9" s="108">
        <v>1948</v>
      </c>
      <c r="N9" s="108">
        <v>1561</v>
      </c>
    </row>
    <row r="10" spans="1:37" s="8" customFormat="1" x14ac:dyDescent="0.3">
      <c r="B10" s="15" t="s">
        <v>102</v>
      </c>
      <c r="C10" s="80">
        <v>198815</v>
      </c>
      <c r="D10" s="80">
        <v>227913</v>
      </c>
      <c r="E10" s="80">
        <v>254137</v>
      </c>
      <c r="F10" s="80">
        <v>276806</v>
      </c>
      <c r="G10" s="80">
        <v>334063</v>
      </c>
      <c r="H10" s="80">
        <v>385549</v>
      </c>
      <c r="I10" s="80">
        <v>470322</v>
      </c>
      <c r="J10" s="81">
        <v>520884</v>
      </c>
      <c r="K10" s="81">
        <f>K7+K8+K9</f>
        <v>673332</v>
      </c>
      <c r="L10" s="81">
        <f>L7+L8+L9</f>
        <v>730858</v>
      </c>
      <c r="M10" s="81">
        <f>M7+M8+M9</f>
        <v>774303</v>
      </c>
      <c r="N10" s="81">
        <f>N7+N8+N9</f>
        <v>837676</v>
      </c>
    </row>
    <row r="11" spans="1:37" s="8" customFormat="1" x14ac:dyDescent="0.3">
      <c r="B11" s="59"/>
      <c r="C11" s="72"/>
      <c r="D11" s="72"/>
      <c r="E11" s="72"/>
      <c r="F11" s="72"/>
      <c r="G11" s="72"/>
      <c r="H11" s="72"/>
      <c r="J11" s="73"/>
      <c r="L11" s="38"/>
    </row>
    <row r="12" spans="1:37" x14ac:dyDescent="0.3">
      <c r="B12" s="149" t="s">
        <v>148</v>
      </c>
      <c r="C12" s="147">
        <v>2012</v>
      </c>
      <c r="D12" s="147">
        <v>2013</v>
      </c>
      <c r="E12" s="147">
        <v>2014</v>
      </c>
      <c r="F12" s="147">
        <v>2015</v>
      </c>
      <c r="G12" s="147">
        <v>2016</v>
      </c>
      <c r="H12" s="147">
        <v>2017</v>
      </c>
      <c r="I12" s="147">
        <v>2018</v>
      </c>
      <c r="J12" s="147">
        <v>2019</v>
      </c>
      <c r="K12" s="147">
        <v>2020</v>
      </c>
      <c r="L12" s="147">
        <v>2021</v>
      </c>
      <c r="M12" s="147">
        <v>2022</v>
      </c>
      <c r="N12" s="147">
        <v>2023</v>
      </c>
    </row>
    <row r="13" spans="1:37" s="8" customFormat="1" x14ac:dyDescent="0.3">
      <c r="B13" s="12" t="s">
        <v>105</v>
      </c>
      <c r="C13" s="71">
        <v>2372365</v>
      </c>
      <c r="D13" s="71">
        <v>2417368</v>
      </c>
      <c r="E13" s="71">
        <v>2476780</v>
      </c>
      <c r="F13" s="71">
        <v>2443497</v>
      </c>
      <c r="G13" s="71">
        <v>2370895</v>
      </c>
      <c r="H13" s="71">
        <v>2340020</v>
      </c>
      <c r="I13" s="71">
        <v>2262918</v>
      </c>
      <c r="J13" s="74">
        <v>2288564</v>
      </c>
      <c r="K13" s="74">
        <v>2364371</v>
      </c>
      <c r="L13" s="108">
        <v>2286447</v>
      </c>
      <c r="M13" s="108">
        <v>2352806</v>
      </c>
      <c r="N13" s="108">
        <v>2351131</v>
      </c>
    </row>
    <row r="14" spans="1:37" s="8" customFormat="1" x14ac:dyDescent="0.3">
      <c r="B14" s="12" t="s">
        <v>106</v>
      </c>
      <c r="C14" s="71">
        <v>531849</v>
      </c>
      <c r="D14" s="71">
        <v>546998</v>
      </c>
      <c r="E14" s="71">
        <v>564385</v>
      </c>
      <c r="F14" s="71">
        <v>578976</v>
      </c>
      <c r="G14" s="71">
        <v>603531</v>
      </c>
      <c r="H14" s="71">
        <v>632492</v>
      </c>
      <c r="I14" s="71">
        <v>641686</v>
      </c>
      <c r="J14" s="74">
        <v>648554</v>
      </c>
      <c r="K14" s="74">
        <v>674873</v>
      </c>
      <c r="L14" s="108">
        <v>622851</v>
      </c>
      <c r="M14" s="108">
        <v>684026</v>
      </c>
      <c r="N14" s="108">
        <v>673185</v>
      </c>
    </row>
    <row r="15" spans="1:37" s="8" customFormat="1" x14ac:dyDescent="0.3">
      <c r="B15" s="12" t="s">
        <v>107</v>
      </c>
      <c r="C15" s="71">
        <v>165825</v>
      </c>
      <c r="D15" s="71">
        <v>171030</v>
      </c>
      <c r="E15" s="71">
        <v>173382</v>
      </c>
      <c r="F15" s="71">
        <v>172791</v>
      </c>
      <c r="G15" s="71">
        <v>177289</v>
      </c>
      <c r="H15" s="71">
        <v>180106</v>
      </c>
      <c r="I15" s="71">
        <v>182551</v>
      </c>
      <c r="J15" s="74">
        <v>181767</v>
      </c>
      <c r="K15" s="74">
        <v>187648</v>
      </c>
      <c r="L15" s="108">
        <v>177778</v>
      </c>
      <c r="M15" s="108">
        <v>200582</v>
      </c>
      <c r="N15" s="108">
        <v>202446</v>
      </c>
    </row>
    <row r="16" spans="1:37" s="8" customFormat="1" x14ac:dyDescent="0.3">
      <c r="B16" s="15" t="s">
        <v>102</v>
      </c>
      <c r="C16" s="80">
        <v>3070039</v>
      </c>
      <c r="D16" s="80">
        <v>3135396</v>
      </c>
      <c r="E16" s="80">
        <v>3214547</v>
      </c>
      <c r="F16" s="80">
        <v>3195264</v>
      </c>
      <c r="G16" s="80">
        <v>3151715</v>
      </c>
      <c r="H16" s="80">
        <v>3152618</v>
      </c>
      <c r="I16" s="80">
        <v>3087155</v>
      </c>
      <c r="J16" s="81">
        <v>3118885</v>
      </c>
      <c r="K16" s="81">
        <f>K13+K14+K15</f>
        <v>3226892</v>
      </c>
      <c r="L16" s="81">
        <f>L13+L14+L15</f>
        <v>3087076</v>
      </c>
      <c r="M16" s="81">
        <f>M13+M14+M15</f>
        <v>3237414</v>
      </c>
      <c r="N16" s="81">
        <f>N13+N14+N15</f>
        <v>3226762</v>
      </c>
    </row>
    <row r="17" spans="2:10" s="8" customFormat="1" x14ac:dyDescent="0.3">
      <c r="J17" s="73"/>
    </row>
    <row r="18" spans="2:10" s="8" customFormat="1" x14ac:dyDescent="0.3">
      <c r="B18" s="8" t="s">
        <v>1266</v>
      </c>
      <c r="J18" s="73"/>
    </row>
    <row r="19" spans="2:10" s="8" customFormat="1" x14ac:dyDescent="0.3">
      <c r="J19" s="73"/>
    </row>
    <row r="20" spans="2:10" s="8" customFormat="1" x14ac:dyDescent="0.3">
      <c r="J20" s="73"/>
    </row>
    <row r="21" spans="2:10" s="8" customFormat="1" x14ac:dyDescent="0.3">
      <c r="J21" s="73"/>
    </row>
    <row r="22" spans="2:10" s="8" customFormat="1" x14ac:dyDescent="0.3">
      <c r="J22" s="73"/>
    </row>
    <row r="23" spans="2:10" s="8" customFormat="1" x14ac:dyDescent="0.3">
      <c r="J23" s="73"/>
    </row>
    <row r="24" spans="2:10" s="8" customFormat="1" x14ac:dyDescent="0.3">
      <c r="J24" s="73"/>
    </row>
    <row r="25" spans="2:10" s="8" customFormat="1" x14ac:dyDescent="0.3">
      <c r="J25" s="73"/>
    </row>
    <row r="26" spans="2:10" s="8" customFormat="1" x14ac:dyDescent="0.3">
      <c r="J26" s="73"/>
    </row>
    <row r="27" spans="2:10" s="8" customFormat="1" x14ac:dyDescent="0.3">
      <c r="J27" s="73"/>
    </row>
    <row r="28" spans="2:10" s="8" customFormat="1" x14ac:dyDescent="0.3">
      <c r="J28" s="73"/>
    </row>
    <row r="29" spans="2:10" s="8" customFormat="1" x14ac:dyDescent="0.3">
      <c r="J29" s="73"/>
    </row>
    <row r="30" spans="2:10" s="8" customFormat="1" x14ac:dyDescent="0.3">
      <c r="J30" s="73"/>
    </row>
    <row r="31" spans="2:10" s="8" customFormat="1" x14ac:dyDescent="0.3">
      <c r="J31" s="73"/>
    </row>
    <row r="32" spans="2:10" s="8" customFormat="1" x14ac:dyDescent="0.3">
      <c r="J32" s="73"/>
    </row>
    <row r="33" spans="10:10" s="8" customFormat="1" x14ac:dyDescent="0.3">
      <c r="J33" s="73"/>
    </row>
    <row r="34" spans="10:10" s="8" customFormat="1" x14ac:dyDescent="0.3">
      <c r="J34" s="73"/>
    </row>
    <row r="35" spans="10:10" s="8" customFormat="1" x14ac:dyDescent="0.3">
      <c r="J35" s="73"/>
    </row>
    <row r="36" spans="10:10" s="8" customFormat="1" x14ac:dyDescent="0.3">
      <c r="J36" s="73"/>
    </row>
    <row r="37" spans="10:10" s="8" customFormat="1" x14ac:dyDescent="0.3">
      <c r="J37" s="73"/>
    </row>
    <row r="38" spans="10:10" s="8" customFormat="1" x14ac:dyDescent="0.3">
      <c r="J38" s="73"/>
    </row>
    <row r="39" spans="10:10" s="8" customFormat="1" x14ac:dyDescent="0.3">
      <c r="J39" s="73"/>
    </row>
    <row r="40" spans="10:10" s="8" customFormat="1" x14ac:dyDescent="0.3">
      <c r="J40" s="73"/>
    </row>
    <row r="41" spans="10:10" s="8" customFormat="1" x14ac:dyDescent="0.3">
      <c r="J41" s="73"/>
    </row>
    <row r="42" spans="10:10" s="8" customFormat="1" x14ac:dyDescent="0.3">
      <c r="J42" s="73"/>
    </row>
    <row r="43" spans="10:10" s="8" customFormat="1" x14ac:dyDescent="0.3">
      <c r="J43" s="73"/>
    </row>
    <row r="44" spans="10:10" s="8" customFormat="1" x14ac:dyDescent="0.3">
      <c r="J44" s="73"/>
    </row>
    <row r="45" spans="10:10" s="8" customFormat="1" x14ac:dyDescent="0.3">
      <c r="J45" s="73"/>
    </row>
    <row r="46" spans="10:10" s="8" customFormat="1" x14ac:dyDescent="0.3">
      <c r="J46" s="73"/>
    </row>
    <row r="47" spans="10:10" s="8" customFormat="1" x14ac:dyDescent="0.3">
      <c r="J47" s="73"/>
    </row>
    <row r="48" spans="10:10" s="8" customFormat="1" x14ac:dyDescent="0.3">
      <c r="J48" s="73"/>
    </row>
    <row r="49" spans="10:10" s="8" customFormat="1" x14ac:dyDescent="0.3">
      <c r="J49" s="73"/>
    </row>
    <row r="50" spans="10:10" s="8" customFormat="1" x14ac:dyDescent="0.3">
      <c r="J50" s="73"/>
    </row>
    <row r="51" spans="10:10" s="8" customFormat="1" x14ac:dyDescent="0.3">
      <c r="J51" s="73"/>
    </row>
    <row r="52" spans="10:10" s="8" customFormat="1" x14ac:dyDescent="0.3">
      <c r="J52" s="73"/>
    </row>
    <row r="53" spans="10:10" s="8" customFormat="1" x14ac:dyDescent="0.3">
      <c r="J53" s="73"/>
    </row>
    <row r="54" spans="10:10" s="8" customFormat="1" x14ac:dyDescent="0.3">
      <c r="J54" s="73"/>
    </row>
    <row r="55" spans="10:10" s="8" customFormat="1" x14ac:dyDescent="0.3">
      <c r="J55" s="73"/>
    </row>
    <row r="56" spans="10:10" s="8" customFormat="1" x14ac:dyDescent="0.3">
      <c r="J56" s="73"/>
    </row>
    <row r="57" spans="10:10" s="8" customFormat="1" x14ac:dyDescent="0.3">
      <c r="J57" s="73"/>
    </row>
    <row r="58" spans="10:10" s="8" customFormat="1" x14ac:dyDescent="0.3">
      <c r="J58" s="73"/>
    </row>
    <row r="59" spans="10:10" s="8" customFormat="1" x14ac:dyDescent="0.3">
      <c r="J59" s="73"/>
    </row>
    <row r="60" spans="10:10" s="8" customFormat="1" x14ac:dyDescent="0.3">
      <c r="J60" s="73"/>
    </row>
    <row r="61" spans="10:10" s="8" customFormat="1" x14ac:dyDescent="0.3">
      <c r="J61" s="73"/>
    </row>
    <row r="62" spans="10:10" s="8" customFormat="1" x14ac:dyDescent="0.3">
      <c r="J62" s="73"/>
    </row>
    <row r="63" spans="10:10" s="8" customFormat="1" x14ac:dyDescent="0.3">
      <c r="J63" s="73"/>
    </row>
    <row r="64" spans="10:10" s="8" customFormat="1" x14ac:dyDescent="0.3">
      <c r="J64" s="73"/>
    </row>
    <row r="65" spans="10:10" s="8" customFormat="1" x14ac:dyDescent="0.3">
      <c r="J65" s="73"/>
    </row>
    <row r="66" spans="10:10" s="8" customFormat="1" x14ac:dyDescent="0.3">
      <c r="J66" s="73"/>
    </row>
    <row r="67" spans="10:10" s="8" customFormat="1" x14ac:dyDescent="0.3">
      <c r="J67" s="73"/>
    </row>
    <row r="68" spans="10:10" s="8" customFormat="1" x14ac:dyDescent="0.3">
      <c r="J68" s="73"/>
    </row>
    <row r="69" spans="10:10" s="8" customFormat="1" x14ac:dyDescent="0.3">
      <c r="J69" s="73"/>
    </row>
    <row r="70" spans="10:10" s="8" customFormat="1" x14ac:dyDescent="0.3">
      <c r="J70" s="73"/>
    </row>
    <row r="71" spans="10:10" s="8" customFormat="1" x14ac:dyDescent="0.3">
      <c r="J71" s="73"/>
    </row>
    <row r="72" spans="10:10" s="8" customFormat="1" x14ac:dyDescent="0.3">
      <c r="J72" s="73"/>
    </row>
    <row r="73" spans="10:10" s="8" customFormat="1" x14ac:dyDescent="0.3">
      <c r="J73" s="73"/>
    </row>
    <row r="74" spans="10:10" s="8" customFormat="1" x14ac:dyDescent="0.3">
      <c r="J74" s="73"/>
    </row>
    <row r="75" spans="10:10" s="8" customFormat="1" x14ac:dyDescent="0.3">
      <c r="J75" s="73"/>
    </row>
    <row r="76" spans="10:10" s="8" customFormat="1" x14ac:dyDescent="0.3">
      <c r="J76" s="73"/>
    </row>
    <row r="77" spans="10:10" s="8" customFormat="1" x14ac:dyDescent="0.3">
      <c r="J77" s="73"/>
    </row>
    <row r="78" spans="10:10" s="8" customFormat="1" x14ac:dyDescent="0.3">
      <c r="J78" s="73"/>
    </row>
    <row r="79" spans="10:10" s="8" customFormat="1" x14ac:dyDescent="0.3">
      <c r="J79" s="73"/>
    </row>
    <row r="80" spans="10:10" s="8" customFormat="1" x14ac:dyDescent="0.3">
      <c r="J80" s="73"/>
    </row>
    <row r="81" spans="10:10" s="8" customFormat="1" x14ac:dyDescent="0.3">
      <c r="J81" s="73"/>
    </row>
    <row r="82" spans="10:10" s="8" customFormat="1" x14ac:dyDescent="0.3">
      <c r="J82" s="73"/>
    </row>
    <row r="83" spans="10:10" s="8" customFormat="1" x14ac:dyDescent="0.3">
      <c r="J83" s="73"/>
    </row>
    <row r="84" spans="10:10" s="8" customFormat="1" x14ac:dyDescent="0.3">
      <c r="J84" s="73"/>
    </row>
    <row r="85" spans="10:10" s="8" customFormat="1" x14ac:dyDescent="0.3">
      <c r="J85" s="73"/>
    </row>
    <row r="86" spans="10:10" s="8" customFormat="1" x14ac:dyDescent="0.3">
      <c r="J86" s="73"/>
    </row>
    <row r="87" spans="10:10" s="8" customFormat="1" x14ac:dyDescent="0.3">
      <c r="J87" s="73"/>
    </row>
    <row r="88" spans="10:10" s="8" customFormat="1" x14ac:dyDescent="0.3">
      <c r="J88" s="73"/>
    </row>
    <row r="89" spans="10:10" s="8" customFormat="1" x14ac:dyDescent="0.3">
      <c r="J89" s="73"/>
    </row>
    <row r="90" spans="10:10" s="8" customFormat="1" x14ac:dyDescent="0.3">
      <c r="J90" s="73"/>
    </row>
    <row r="91" spans="10:10" s="8" customFormat="1" x14ac:dyDescent="0.3">
      <c r="J91" s="73"/>
    </row>
    <row r="92" spans="10:10" s="8" customFormat="1" x14ac:dyDescent="0.3">
      <c r="J92" s="73"/>
    </row>
    <row r="93" spans="10:10" s="8" customFormat="1" x14ac:dyDescent="0.3">
      <c r="J93" s="73"/>
    </row>
    <row r="94" spans="10:10" s="8" customFormat="1" x14ac:dyDescent="0.3">
      <c r="J94" s="73"/>
    </row>
    <row r="95" spans="10:10" s="8" customFormat="1" x14ac:dyDescent="0.3">
      <c r="J95" s="73"/>
    </row>
    <row r="96" spans="10:10" s="8" customFormat="1" x14ac:dyDescent="0.3">
      <c r="J96" s="73"/>
    </row>
    <row r="97" spans="10:10" s="8" customFormat="1" x14ac:dyDescent="0.3">
      <c r="J97" s="73"/>
    </row>
    <row r="98" spans="10:10" s="8" customFormat="1" x14ac:dyDescent="0.3">
      <c r="J98" s="73"/>
    </row>
    <row r="99" spans="10:10" s="8" customFormat="1" x14ac:dyDescent="0.3">
      <c r="J99" s="73"/>
    </row>
    <row r="100" spans="10:10" s="8" customFormat="1" x14ac:dyDescent="0.3">
      <c r="J100" s="73"/>
    </row>
    <row r="101" spans="10:10" s="8" customFormat="1" x14ac:dyDescent="0.3">
      <c r="J101" s="73"/>
    </row>
    <row r="102" spans="10:10" s="8" customFormat="1" x14ac:dyDescent="0.3">
      <c r="J102" s="73"/>
    </row>
    <row r="103" spans="10:10" s="8" customFormat="1" x14ac:dyDescent="0.3">
      <c r="J103" s="73"/>
    </row>
    <row r="104" spans="10:10" s="8" customFormat="1" x14ac:dyDescent="0.3">
      <c r="J104" s="73"/>
    </row>
    <row r="105" spans="10:10" s="8" customFormat="1" x14ac:dyDescent="0.3">
      <c r="J105" s="73"/>
    </row>
    <row r="106" spans="10:10" s="8" customFormat="1" x14ac:dyDescent="0.3">
      <c r="J106" s="73"/>
    </row>
    <row r="107" spans="10:10" s="8" customFormat="1" x14ac:dyDescent="0.3">
      <c r="J107" s="73"/>
    </row>
    <row r="108" spans="10:10" s="8" customFormat="1" x14ac:dyDescent="0.3">
      <c r="J108" s="73"/>
    </row>
    <row r="109" spans="10:10" s="8" customFormat="1" x14ac:dyDescent="0.3">
      <c r="J109" s="73"/>
    </row>
    <row r="110" spans="10:10" s="8" customFormat="1" x14ac:dyDescent="0.3">
      <c r="J110" s="73"/>
    </row>
    <row r="111" spans="10:10" s="8" customFormat="1" x14ac:dyDescent="0.3">
      <c r="J111" s="73"/>
    </row>
    <row r="112" spans="10:10" s="8" customFormat="1" x14ac:dyDescent="0.3">
      <c r="J112" s="73"/>
    </row>
    <row r="113" spans="10:10" s="8" customFormat="1" x14ac:dyDescent="0.3">
      <c r="J113" s="73"/>
    </row>
    <row r="114" spans="10:10" s="8" customFormat="1" x14ac:dyDescent="0.3">
      <c r="J114" s="73"/>
    </row>
    <row r="115" spans="10:10" s="8" customFormat="1" x14ac:dyDescent="0.3">
      <c r="J115" s="73"/>
    </row>
    <row r="116" spans="10:10" s="8" customFormat="1" x14ac:dyDescent="0.3">
      <c r="J116" s="73"/>
    </row>
    <row r="117" spans="10:10" s="8" customFormat="1" x14ac:dyDescent="0.3">
      <c r="J117" s="73"/>
    </row>
    <row r="118" spans="10:10" s="8" customFormat="1" x14ac:dyDescent="0.3">
      <c r="J118" s="73"/>
    </row>
    <row r="119" spans="10:10" s="8" customFormat="1" x14ac:dyDescent="0.3">
      <c r="J119" s="73"/>
    </row>
    <row r="120" spans="10:10" s="8" customFormat="1" x14ac:dyDescent="0.3">
      <c r="J120" s="73"/>
    </row>
    <row r="121" spans="10:10" s="8" customFormat="1" x14ac:dyDescent="0.3">
      <c r="J121" s="73"/>
    </row>
    <row r="122" spans="10:10" s="8" customFormat="1" x14ac:dyDescent="0.3">
      <c r="J122" s="73"/>
    </row>
    <row r="123" spans="10:10" s="8" customFormat="1" x14ac:dyDescent="0.3">
      <c r="J123" s="73"/>
    </row>
    <row r="124" spans="10:10" s="8" customFormat="1" x14ac:dyDescent="0.3">
      <c r="J124" s="73"/>
    </row>
    <row r="125" spans="10:10" s="8" customFormat="1" x14ac:dyDescent="0.3">
      <c r="J125" s="73"/>
    </row>
    <row r="126" spans="10:10" s="8" customFormat="1" x14ac:dyDescent="0.3">
      <c r="J126" s="73"/>
    </row>
    <row r="127" spans="10:10" s="8" customFormat="1" x14ac:dyDescent="0.3">
      <c r="J127" s="73"/>
    </row>
    <row r="128" spans="10:10" s="8" customFormat="1" x14ac:dyDescent="0.3">
      <c r="J128" s="73"/>
    </row>
    <row r="129" spans="10:10" s="8" customFormat="1" x14ac:dyDescent="0.3">
      <c r="J129" s="73"/>
    </row>
    <row r="130" spans="10:10" s="8" customFormat="1" x14ac:dyDescent="0.3">
      <c r="J130" s="73"/>
    </row>
    <row r="131" spans="10:10" s="8" customFormat="1" x14ac:dyDescent="0.3">
      <c r="J131" s="73"/>
    </row>
    <row r="132" spans="10:10" s="8" customFormat="1" x14ac:dyDescent="0.3">
      <c r="J132" s="73"/>
    </row>
    <row r="133" spans="10:10" s="8" customFormat="1" x14ac:dyDescent="0.3">
      <c r="J133" s="73"/>
    </row>
    <row r="134" spans="10:10" s="8" customFormat="1" x14ac:dyDescent="0.3">
      <c r="J134" s="73"/>
    </row>
    <row r="135" spans="10:10" s="8" customFormat="1" x14ac:dyDescent="0.3">
      <c r="J135" s="73"/>
    </row>
    <row r="136" spans="10:10" s="8" customFormat="1" x14ac:dyDescent="0.3">
      <c r="J136" s="73"/>
    </row>
    <row r="137" spans="10:10" s="8" customFormat="1" x14ac:dyDescent="0.3">
      <c r="J137" s="73"/>
    </row>
    <row r="138" spans="10:10" s="8" customFormat="1" x14ac:dyDescent="0.3">
      <c r="J138" s="73"/>
    </row>
    <row r="139" spans="10:10" s="8" customFormat="1" x14ac:dyDescent="0.3">
      <c r="J139" s="73"/>
    </row>
    <row r="140" spans="10:10" s="8" customFormat="1" x14ac:dyDescent="0.3">
      <c r="J140" s="73"/>
    </row>
    <row r="141" spans="10:10" s="8" customFormat="1" x14ac:dyDescent="0.3">
      <c r="J141" s="73"/>
    </row>
    <row r="142" spans="10:10" s="8" customFormat="1" x14ac:dyDescent="0.3">
      <c r="J142" s="73"/>
    </row>
    <row r="143" spans="10:10" s="8" customFormat="1" x14ac:dyDescent="0.3">
      <c r="J143" s="73"/>
    </row>
    <row r="144" spans="10:10" s="8" customFormat="1" x14ac:dyDescent="0.3">
      <c r="J144" s="73"/>
    </row>
    <row r="145" spans="10:10" s="8" customFormat="1" x14ac:dyDescent="0.3">
      <c r="J145" s="73"/>
    </row>
    <row r="146" spans="10:10" s="8" customFormat="1" x14ac:dyDescent="0.3">
      <c r="J146" s="73"/>
    </row>
    <row r="147" spans="10:10" s="8" customFormat="1" x14ac:dyDescent="0.3">
      <c r="J147" s="73"/>
    </row>
    <row r="148" spans="10:10" s="8" customFormat="1" x14ac:dyDescent="0.3">
      <c r="J148" s="73"/>
    </row>
    <row r="149" spans="10:10" s="8" customFormat="1" x14ac:dyDescent="0.3">
      <c r="J149" s="73"/>
    </row>
    <row r="150" spans="10:10" s="8" customFormat="1" x14ac:dyDescent="0.3">
      <c r="J150" s="73"/>
    </row>
    <row r="151" spans="10:10" s="8" customFormat="1" x14ac:dyDescent="0.3">
      <c r="J151" s="73"/>
    </row>
    <row r="152" spans="10:10" s="8" customFormat="1" x14ac:dyDescent="0.3">
      <c r="J152" s="73"/>
    </row>
    <row r="153" spans="10:10" s="8" customFormat="1" x14ac:dyDescent="0.3">
      <c r="J153" s="73"/>
    </row>
    <row r="154" spans="10:10" s="8" customFormat="1" x14ac:dyDescent="0.3">
      <c r="J154" s="73"/>
    </row>
    <row r="155" spans="10:10" s="8" customFormat="1" x14ac:dyDescent="0.3">
      <c r="J155" s="73"/>
    </row>
    <row r="156" spans="10:10" s="8" customFormat="1" x14ac:dyDescent="0.3">
      <c r="J156" s="73"/>
    </row>
    <row r="157" spans="10:10" s="8" customFormat="1" x14ac:dyDescent="0.3">
      <c r="J157" s="73"/>
    </row>
    <row r="158" spans="10:10" s="8" customFormat="1" x14ac:dyDescent="0.3">
      <c r="J158" s="73"/>
    </row>
    <row r="159" spans="10:10" s="8" customFormat="1" x14ac:dyDescent="0.3">
      <c r="J159" s="73"/>
    </row>
    <row r="160" spans="10:10" s="8" customFormat="1" x14ac:dyDescent="0.3">
      <c r="J160" s="73"/>
    </row>
    <row r="161" spans="10:10" s="8" customFormat="1" x14ac:dyDescent="0.3">
      <c r="J161" s="73"/>
    </row>
    <row r="162" spans="10:10" s="8" customFormat="1" x14ac:dyDescent="0.3">
      <c r="J162" s="73"/>
    </row>
    <row r="163" spans="10:10" s="8" customFormat="1" x14ac:dyDescent="0.3">
      <c r="J163" s="73"/>
    </row>
    <row r="164" spans="10:10" s="8" customFormat="1" x14ac:dyDescent="0.3">
      <c r="J164" s="73"/>
    </row>
    <row r="165" spans="10:10" s="8" customFormat="1" x14ac:dyDescent="0.3">
      <c r="J165" s="73"/>
    </row>
    <row r="166" spans="10:10" s="8" customFormat="1" x14ac:dyDescent="0.3">
      <c r="J166" s="73"/>
    </row>
    <row r="167" spans="10:10" s="8" customFormat="1" x14ac:dyDescent="0.3">
      <c r="J167" s="73"/>
    </row>
    <row r="168" spans="10:10" s="8" customFormat="1" x14ac:dyDescent="0.3">
      <c r="J168" s="73"/>
    </row>
    <row r="169" spans="10:10" s="8" customFormat="1" x14ac:dyDescent="0.3">
      <c r="J169" s="73"/>
    </row>
    <row r="170" spans="10:10" s="8" customFormat="1" x14ac:dyDescent="0.3">
      <c r="J170" s="73"/>
    </row>
    <row r="171" spans="10:10" s="8" customFormat="1" x14ac:dyDescent="0.3">
      <c r="J171" s="73"/>
    </row>
    <row r="172" spans="10:10" s="8" customFormat="1" x14ac:dyDescent="0.3">
      <c r="J172" s="73"/>
    </row>
    <row r="173" spans="10:10" s="8" customFormat="1" x14ac:dyDescent="0.3">
      <c r="J173" s="73"/>
    </row>
    <row r="174" spans="10:10" s="8" customFormat="1" x14ac:dyDescent="0.3">
      <c r="J174" s="73"/>
    </row>
    <row r="175" spans="10:10" s="8" customFormat="1" x14ac:dyDescent="0.3">
      <c r="J175" s="73"/>
    </row>
    <row r="176" spans="10:10" s="8" customFormat="1" x14ac:dyDescent="0.3">
      <c r="J176" s="73"/>
    </row>
    <row r="177" spans="10:10" s="8" customFormat="1" x14ac:dyDescent="0.3">
      <c r="J177" s="73"/>
    </row>
    <row r="178" spans="10:10" s="8" customFormat="1" x14ac:dyDescent="0.3">
      <c r="J178" s="73"/>
    </row>
    <row r="179" spans="10:10" s="8" customFormat="1" x14ac:dyDescent="0.3">
      <c r="J179" s="73"/>
    </row>
    <row r="180" spans="10:10" s="8" customFormat="1" x14ac:dyDescent="0.3">
      <c r="J180" s="73"/>
    </row>
    <row r="181" spans="10:10" s="8" customFormat="1" x14ac:dyDescent="0.3">
      <c r="J181" s="73"/>
    </row>
    <row r="182" spans="10:10" s="8" customFormat="1" x14ac:dyDescent="0.3">
      <c r="J182" s="73"/>
    </row>
    <row r="183" spans="10:10" s="8" customFormat="1" x14ac:dyDescent="0.3">
      <c r="J183" s="73"/>
    </row>
    <row r="184" spans="10:10" s="8" customFormat="1" x14ac:dyDescent="0.3">
      <c r="J184" s="73"/>
    </row>
    <row r="185" spans="10:10" s="8" customFormat="1" x14ac:dyDescent="0.3">
      <c r="J185" s="73"/>
    </row>
    <row r="186" spans="10:10" s="8" customFormat="1" x14ac:dyDescent="0.3">
      <c r="J186" s="73"/>
    </row>
    <row r="187" spans="10:10" s="8" customFormat="1" x14ac:dyDescent="0.3">
      <c r="J187" s="73"/>
    </row>
    <row r="188" spans="10:10" s="8" customFormat="1" x14ac:dyDescent="0.3">
      <c r="J188" s="73"/>
    </row>
    <row r="189" spans="10:10" s="8" customFormat="1" x14ac:dyDescent="0.3">
      <c r="J189" s="73"/>
    </row>
    <row r="190" spans="10:10" s="8" customFormat="1" x14ac:dyDescent="0.3">
      <c r="J190" s="73"/>
    </row>
    <row r="191" spans="10:10" s="8" customFormat="1" x14ac:dyDescent="0.3">
      <c r="J191" s="73"/>
    </row>
    <row r="192" spans="10:10" s="8" customFormat="1" x14ac:dyDescent="0.3">
      <c r="J192" s="73"/>
    </row>
    <row r="193" spans="10:10" s="8" customFormat="1" x14ac:dyDescent="0.3">
      <c r="J193" s="73"/>
    </row>
    <row r="194" spans="10:10" s="8" customFormat="1" x14ac:dyDescent="0.3">
      <c r="J194" s="73"/>
    </row>
    <row r="195" spans="10:10" s="8" customFormat="1" x14ac:dyDescent="0.3">
      <c r="J195" s="73"/>
    </row>
  </sheetData>
  <mergeCells count="1">
    <mergeCell ref="B3:H3"/>
  </mergeCells>
  <hyperlinks>
    <hyperlink ref="A1" location="'Índice '!A1" display="Índice" xr:uid="{00000000-0004-0000-0F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56F6F-E72A-4EC9-9F5B-61C118F8CF84}">
  <dimension ref="A1:BD363"/>
  <sheetViews>
    <sheetView topLeftCell="A11" workbookViewId="0">
      <selection activeCell="L14" sqref="L14:L16"/>
    </sheetView>
  </sheetViews>
  <sheetFormatPr defaultRowHeight="14.4" x14ac:dyDescent="0.3"/>
  <cols>
    <col min="1" max="1" width="8.88671875" style="8"/>
    <col min="2" max="2" width="51.109375" customWidth="1"/>
    <col min="3" max="12" width="12.88671875" bestFit="1" customWidth="1"/>
  </cols>
  <sheetData>
    <row r="1" spans="1:56" x14ac:dyDescent="0.3">
      <c r="A1" s="58" t="s">
        <v>75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</row>
    <row r="2" spans="1:56" x14ac:dyDescent="0.3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</row>
    <row r="3" spans="1:56" ht="18" x14ac:dyDescent="0.35">
      <c r="B3" s="304" t="s">
        <v>97</v>
      </c>
      <c r="C3" s="304"/>
      <c r="D3" s="304"/>
      <c r="E3" s="304"/>
      <c r="F3" s="304"/>
      <c r="G3" s="304"/>
      <c r="H3" s="304"/>
      <c r="I3" s="8"/>
      <c r="J3" s="73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</row>
    <row r="4" spans="1:56" x14ac:dyDescent="0.3">
      <c r="B4" s="8"/>
      <c r="C4" s="8"/>
      <c r="D4" s="8"/>
      <c r="E4" s="8"/>
      <c r="F4" s="8"/>
      <c r="G4" s="8"/>
      <c r="H4" s="8"/>
      <c r="I4" s="8"/>
      <c r="J4" s="73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</row>
    <row r="5" spans="1:56" x14ac:dyDescent="0.3">
      <c r="B5" s="290" t="s">
        <v>1259</v>
      </c>
      <c r="C5" s="144"/>
      <c r="D5" s="144"/>
      <c r="E5" s="144"/>
      <c r="F5" s="144"/>
      <c r="G5" s="144"/>
      <c r="H5" s="144"/>
      <c r="I5" s="144"/>
      <c r="J5" s="152"/>
      <c r="K5" s="144"/>
      <c r="L5" s="144"/>
      <c r="M5" s="286"/>
      <c r="N5" s="286"/>
    </row>
    <row r="6" spans="1:56" x14ac:dyDescent="0.3">
      <c r="B6" s="287" t="s">
        <v>1260</v>
      </c>
      <c r="C6" s="291">
        <v>2014</v>
      </c>
      <c r="D6" s="291">
        <v>2015</v>
      </c>
      <c r="E6" s="291">
        <v>2016</v>
      </c>
      <c r="F6" s="291">
        <v>2017</v>
      </c>
      <c r="G6" s="291">
        <v>2018</v>
      </c>
      <c r="H6" s="291">
        <v>2019</v>
      </c>
      <c r="I6" s="291">
        <v>2020</v>
      </c>
      <c r="J6" s="291">
        <v>2021</v>
      </c>
      <c r="K6" s="291">
        <v>2022</v>
      </c>
      <c r="L6" s="291">
        <v>2023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56" x14ac:dyDescent="0.3">
      <c r="B7" s="8" t="s">
        <v>90</v>
      </c>
      <c r="C7" s="289">
        <v>1091016</v>
      </c>
      <c r="D7" s="289">
        <v>1072474</v>
      </c>
      <c r="E7" s="289">
        <v>1059297</v>
      </c>
      <c r="F7" s="289">
        <v>1037324</v>
      </c>
      <c r="G7" s="289">
        <v>1014687</v>
      </c>
      <c r="H7" s="289">
        <v>976344</v>
      </c>
      <c r="I7" s="289">
        <v>998574</v>
      </c>
      <c r="J7" s="289">
        <v>979298</v>
      </c>
      <c r="K7" s="289">
        <v>946273</v>
      </c>
      <c r="L7" s="309">
        <v>907927</v>
      </c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56" x14ac:dyDescent="0.3">
      <c r="B8" s="8" t="s">
        <v>91</v>
      </c>
      <c r="C8" s="289">
        <v>876784</v>
      </c>
      <c r="D8" s="289">
        <v>939372</v>
      </c>
      <c r="E8" s="289">
        <v>1021746</v>
      </c>
      <c r="F8" s="289">
        <v>1102228</v>
      </c>
      <c r="G8" s="289">
        <v>1202802</v>
      </c>
      <c r="H8" s="289">
        <v>1381546</v>
      </c>
      <c r="I8" s="289">
        <v>1492109</v>
      </c>
      <c r="J8" s="289">
        <v>1581816</v>
      </c>
      <c r="K8" s="289">
        <v>1686358</v>
      </c>
      <c r="L8" s="309">
        <v>1819517</v>
      </c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</row>
    <row r="9" spans="1:56" x14ac:dyDescent="0.3">
      <c r="B9" s="8" t="s">
        <v>92</v>
      </c>
      <c r="C9" s="289">
        <v>1500884</v>
      </c>
      <c r="D9" s="289">
        <v>1472530</v>
      </c>
      <c r="E9" s="289">
        <v>1417035</v>
      </c>
      <c r="F9" s="289">
        <v>1413049</v>
      </c>
      <c r="G9" s="289">
        <v>1360246</v>
      </c>
      <c r="H9" s="289">
        <v>1327445</v>
      </c>
      <c r="I9" s="289">
        <v>1409649</v>
      </c>
      <c r="J9" s="289">
        <v>1392739</v>
      </c>
      <c r="K9" s="289">
        <v>1379082</v>
      </c>
      <c r="L9" s="309">
        <v>1336994</v>
      </c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</row>
    <row r="10" spans="1:56" x14ac:dyDescent="0.3">
      <c r="B10" s="8" t="s">
        <v>93</v>
      </c>
      <c r="C10" s="289">
        <v>3468684</v>
      </c>
      <c r="D10" s="289">
        <v>3484376</v>
      </c>
      <c r="E10" s="289">
        <v>3498078</v>
      </c>
      <c r="F10" s="289">
        <v>3552601</v>
      </c>
      <c r="G10" s="289">
        <v>3577735</v>
      </c>
      <c r="H10" s="289">
        <v>3685335</v>
      </c>
      <c r="I10" s="289">
        <v>3900332</v>
      </c>
      <c r="J10" s="289">
        <v>3953853</v>
      </c>
      <c r="K10" s="289">
        <v>4011713</v>
      </c>
      <c r="L10" s="309">
        <v>4064438</v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</row>
    <row r="11" spans="1:56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</row>
    <row r="12" spans="1:56" x14ac:dyDescent="0.3">
      <c r="B12" s="288" t="s">
        <v>1261</v>
      </c>
      <c r="C12" s="292">
        <v>2014</v>
      </c>
      <c r="D12" s="292">
        <v>2015</v>
      </c>
      <c r="E12" s="292">
        <v>2016</v>
      </c>
      <c r="F12" s="292">
        <v>2017</v>
      </c>
      <c r="G12" s="292">
        <v>2018</v>
      </c>
      <c r="H12" s="292">
        <v>2019</v>
      </c>
      <c r="I12" s="292">
        <v>2020</v>
      </c>
      <c r="J12" s="292">
        <v>2021</v>
      </c>
      <c r="K12" s="292">
        <v>2022</v>
      </c>
      <c r="L12" s="292">
        <v>2023</v>
      </c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</row>
    <row r="13" spans="1:56" x14ac:dyDescent="0.3">
      <c r="B13" s="8" t="s">
        <v>105</v>
      </c>
      <c r="C13" s="289">
        <v>542517</v>
      </c>
      <c r="D13" s="289">
        <v>517634</v>
      </c>
      <c r="E13" s="289">
        <v>488215</v>
      </c>
      <c r="F13" s="289">
        <v>450219</v>
      </c>
      <c r="G13" s="289">
        <v>426627</v>
      </c>
      <c r="H13" s="289">
        <v>382868</v>
      </c>
      <c r="I13" s="289">
        <v>403158</v>
      </c>
      <c r="J13" s="289">
        <v>379201</v>
      </c>
      <c r="K13" s="289">
        <v>353457</v>
      </c>
      <c r="L13" s="289">
        <v>319030</v>
      </c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</row>
    <row r="14" spans="1:56" x14ac:dyDescent="0.3">
      <c r="B14" s="8" t="s">
        <v>106</v>
      </c>
      <c r="C14" s="289">
        <v>413784</v>
      </c>
      <c r="D14" s="289">
        <v>420212</v>
      </c>
      <c r="E14" s="289">
        <v>433383</v>
      </c>
      <c r="F14" s="289">
        <v>447776</v>
      </c>
      <c r="G14" s="289">
        <v>447510</v>
      </c>
      <c r="H14" s="289">
        <v>452709</v>
      </c>
      <c r="I14" s="289">
        <v>451874</v>
      </c>
      <c r="J14" s="289">
        <v>450891</v>
      </c>
      <c r="K14" s="289">
        <v>442962</v>
      </c>
      <c r="L14" s="289">
        <v>436512</v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</row>
    <row r="15" spans="1:56" x14ac:dyDescent="0.3">
      <c r="B15" s="8" t="s">
        <v>107</v>
      </c>
      <c r="C15" s="289">
        <v>134715</v>
      </c>
      <c r="D15" s="289">
        <v>134628</v>
      </c>
      <c r="E15" s="289">
        <v>137699</v>
      </c>
      <c r="F15" s="289">
        <v>139329</v>
      </c>
      <c r="G15" s="289">
        <v>140550</v>
      </c>
      <c r="H15" s="289">
        <v>140767</v>
      </c>
      <c r="I15" s="289">
        <v>143542</v>
      </c>
      <c r="J15" s="289">
        <v>149206</v>
      </c>
      <c r="K15" s="289">
        <v>149854</v>
      </c>
      <c r="L15" s="289">
        <v>125385</v>
      </c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</row>
    <row r="16" spans="1:56" x14ac:dyDescent="0.3">
      <c r="B16" s="8" t="s">
        <v>93</v>
      </c>
      <c r="C16" s="289">
        <v>1091016</v>
      </c>
      <c r="D16" s="289">
        <v>1072474</v>
      </c>
      <c r="E16" s="289">
        <v>1059297</v>
      </c>
      <c r="F16" s="289">
        <v>1037324</v>
      </c>
      <c r="G16" s="289">
        <v>1014687</v>
      </c>
      <c r="H16" s="289">
        <v>976344</v>
      </c>
      <c r="I16" s="289">
        <v>998574</v>
      </c>
      <c r="J16" s="289">
        <v>979298</v>
      </c>
      <c r="K16" s="289">
        <v>946273</v>
      </c>
      <c r="L16" s="289">
        <v>907927</v>
      </c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</row>
    <row r="17" spans="2:37" x14ac:dyDescent="0.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</row>
    <row r="18" spans="2:37" x14ac:dyDescent="0.3">
      <c r="B18" s="287" t="s">
        <v>1262</v>
      </c>
      <c r="C18" s="291">
        <v>2014</v>
      </c>
      <c r="D18" s="291">
        <v>2015</v>
      </c>
      <c r="E18" s="291">
        <v>2016</v>
      </c>
      <c r="F18" s="291">
        <v>2017</v>
      </c>
      <c r="G18" s="291">
        <v>2018</v>
      </c>
      <c r="H18" s="291">
        <v>2019</v>
      </c>
      <c r="I18" s="291">
        <v>2020</v>
      </c>
      <c r="J18" s="291">
        <v>2021</v>
      </c>
      <c r="K18" s="291">
        <v>2022</v>
      </c>
      <c r="L18" s="291">
        <v>2023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</row>
    <row r="19" spans="2:37" x14ac:dyDescent="0.3">
      <c r="B19" s="8" t="s">
        <v>105</v>
      </c>
      <c r="C19" s="289">
        <v>838463</v>
      </c>
      <c r="D19" s="289">
        <v>896955</v>
      </c>
      <c r="E19" s="289">
        <v>974197</v>
      </c>
      <c r="F19" s="289">
        <v>1049941</v>
      </c>
      <c r="G19" s="289">
        <v>1134329</v>
      </c>
      <c r="H19" s="289">
        <v>1299999</v>
      </c>
      <c r="I19" s="289">
        <v>1405871</v>
      </c>
      <c r="J19" s="289">
        <v>1491482</v>
      </c>
      <c r="K19" s="289">
        <v>1593869</v>
      </c>
      <c r="L19" s="289">
        <v>1728624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</row>
    <row r="20" spans="2:37" x14ac:dyDescent="0.3">
      <c r="B20" s="8" t="s">
        <v>106</v>
      </c>
      <c r="C20" s="289">
        <v>34146</v>
      </c>
      <c r="D20" s="289">
        <v>37730</v>
      </c>
      <c r="E20" s="289">
        <v>42589</v>
      </c>
      <c r="F20" s="289">
        <v>46867</v>
      </c>
      <c r="G20" s="289">
        <v>62762</v>
      </c>
      <c r="H20" s="289">
        <v>75262</v>
      </c>
      <c r="I20" s="289">
        <v>78926</v>
      </c>
      <c r="J20" s="289">
        <v>81070</v>
      </c>
      <c r="K20" s="289">
        <v>81593</v>
      </c>
      <c r="L20" s="289">
        <v>80073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</row>
    <row r="21" spans="2:37" x14ac:dyDescent="0.3">
      <c r="B21" s="8" t="s">
        <v>107</v>
      </c>
      <c r="C21" s="289">
        <v>4175</v>
      </c>
      <c r="D21" s="289">
        <v>4687</v>
      </c>
      <c r="E21" s="289">
        <v>4960</v>
      </c>
      <c r="F21" s="289">
        <v>5420</v>
      </c>
      <c r="G21" s="289">
        <v>5711</v>
      </c>
      <c r="H21" s="289">
        <v>6285</v>
      </c>
      <c r="I21" s="289">
        <v>7312</v>
      </c>
      <c r="J21" s="289">
        <v>9264</v>
      </c>
      <c r="K21" s="289">
        <v>10896</v>
      </c>
      <c r="L21" s="289">
        <v>10820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</row>
    <row r="22" spans="2:37" x14ac:dyDescent="0.3">
      <c r="B22" s="8" t="s">
        <v>93</v>
      </c>
      <c r="C22" s="289">
        <v>876784</v>
      </c>
      <c r="D22" s="289">
        <v>939372</v>
      </c>
      <c r="E22" s="289">
        <v>1021746</v>
      </c>
      <c r="F22" s="289">
        <v>1102228</v>
      </c>
      <c r="G22" s="289">
        <v>1202802</v>
      </c>
      <c r="H22" s="289">
        <v>1381546</v>
      </c>
      <c r="I22" s="289">
        <v>1492109</v>
      </c>
      <c r="J22" s="289">
        <v>1581816</v>
      </c>
      <c r="K22" s="289">
        <v>1686358</v>
      </c>
      <c r="L22" s="289">
        <v>1819517</v>
      </c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</row>
    <row r="23" spans="2:37" x14ac:dyDescent="0.3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</row>
    <row r="24" spans="2:37" x14ac:dyDescent="0.3">
      <c r="B24" s="287" t="s">
        <v>1263</v>
      </c>
      <c r="C24" s="291">
        <v>2014</v>
      </c>
      <c r="D24" s="291">
        <v>2015</v>
      </c>
      <c r="E24" s="291">
        <v>2016</v>
      </c>
      <c r="F24" s="291">
        <v>2017</v>
      </c>
      <c r="G24" s="291">
        <v>2018</v>
      </c>
      <c r="H24" s="291">
        <v>2019</v>
      </c>
      <c r="I24" s="291">
        <v>2020</v>
      </c>
      <c r="J24" s="291">
        <v>2021</v>
      </c>
      <c r="K24" s="291">
        <v>2022</v>
      </c>
      <c r="L24" s="291">
        <v>2023</v>
      </c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</row>
    <row r="25" spans="2:37" x14ac:dyDescent="0.3">
      <c r="B25" s="8" t="s">
        <v>105</v>
      </c>
      <c r="C25" s="310">
        <v>1348712</v>
      </c>
      <c r="D25" s="310">
        <v>1316297</v>
      </c>
      <c r="E25" s="310">
        <v>1252920</v>
      </c>
      <c r="F25" s="310">
        <v>1236941</v>
      </c>
      <c r="G25" s="310">
        <v>1175988</v>
      </c>
      <c r="H25" s="310">
        <v>1136248</v>
      </c>
      <c r="I25" s="310">
        <v>1206328</v>
      </c>
      <c r="J25" s="310">
        <v>1184090</v>
      </c>
      <c r="K25" s="310">
        <v>1166517</v>
      </c>
      <c r="L25" s="310">
        <v>1131737</v>
      </c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</row>
    <row r="26" spans="2:37" x14ac:dyDescent="0.3">
      <c r="B26" s="8" t="s">
        <v>106</v>
      </c>
      <c r="C26" s="310">
        <v>117322</v>
      </c>
      <c r="D26" s="310">
        <v>122238</v>
      </c>
      <c r="E26" s="310">
        <v>128898</v>
      </c>
      <c r="F26" s="310">
        <v>139852</v>
      </c>
      <c r="G26" s="310">
        <v>146574</v>
      </c>
      <c r="H26" s="310">
        <v>153493</v>
      </c>
      <c r="I26" s="310">
        <v>164727</v>
      </c>
      <c r="J26" s="310">
        <v>168130</v>
      </c>
      <c r="K26" s="310">
        <v>170785</v>
      </c>
      <c r="L26" s="310">
        <v>164455</v>
      </c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</row>
    <row r="27" spans="2:37" x14ac:dyDescent="0.3">
      <c r="B27" s="8" t="s">
        <v>107</v>
      </c>
      <c r="C27" s="310">
        <v>34850</v>
      </c>
      <c r="D27" s="310">
        <v>33995</v>
      </c>
      <c r="E27" s="310">
        <v>35217</v>
      </c>
      <c r="F27" s="310">
        <v>36256</v>
      </c>
      <c r="G27" s="310">
        <v>37684</v>
      </c>
      <c r="H27" s="310">
        <v>37704</v>
      </c>
      <c r="I27" s="310">
        <v>38594</v>
      </c>
      <c r="J27" s="310">
        <v>40519</v>
      </c>
      <c r="K27" s="310">
        <v>41780</v>
      </c>
      <c r="L27" s="310">
        <v>40802</v>
      </c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</row>
    <row r="28" spans="2:37" x14ac:dyDescent="0.3">
      <c r="B28" s="8" t="s">
        <v>93</v>
      </c>
      <c r="C28" s="310">
        <v>1500884</v>
      </c>
      <c r="D28" s="310">
        <v>1472530</v>
      </c>
      <c r="E28" s="310">
        <v>1417035</v>
      </c>
      <c r="F28" s="310">
        <v>1413049</v>
      </c>
      <c r="G28" s="310">
        <v>1360246</v>
      </c>
      <c r="H28" s="310">
        <v>1327445</v>
      </c>
      <c r="I28" s="310">
        <v>1409649</v>
      </c>
      <c r="J28" s="310">
        <v>1392739</v>
      </c>
      <c r="K28" s="310">
        <v>1379082</v>
      </c>
      <c r="L28" s="310">
        <v>1336994</v>
      </c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</row>
    <row r="29" spans="2:37" x14ac:dyDescent="0.3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</row>
    <row r="30" spans="2:37" x14ac:dyDescent="0.3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</row>
    <row r="31" spans="2:37" x14ac:dyDescent="0.3">
      <c r="B31" s="8" t="s">
        <v>1266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</row>
    <row r="32" spans="2:37" x14ac:dyDescent="0.3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</row>
    <row r="33" spans="2:37" x14ac:dyDescent="0.3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</row>
    <row r="34" spans="2:37" x14ac:dyDescent="0.3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</row>
    <row r="35" spans="2:37" x14ac:dyDescent="0.3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</row>
    <row r="36" spans="2:37" x14ac:dyDescent="0.3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</row>
    <row r="37" spans="2:37" x14ac:dyDescent="0.3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</row>
    <row r="38" spans="2:37" x14ac:dyDescent="0.3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</row>
    <row r="39" spans="2:37" x14ac:dyDescent="0.3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</row>
    <row r="40" spans="2:37" x14ac:dyDescent="0.3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</row>
    <row r="41" spans="2:37" x14ac:dyDescent="0.3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</row>
    <row r="42" spans="2:37" x14ac:dyDescent="0.3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</row>
    <row r="43" spans="2:37" x14ac:dyDescent="0.3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</row>
    <row r="44" spans="2:37" x14ac:dyDescent="0.3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</row>
    <row r="45" spans="2:37" x14ac:dyDescent="0.3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</row>
    <row r="46" spans="2:37" x14ac:dyDescent="0.3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</row>
    <row r="47" spans="2:37" x14ac:dyDescent="0.3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</row>
    <row r="48" spans="2:37" x14ac:dyDescent="0.3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</row>
    <row r="49" spans="2:37" x14ac:dyDescent="0.3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</row>
    <row r="50" spans="2:37" x14ac:dyDescent="0.3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</row>
    <row r="51" spans="2:37" x14ac:dyDescent="0.3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</row>
    <row r="52" spans="2:37" x14ac:dyDescent="0.3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</row>
    <row r="53" spans="2:37" x14ac:dyDescent="0.3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</row>
    <row r="54" spans="2:37" x14ac:dyDescent="0.3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</row>
    <row r="55" spans="2:37" x14ac:dyDescent="0.3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</row>
    <row r="56" spans="2:37" x14ac:dyDescent="0.3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</row>
    <row r="57" spans="2:37" x14ac:dyDescent="0.3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</row>
    <row r="58" spans="2:37" x14ac:dyDescent="0.3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</row>
    <row r="59" spans="2:37" x14ac:dyDescent="0.3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</row>
    <row r="60" spans="2:37" x14ac:dyDescent="0.3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</row>
    <row r="61" spans="2:37" x14ac:dyDescent="0.3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</row>
    <row r="62" spans="2:37" x14ac:dyDescent="0.3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</row>
    <row r="63" spans="2:37" x14ac:dyDescent="0.3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</row>
    <row r="64" spans="2:37" x14ac:dyDescent="0.3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</row>
    <row r="65" spans="2:37" x14ac:dyDescent="0.3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</row>
    <row r="66" spans="2:37" x14ac:dyDescent="0.3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</row>
    <row r="67" spans="2:37" x14ac:dyDescent="0.3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</row>
    <row r="68" spans="2:37" x14ac:dyDescent="0.3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</row>
    <row r="69" spans="2:37" x14ac:dyDescent="0.3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</row>
    <row r="70" spans="2:37" x14ac:dyDescent="0.3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</row>
    <row r="71" spans="2:37" x14ac:dyDescent="0.3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</row>
    <row r="72" spans="2:37" x14ac:dyDescent="0.3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</row>
    <row r="73" spans="2:37" x14ac:dyDescent="0.3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</row>
    <row r="74" spans="2:37" x14ac:dyDescent="0.3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</row>
    <row r="75" spans="2:37" x14ac:dyDescent="0.3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</row>
    <row r="76" spans="2:37" x14ac:dyDescent="0.3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</row>
    <row r="77" spans="2:37" x14ac:dyDescent="0.3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</row>
    <row r="78" spans="2:37" x14ac:dyDescent="0.3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</row>
    <row r="79" spans="2:37" x14ac:dyDescent="0.3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</row>
    <row r="80" spans="2:37" x14ac:dyDescent="0.3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</row>
    <row r="81" spans="2:37" x14ac:dyDescent="0.3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</row>
    <row r="82" spans="2:37" x14ac:dyDescent="0.3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</row>
    <row r="83" spans="2:37" x14ac:dyDescent="0.3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</row>
    <row r="84" spans="2:37" x14ac:dyDescent="0.3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</row>
    <row r="85" spans="2:37" x14ac:dyDescent="0.3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</row>
    <row r="86" spans="2:37" x14ac:dyDescent="0.3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</row>
    <row r="87" spans="2:37" x14ac:dyDescent="0.3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</row>
    <row r="88" spans="2:37" x14ac:dyDescent="0.3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</row>
    <row r="89" spans="2:37" x14ac:dyDescent="0.3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</row>
    <row r="90" spans="2:37" x14ac:dyDescent="0.3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</row>
    <row r="91" spans="2:37" x14ac:dyDescent="0.3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</row>
    <row r="92" spans="2:37" x14ac:dyDescent="0.3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</row>
    <row r="93" spans="2:37" x14ac:dyDescent="0.3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</row>
    <row r="94" spans="2:37" x14ac:dyDescent="0.3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</row>
    <row r="95" spans="2:37" x14ac:dyDescent="0.3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</row>
    <row r="96" spans="2:37" x14ac:dyDescent="0.3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</row>
    <row r="97" spans="2:37" x14ac:dyDescent="0.3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</row>
    <row r="98" spans="2:37" x14ac:dyDescent="0.3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</row>
    <row r="99" spans="2:37" x14ac:dyDescent="0.3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</row>
    <row r="100" spans="2:37" x14ac:dyDescent="0.3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</row>
    <row r="101" spans="2:37" x14ac:dyDescent="0.3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</row>
    <row r="102" spans="2:37" x14ac:dyDescent="0.3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</row>
    <row r="103" spans="2:37" x14ac:dyDescent="0.3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</row>
    <row r="104" spans="2:37" x14ac:dyDescent="0.3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</row>
    <row r="105" spans="2:37" x14ac:dyDescent="0.3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</row>
    <row r="106" spans="2:37" x14ac:dyDescent="0.3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</row>
    <row r="107" spans="2:37" x14ac:dyDescent="0.3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</row>
    <row r="108" spans="2:37" x14ac:dyDescent="0.3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</row>
    <row r="109" spans="2:37" x14ac:dyDescent="0.3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</row>
    <row r="110" spans="2:37" x14ac:dyDescent="0.3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</row>
    <row r="111" spans="2:37" x14ac:dyDescent="0.3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</row>
    <row r="112" spans="2:37" x14ac:dyDescent="0.3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</row>
    <row r="113" spans="2:37" x14ac:dyDescent="0.3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</row>
    <row r="114" spans="2:37" x14ac:dyDescent="0.3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</row>
    <row r="115" spans="2:37" x14ac:dyDescent="0.3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</row>
    <row r="116" spans="2:37" x14ac:dyDescent="0.3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</row>
    <row r="117" spans="2:37" x14ac:dyDescent="0.3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</row>
    <row r="118" spans="2:37" x14ac:dyDescent="0.3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</row>
    <row r="119" spans="2:37" x14ac:dyDescent="0.3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</row>
    <row r="120" spans="2:37" x14ac:dyDescent="0.3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</row>
    <row r="121" spans="2:37" x14ac:dyDescent="0.3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</row>
    <row r="122" spans="2:37" x14ac:dyDescent="0.3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</row>
    <row r="123" spans="2:37" x14ac:dyDescent="0.3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</row>
    <row r="124" spans="2:37" x14ac:dyDescent="0.3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</row>
    <row r="125" spans="2:37" x14ac:dyDescent="0.3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</row>
    <row r="126" spans="2:37" x14ac:dyDescent="0.3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</row>
    <row r="127" spans="2:37" x14ac:dyDescent="0.3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</row>
    <row r="128" spans="2:37" x14ac:dyDescent="0.3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</row>
    <row r="129" spans="2:37" x14ac:dyDescent="0.3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</row>
    <row r="130" spans="2:37" x14ac:dyDescent="0.3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</row>
    <row r="131" spans="2:37" x14ac:dyDescent="0.3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</row>
    <row r="132" spans="2:37" x14ac:dyDescent="0.3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</row>
    <row r="133" spans="2:37" x14ac:dyDescent="0.3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</row>
    <row r="134" spans="2:37" x14ac:dyDescent="0.3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</row>
    <row r="135" spans="2:37" x14ac:dyDescent="0.3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</row>
    <row r="136" spans="2:37" x14ac:dyDescent="0.3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</row>
    <row r="137" spans="2:37" x14ac:dyDescent="0.3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</row>
    <row r="138" spans="2:37" x14ac:dyDescent="0.3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</row>
    <row r="139" spans="2:37" x14ac:dyDescent="0.3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</row>
    <row r="140" spans="2:37" x14ac:dyDescent="0.3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</row>
    <row r="141" spans="2:37" x14ac:dyDescent="0.3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</row>
    <row r="142" spans="2:37" x14ac:dyDescent="0.3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</row>
    <row r="143" spans="2:37" x14ac:dyDescent="0.3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</row>
    <row r="144" spans="2:37" x14ac:dyDescent="0.3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</row>
    <row r="145" spans="2:37" x14ac:dyDescent="0.3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</row>
    <row r="146" spans="2:37" x14ac:dyDescent="0.3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</row>
    <row r="147" spans="2:37" x14ac:dyDescent="0.3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</row>
    <row r="148" spans="2:37" x14ac:dyDescent="0.3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</row>
    <row r="149" spans="2:37" x14ac:dyDescent="0.3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</row>
    <row r="150" spans="2:37" x14ac:dyDescent="0.3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</row>
    <row r="151" spans="2:37" x14ac:dyDescent="0.3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</row>
    <row r="152" spans="2:37" x14ac:dyDescent="0.3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</row>
    <row r="153" spans="2:37" x14ac:dyDescent="0.3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</row>
    <row r="154" spans="2:37" x14ac:dyDescent="0.3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</row>
    <row r="155" spans="2:37" x14ac:dyDescent="0.3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</row>
    <row r="156" spans="2:37" x14ac:dyDescent="0.3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</row>
    <row r="157" spans="2:37" x14ac:dyDescent="0.3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</row>
    <row r="158" spans="2:37" x14ac:dyDescent="0.3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</row>
    <row r="159" spans="2:37" x14ac:dyDescent="0.3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</row>
    <row r="160" spans="2:37" x14ac:dyDescent="0.3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</row>
    <row r="161" spans="2:37" x14ac:dyDescent="0.3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</row>
    <row r="162" spans="2:37" x14ac:dyDescent="0.3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</row>
    <row r="163" spans="2:37" x14ac:dyDescent="0.3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</row>
    <row r="164" spans="2:37" x14ac:dyDescent="0.3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</row>
    <row r="165" spans="2:37" x14ac:dyDescent="0.3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</row>
    <row r="166" spans="2:37" x14ac:dyDescent="0.3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</row>
    <row r="167" spans="2:37" x14ac:dyDescent="0.3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</row>
    <row r="168" spans="2:37" x14ac:dyDescent="0.3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</row>
    <row r="169" spans="2:37" x14ac:dyDescent="0.3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</row>
    <row r="170" spans="2:37" x14ac:dyDescent="0.3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</row>
    <row r="171" spans="2:37" x14ac:dyDescent="0.3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</row>
    <row r="172" spans="2:37" x14ac:dyDescent="0.3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</row>
    <row r="173" spans="2:37" x14ac:dyDescent="0.3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</row>
    <row r="174" spans="2:37" x14ac:dyDescent="0.3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</row>
    <row r="175" spans="2:37" x14ac:dyDescent="0.3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</row>
    <row r="176" spans="2:37" x14ac:dyDescent="0.3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</row>
    <row r="177" spans="2:37" x14ac:dyDescent="0.3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</row>
    <row r="178" spans="2:37" x14ac:dyDescent="0.3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</row>
    <row r="179" spans="2:37" x14ac:dyDescent="0.3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</row>
    <row r="180" spans="2:37" x14ac:dyDescent="0.3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</row>
    <row r="181" spans="2:37" x14ac:dyDescent="0.3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</row>
    <row r="182" spans="2:37" x14ac:dyDescent="0.3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</row>
    <row r="183" spans="2:37" x14ac:dyDescent="0.3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</row>
    <row r="184" spans="2:37" x14ac:dyDescent="0.3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</row>
    <row r="185" spans="2:37" x14ac:dyDescent="0.3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</row>
    <row r="186" spans="2:37" x14ac:dyDescent="0.3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</row>
    <row r="187" spans="2:37" x14ac:dyDescent="0.3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</row>
    <row r="188" spans="2:37" x14ac:dyDescent="0.3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</row>
    <row r="189" spans="2:37" x14ac:dyDescent="0.3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</row>
    <row r="190" spans="2:37" x14ac:dyDescent="0.3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</row>
    <row r="191" spans="2:37" x14ac:dyDescent="0.3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</row>
    <row r="192" spans="2:37" x14ac:dyDescent="0.3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</row>
    <row r="193" spans="2:37" x14ac:dyDescent="0.3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</row>
    <row r="194" spans="2:37" x14ac:dyDescent="0.3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</row>
    <row r="195" spans="2:37" x14ac:dyDescent="0.3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</row>
    <row r="196" spans="2:37" x14ac:dyDescent="0.3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</row>
    <row r="197" spans="2:37" x14ac:dyDescent="0.3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</row>
    <row r="198" spans="2:37" x14ac:dyDescent="0.3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</row>
    <row r="199" spans="2:37" x14ac:dyDescent="0.3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</row>
    <row r="200" spans="2:37" x14ac:dyDescent="0.3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</row>
    <row r="201" spans="2:37" x14ac:dyDescent="0.3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</row>
    <row r="202" spans="2:37" x14ac:dyDescent="0.3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</row>
    <row r="203" spans="2:37" x14ac:dyDescent="0.3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</row>
    <row r="204" spans="2:37" x14ac:dyDescent="0.3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</row>
    <row r="205" spans="2:37" x14ac:dyDescent="0.3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</row>
    <row r="206" spans="2:37" x14ac:dyDescent="0.3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</row>
    <row r="207" spans="2:37" x14ac:dyDescent="0.3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</row>
    <row r="208" spans="2:37" x14ac:dyDescent="0.3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</row>
    <row r="209" spans="2:37" x14ac:dyDescent="0.3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</row>
    <row r="210" spans="2:37" x14ac:dyDescent="0.3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</row>
    <row r="211" spans="2:37" x14ac:dyDescent="0.3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</row>
    <row r="212" spans="2:37" x14ac:dyDescent="0.3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</row>
    <row r="213" spans="2:37" x14ac:dyDescent="0.3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</row>
    <row r="214" spans="2:37" x14ac:dyDescent="0.3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</row>
    <row r="215" spans="2:37" x14ac:dyDescent="0.3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</row>
    <row r="216" spans="2:37" x14ac:dyDescent="0.3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</row>
    <row r="217" spans="2:37" x14ac:dyDescent="0.3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</row>
    <row r="218" spans="2:37" x14ac:dyDescent="0.3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</row>
    <row r="219" spans="2:37" x14ac:dyDescent="0.3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</row>
    <row r="220" spans="2:37" x14ac:dyDescent="0.3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</row>
    <row r="221" spans="2:37" x14ac:dyDescent="0.3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</row>
    <row r="222" spans="2:37" x14ac:dyDescent="0.3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</row>
    <row r="223" spans="2:37" x14ac:dyDescent="0.3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</row>
    <row r="224" spans="2:37" x14ac:dyDescent="0.3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</row>
    <row r="225" spans="2:37" x14ac:dyDescent="0.3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</row>
    <row r="226" spans="2:37" x14ac:dyDescent="0.3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</row>
    <row r="227" spans="2:37" x14ac:dyDescent="0.3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</row>
    <row r="228" spans="2:37" x14ac:dyDescent="0.3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</row>
    <row r="229" spans="2:37" x14ac:dyDescent="0.3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</row>
    <row r="230" spans="2:37" x14ac:dyDescent="0.3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</row>
    <row r="231" spans="2:37" x14ac:dyDescent="0.3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</row>
    <row r="232" spans="2:37" x14ac:dyDescent="0.3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</row>
    <row r="233" spans="2:37" x14ac:dyDescent="0.3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</row>
    <row r="234" spans="2:37" x14ac:dyDescent="0.3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</row>
    <row r="235" spans="2:37" x14ac:dyDescent="0.3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</row>
    <row r="236" spans="2:37" x14ac:dyDescent="0.3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</row>
    <row r="237" spans="2:37" x14ac:dyDescent="0.3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</row>
    <row r="238" spans="2:37" x14ac:dyDescent="0.3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</row>
    <row r="239" spans="2:37" x14ac:dyDescent="0.3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</row>
    <row r="240" spans="2:37" x14ac:dyDescent="0.3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</row>
    <row r="241" spans="2:37" x14ac:dyDescent="0.3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</row>
    <row r="242" spans="2:37" x14ac:dyDescent="0.3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</row>
    <row r="243" spans="2:37" x14ac:dyDescent="0.3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</row>
    <row r="244" spans="2:37" x14ac:dyDescent="0.3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</row>
    <row r="245" spans="2:37" x14ac:dyDescent="0.3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</row>
    <row r="246" spans="2:37" x14ac:dyDescent="0.3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</row>
    <row r="247" spans="2:37" x14ac:dyDescent="0.3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</row>
    <row r="248" spans="2:37" x14ac:dyDescent="0.3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</row>
    <row r="249" spans="2:37" x14ac:dyDescent="0.3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</row>
    <row r="250" spans="2:37" x14ac:dyDescent="0.3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</row>
    <row r="251" spans="2:37" x14ac:dyDescent="0.3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</row>
    <row r="252" spans="2:37" x14ac:dyDescent="0.3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</row>
    <row r="253" spans="2:37" x14ac:dyDescent="0.3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</row>
    <row r="254" spans="2:37" x14ac:dyDescent="0.3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</row>
    <row r="255" spans="2:37" x14ac:dyDescent="0.3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</row>
    <row r="256" spans="2:37" x14ac:dyDescent="0.3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</row>
    <row r="257" spans="2:37" x14ac:dyDescent="0.3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</row>
    <row r="258" spans="2:37" x14ac:dyDescent="0.3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</row>
    <row r="259" spans="2:37" x14ac:dyDescent="0.3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</row>
    <row r="260" spans="2:37" x14ac:dyDescent="0.3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</row>
    <row r="261" spans="2:37" x14ac:dyDescent="0.3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</row>
    <row r="262" spans="2:37" x14ac:dyDescent="0.3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</row>
    <row r="263" spans="2:37" x14ac:dyDescent="0.3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</row>
    <row r="264" spans="2:37" x14ac:dyDescent="0.3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</row>
    <row r="265" spans="2:37" x14ac:dyDescent="0.3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</row>
    <row r="266" spans="2:37" x14ac:dyDescent="0.3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</row>
    <row r="267" spans="2:37" x14ac:dyDescent="0.3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</row>
    <row r="268" spans="2:37" x14ac:dyDescent="0.3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</row>
    <row r="269" spans="2:37" x14ac:dyDescent="0.3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</row>
    <row r="270" spans="2:37" x14ac:dyDescent="0.3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</row>
    <row r="271" spans="2:37" x14ac:dyDescent="0.3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</row>
    <row r="272" spans="2:37" x14ac:dyDescent="0.3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</row>
    <row r="273" spans="2:37" x14ac:dyDescent="0.3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</row>
    <row r="274" spans="2:37" x14ac:dyDescent="0.3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</row>
    <row r="275" spans="2:37" x14ac:dyDescent="0.3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</row>
    <row r="276" spans="2:37" x14ac:dyDescent="0.3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</row>
    <row r="277" spans="2:37" x14ac:dyDescent="0.3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</row>
    <row r="278" spans="2:37" x14ac:dyDescent="0.3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</row>
    <row r="279" spans="2:37" x14ac:dyDescent="0.3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</row>
    <row r="280" spans="2:37" x14ac:dyDescent="0.3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</row>
    <row r="281" spans="2:37" x14ac:dyDescent="0.3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</row>
    <row r="282" spans="2:37" x14ac:dyDescent="0.3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</row>
    <row r="283" spans="2:37" x14ac:dyDescent="0.3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</row>
    <row r="284" spans="2:37" x14ac:dyDescent="0.3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</row>
    <row r="285" spans="2:37" x14ac:dyDescent="0.3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</row>
    <row r="286" spans="2:37" x14ac:dyDescent="0.3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</row>
    <row r="287" spans="2:37" x14ac:dyDescent="0.3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</row>
    <row r="288" spans="2:37" x14ac:dyDescent="0.3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</row>
    <row r="289" spans="2:37" x14ac:dyDescent="0.3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</row>
    <row r="290" spans="2:37" x14ac:dyDescent="0.3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</row>
    <row r="291" spans="2:37" x14ac:dyDescent="0.3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</row>
    <row r="292" spans="2:37" x14ac:dyDescent="0.3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</row>
    <row r="293" spans="2:37" x14ac:dyDescent="0.3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</row>
    <row r="294" spans="2:37" x14ac:dyDescent="0.3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</row>
    <row r="295" spans="2:37" x14ac:dyDescent="0.3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</row>
    <row r="296" spans="2:37" x14ac:dyDescent="0.3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</row>
    <row r="297" spans="2:37" x14ac:dyDescent="0.3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</row>
    <row r="298" spans="2:37" x14ac:dyDescent="0.3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</row>
    <row r="299" spans="2:37" x14ac:dyDescent="0.3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</row>
    <row r="300" spans="2:37" x14ac:dyDescent="0.3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</row>
    <row r="301" spans="2:37" x14ac:dyDescent="0.3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</row>
    <row r="302" spans="2:37" x14ac:dyDescent="0.3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</row>
    <row r="303" spans="2:37" x14ac:dyDescent="0.3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</row>
    <row r="304" spans="2:37" x14ac:dyDescent="0.3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</row>
    <row r="305" spans="2:37" x14ac:dyDescent="0.3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</row>
    <row r="306" spans="2:37" x14ac:dyDescent="0.3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</row>
    <row r="307" spans="2:37" x14ac:dyDescent="0.3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</row>
    <row r="308" spans="2:37" x14ac:dyDescent="0.3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</row>
    <row r="309" spans="2:37" x14ac:dyDescent="0.3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</row>
    <row r="310" spans="2:37" x14ac:dyDescent="0.3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</row>
    <row r="311" spans="2:37" x14ac:dyDescent="0.3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</row>
    <row r="312" spans="2:37" x14ac:dyDescent="0.3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</row>
    <row r="313" spans="2:37" x14ac:dyDescent="0.3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</row>
    <row r="314" spans="2:37" x14ac:dyDescent="0.3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</row>
    <row r="315" spans="2:37" x14ac:dyDescent="0.3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</row>
    <row r="316" spans="2:37" x14ac:dyDescent="0.3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</row>
    <row r="317" spans="2:37" x14ac:dyDescent="0.3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</row>
    <row r="318" spans="2:37" x14ac:dyDescent="0.3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</row>
    <row r="319" spans="2:37" x14ac:dyDescent="0.3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</row>
    <row r="320" spans="2:37" x14ac:dyDescent="0.3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</row>
    <row r="321" spans="2:37" x14ac:dyDescent="0.3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</row>
    <row r="322" spans="2:37" x14ac:dyDescent="0.3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</row>
    <row r="323" spans="2:37" x14ac:dyDescent="0.3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</row>
    <row r="324" spans="2:37" x14ac:dyDescent="0.3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</row>
    <row r="325" spans="2:37" x14ac:dyDescent="0.3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</row>
    <row r="326" spans="2:37" x14ac:dyDescent="0.3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</row>
    <row r="327" spans="2:37" x14ac:dyDescent="0.3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</row>
    <row r="328" spans="2:37" x14ac:dyDescent="0.3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</row>
    <row r="329" spans="2:37" x14ac:dyDescent="0.3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</row>
    <row r="330" spans="2:37" x14ac:dyDescent="0.3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</row>
    <row r="331" spans="2:37" x14ac:dyDescent="0.3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</row>
    <row r="332" spans="2:37" x14ac:dyDescent="0.3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</row>
    <row r="333" spans="2:37" x14ac:dyDescent="0.3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</row>
    <row r="334" spans="2:37" x14ac:dyDescent="0.3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</row>
    <row r="335" spans="2:37" x14ac:dyDescent="0.3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</row>
    <row r="336" spans="2:37" x14ac:dyDescent="0.3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</row>
    <row r="337" spans="2:37" x14ac:dyDescent="0.3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</row>
    <row r="338" spans="2:37" x14ac:dyDescent="0.3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</row>
    <row r="339" spans="2:37" x14ac:dyDescent="0.3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</row>
    <row r="340" spans="2:37" x14ac:dyDescent="0.3"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</row>
    <row r="341" spans="2:37" x14ac:dyDescent="0.3"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</row>
    <row r="342" spans="2:37" x14ac:dyDescent="0.3"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</row>
    <row r="343" spans="2:37" x14ac:dyDescent="0.3"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</row>
    <row r="344" spans="2:37" x14ac:dyDescent="0.3"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</row>
    <row r="345" spans="2:37" x14ac:dyDescent="0.3"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</row>
    <row r="346" spans="2:37" x14ac:dyDescent="0.3"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</row>
    <row r="347" spans="2:37" x14ac:dyDescent="0.3"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</row>
    <row r="348" spans="2:37" x14ac:dyDescent="0.3"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</row>
    <row r="349" spans="2:37" x14ac:dyDescent="0.3"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</row>
    <row r="350" spans="2:37" x14ac:dyDescent="0.3"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</row>
    <row r="351" spans="2:37" x14ac:dyDescent="0.3"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</row>
    <row r="352" spans="2:37" x14ac:dyDescent="0.3"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</row>
    <row r="353" spans="2:37" x14ac:dyDescent="0.3"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</row>
    <row r="354" spans="2:37" x14ac:dyDescent="0.3"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</row>
    <row r="355" spans="2:37" x14ac:dyDescent="0.3"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</row>
    <row r="356" spans="2:37" x14ac:dyDescent="0.3"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</row>
    <row r="357" spans="2:37" x14ac:dyDescent="0.3"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</row>
    <row r="358" spans="2:37" x14ac:dyDescent="0.3"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</row>
    <row r="359" spans="2:37" x14ac:dyDescent="0.3"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</row>
    <row r="360" spans="2:37" x14ac:dyDescent="0.3"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</row>
    <row r="361" spans="2:37" x14ac:dyDescent="0.3"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</row>
    <row r="362" spans="2:37" x14ac:dyDescent="0.3"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</row>
    <row r="363" spans="2:37" x14ac:dyDescent="0.3"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</row>
  </sheetData>
  <mergeCells count="1">
    <mergeCell ref="B3:H3"/>
  </mergeCells>
  <hyperlinks>
    <hyperlink ref="A1" location="'Índice '!A1" display="Índice" xr:uid="{844CCB3E-0ECD-47C2-95EA-2BB5D2C55A92}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2"/>
  <sheetViews>
    <sheetView showGridLines="0" zoomScaleNormal="100" workbookViewId="0">
      <selection activeCell="O18" sqref="O18"/>
    </sheetView>
  </sheetViews>
  <sheetFormatPr defaultRowHeight="14.4" x14ac:dyDescent="0.3"/>
  <cols>
    <col min="2" max="2" width="25.6640625" customWidth="1"/>
    <col min="4" max="4" width="9.109375" customWidth="1"/>
  </cols>
  <sheetData>
    <row r="1" spans="1:13" x14ac:dyDescent="0.3">
      <c r="A1" s="43" t="s">
        <v>75</v>
      </c>
    </row>
    <row r="2" spans="1:13" ht="18" x14ac:dyDescent="0.35">
      <c r="B2" s="302" t="s">
        <v>76</v>
      </c>
      <c r="C2" s="302"/>
      <c r="D2" s="302"/>
      <c r="E2" s="302"/>
      <c r="F2" s="302"/>
      <c r="G2" s="302"/>
      <c r="H2" s="302"/>
      <c r="I2" s="302"/>
    </row>
    <row r="3" spans="1:13" ht="15" customHeight="1" x14ac:dyDescent="0.3">
      <c r="A3" s="5"/>
      <c r="B3" s="6"/>
      <c r="C3" s="7"/>
      <c r="D3" s="7"/>
      <c r="E3" s="7"/>
      <c r="F3" s="7"/>
      <c r="G3" s="7"/>
      <c r="H3" s="7"/>
      <c r="I3" s="7"/>
    </row>
    <row r="4" spans="1:13" ht="15.6" x14ac:dyDescent="0.3">
      <c r="B4" s="168" t="s">
        <v>3</v>
      </c>
      <c r="C4" s="143"/>
      <c r="D4" s="143"/>
      <c r="E4" s="143"/>
      <c r="F4" s="143"/>
      <c r="G4" s="143"/>
      <c r="H4" s="143"/>
      <c r="I4" s="143"/>
      <c r="J4" s="144"/>
      <c r="K4" s="144"/>
      <c r="L4" s="144"/>
      <c r="M4" s="144"/>
    </row>
    <row r="5" spans="1:13" x14ac:dyDescent="0.3">
      <c r="B5" s="146" t="s">
        <v>77</v>
      </c>
      <c r="C5" s="147">
        <v>2013</v>
      </c>
      <c r="D5" s="147">
        <v>2014</v>
      </c>
      <c r="E5" s="147">
        <v>2015</v>
      </c>
      <c r="F5" s="147">
        <v>2016</v>
      </c>
      <c r="G5" s="147">
        <v>2017</v>
      </c>
      <c r="H5" s="147">
        <v>2018</v>
      </c>
      <c r="I5" s="147">
        <v>2019</v>
      </c>
      <c r="J5" s="147">
        <v>2020</v>
      </c>
      <c r="K5" s="147">
        <v>2021</v>
      </c>
      <c r="L5" s="147">
        <v>2022</v>
      </c>
      <c r="M5" s="231">
        <v>45352</v>
      </c>
    </row>
    <row r="6" spans="1:13" x14ac:dyDescent="0.3">
      <c r="B6" s="1" t="s">
        <v>78</v>
      </c>
      <c r="C6" s="2">
        <v>328</v>
      </c>
      <c r="D6" s="2">
        <v>323</v>
      </c>
      <c r="E6" s="2">
        <v>309</v>
      </c>
      <c r="F6" s="2">
        <v>308</v>
      </c>
      <c r="G6" s="2">
        <v>306</v>
      </c>
      <c r="H6" s="2">
        <v>297</v>
      </c>
      <c r="I6" s="2">
        <f t="shared" ref="I6:M6" si="0">I7+I8+I9+I10+I11</f>
        <v>293</v>
      </c>
      <c r="J6" s="2">
        <f t="shared" si="0"/>
        <v>286</v>
      </c>
      <c r="K6" s="2">
        <f t="shared" si="0"/>
        <v>274</v>
      </c>
      <c r="L6" s="2">
        <f t="shared" si="0"/>
        <v>272</v>
      </c>
      <c r="M6" s="2">
        <f t="shared" si="0"/>
        <v>271</v>
      </c>
    </row>
    <row r="7" spans="1:13" x14ac:dyDescent="0.3">
      <c r="B7" s="3" t="s">
        <v>79</v>
      </c>
      <c r="C7" s="4">
        <v>222</v>
      </c>
      <c r="D7" s="4">
        <v>216</v>
      </c>
      <c r="E7" s="4">
        <v>203</v>
      </c>
      <c r="F7" s="4">
        <v>199</v>
      </c>
      <c r="G7" s="4">
        <v>196</v>
      </c>
      <c r="H7" s="4">
        <v>187</v>
      </c>
      <c r="I7" s="4">
        <v>181</v>
      </c>
      <c r="J7" s="4">
        <v>175</v>
      </c>
      <c r="K7" s="4">
        <v>168</v>
      </c>
      <c r="L7" s="4">
        <v>168</v>
      </c>
      <c r="M7" s="4">
        <v>170</v>
      </c>
    </row>
    <row r="8" spans="1:13" x14ac:dyDescent="0.3">
      <c r="B8" s="3" t="s">
        <v>80</v>
      </c>
      <c r="C8" s="4">
        <v>21</v>
      </c>
      <c r="D8" s="4">
        <v>21</v>
      </c>
      <c r="E8" s="4">
        <v>21</v>
      </c>
      <c r="F8" s="4">
        <v>21</v>
      </c>
      <c r="G8" s="4">
        <v>21</v>
      </c>
      <c r="H8" s="4">
        <v>21</v>
      </c>
      <c r="I8" s="4">
        <v>22</v>
      </c>
      <c r="J8" s="4">
        <v>22</v>
      </c>
      <c r="K8" s="4">
        <v>21</v>
      </c>
      <c r="L8" s="4">
        <v>21</v>
      </c>
      <c r="M8" s="4">
        <v>21</v>
      </c>
    </row>
    <row r="9" spans="1:13" x14ac:dyDescent="0.3">
      <c r="B9" s="3" t="s">
        <v>81</v>
      </c>
      <c r="C9" s="4">
        <v>37</v>
      </c>
      <c r="D9" s="4">
        <v>37</v>
      </c>
      <c r="E9" s="4">
        <v>37</v>
      </c>
      <c r="F9" s="4">
        <v>37</v>
      </c>
      <c r="G9" s="4">
        <v>37</v>
      </c>
      <c r="H9" s="4">
        <v>37</v>
      </c>
      <c r="I9" s="4">
        <v>37</v>
      </c>
      <c r="J9" s="4">
        <v>36</v>
      </c>
      <c r="K9" s="4">
        <v>35</v>
      </c>
      <c r="L9" s="4">
        <v>33</v>
      </c>
      <c r="M9" s="4">
        <v>33</v>
      </c>
    </row>
    <row r="10" spans="1:13" x14ac:dyDescent="0.3">
      <c r="B10" s="3" t="s">
        <v>82</v>
      </c>
      <c r="C10" s="4">
        <v>46</v>
      </c>
      <c r="D10" s="4">
        <v>47</v>
      </c>
      <c r="E10" s="4">
        <v>46</v>
      </c>
      <c r="F10" s="4">
        <v>49</v>
      </c>
      <c r="G10" s="4">
        <v>50</v>
      </c>
      <c r="H10" s="4">
        <v>49</v>
      </c>
      <c r="I10" s="4">
        <v>50</v>
      </c>
      <c r="J10" s="4">
        <v>47</v>
      </c>
      <c r="K10" s="4">
        <v>39</v>
      </c>
      <c r="L10" s="4">
        <v>38</v>
      </c>
      <c r="M10" s="4">
        <v>36</v>
      </c>
    </row>
    <row r="11" spans="1:13" x14ac:dyDescent="0.3">
      <c r="B11" s="3" t="s">
        <v>83</v>
      </c>
      <c r="C11" s="4">
        <v>2</v>
      </c>
      <c r="D11" s="4">
        <v>2</v>
      </c>
      <c r="E11" s="4">
        <v>2</v>
      </c>
      <c r="F11" s="4">
        <v>2</v>
      </c>
      <c r="G11" s="4">
        <v>2</v>
      </c>
      <c r="H11" s="4">
        <v>3</v>
      </c>
      <c r="I11" s="4">
        <v>3</v>
      </c>
      <c r="J11" s="4">
        <v>6</v>
      </c>
      <c r="K11" s="4">
        <v>11</v>
      </c>
      <c r="L11" s="4">
        <v>12</v>
      </c>
      <c r="M11" s="4">
        <v>11</v>
      </c>
    </row>
    <row r="12" spans="1:13" x14ac:dyDescent="0.3">
      <c r="B12" s="1" t="s">
        <v>84</v>
      </c>
      <c r="C12" s="2">
        <v>50</v>
      </c>
      <c r="D12" s="2">
        <v>48</v>
      </c>
      <c r="E12" s="2">
        <v>50</v>
      </c>
      <c r="F12" s="2">
        <v>46</v>
      </c>
      <c r="G12" s="2">
        <v>46</v>
      </c>
      <c r="H12" s="2">
        <v>47</v>
      </c>
      <c r="I12" s="2">
        <f>SUM(I13:I14)</f>
        <v>44</v>
      </c>
      <c r="J12" s="2">
        <f t="shared" ref="J12:L12" si="1">SUM(J13:J14)</f>
        <v>44</v>
      </c>
      <c r="K12" s="2">
        <f t="shared" si="1"/>
        <v>43</v>
      </c>
      <c r="L12" s="2">
        <f t="shared" si="1"/>
        <v>44</v>
      </c>
      <c r="M12" s="2">
        <v>44</v>
      </c>
    </row>
    <row r="13" spans="1:13" x14ac:dyDescent="0.3">
      <c r="B13" s="3" t="s">
        <v>85</v>
      </c>
      <c r="C13" s="4">
        <v>26</v>
      </c>
      <c r="D13" s="4">
        <v>25</v>
      </c>
      <c r="E13" s="4">
        <v>27</v>
      </c>
      <c r="F13" s="4">
        <v>27</v>
      </c>
      <c r="G13" s="4">
        <v>29</v>
      </c>
      <c r="H13" s="4">
        <v>31</v>
      </c>
      <c r="I13" s="4">
        <v>30</v>
      </c>
      <c r="J13" s="4">
        <v>30</v>
      </c>
      <c r="K13" s="4">
        <v>30</v>
      </c>
      <c r="L13" s="4">
        <v>31</v>
      </c>
      <c r="M13" s="4">
        <v>31</v>
      </c>
    </row>
    <row r="14" spans="1:13" x14ac:dyDescent="0.3">
      <c r="B14" s="3" t="s">
        <v>86</v>
      </c>
      <c r="C14" s="4">
        <v>24</v>
      </c>
      <c r="D14" s="4">
        <v>23</v>
      </c>
      <c r="E14" s="4">
        <v>23</v>
      </c>
      <c r="F14" s="4">
        <v>19</v>
      </c>
      <c r="G14" s="4">
        <v>17</v>
      </c>
      <c r="H14" s="4">
        <v>16</v>
      </c>
      <c r="I14" s="4">
        <v>14</v>
      </c>
      <c r="J14" s="4">
        <v>14</v>
      </c>
      <c r="K14" s="4">
        <v>13</v>
      </c>
      <c r="L14" s="4">
        <v>13</v>
      </c>
      <c r="M14" s="4">
        <v>13</v>
      </c>
    </row>
    <row r="15" spans="1:13" x14ac:dyDescent="0.3">
      <c r="B15" s="8"/>
      <c r="C15" s="8"/>
      <c r="D15" s="8"/>
      <c r="E15" s="8"/>
      <c r="F15" s="8"/>
      <c r="G15" s="8"/>
      <c r="H15" s="8"/>
      <c r="I15" s="8"/>
    </row>
    <row r="16" spans="1:13" x14ac:dyDescent="0.3">
      <c r="B16" s="38" t="s">
        <v>358</v>
      </c>
      <c r="C16" s="303" t="s">
        <v>1308</v>
      </c>
      <c r="D16" s="303"/>
      <c r="E16" s="303"/>
      <c r="F16" s="303"/>
      <c r="G16" s="303"/>
      <c r="H16" s="38"/>
      <c r="I16" s="38"/>
    </row>
    <row r="17" spans="2:9" x14ac:dyDescent="0.3">
      <c r="B17" s="46" t="s">
        <v>88</v>
      </c>
      <c r="C17" s="38"/>
      <c r="D17" s="38"/>
      <c r="E17" s="38"/>
      <c r="F17" s="38"/>
      <c r="G17" s="38"/>
      <c r="H17" s="38"/>
      <c r="I17" s="3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227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</sheetData>
  <mergeCells count="2">
    <mergeCell ref="B2:I2"/>
    <mergeCell ref="C16:G16"/>
  </mergeCells>
  <phoneticPr fontId="21" type="noConversion"/>
  <hyperlinks>
    <hyperlink ref="A1" location="'Índice '!A1" display="Índice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32"/>
  <sheetViews>
    <sheetView showGridLines="0" zoomScaleNormal="100" workbookViewId="0">
      <selection activeCell="M17" sqref="M17"/>
    </sheetView>
  </sheetViews>
  <sheetFormatPr defaultRowHeight="14.4" x14ac:dyDescent="0.3"/>
  <cols>
    <col min="2" max="2" width="20.5546875" customWidth="1"/>
    <col min="3" max="3" width="14.109375" customWidth="1"/>
    <col min="4" max="4" width="14.33203125" customWidth="1"/>
    <col min="5" max="5" width="13.88671875" customWidth="1"/>
    <col min="6" max="8" width="14.33203125" bestFit="1" customWidth="1"/>
    <col min="9" max="9" width="13.88671875" customWidth="1"/>
    <col min="10" max="10" width="14" bestFit="1" customWidth="1"/>
    <col min="11" max="11" width="15.5546875" bestFit="1" customWidth="1"/>
    <col min="12" max="12" width="14" bestFit="1" customWidth="1"/>
    <col min="13" max="13" width="15.5546875" bestFit="1" customWidth="1"/>
    <col min="14" max="14" width="16.33203125" customWidth="1"/>
  </cols>
  <sheetData>
    <row r="1" spans="1:14" x14ac:dyDescent="0.3">
      <c r="A1" s="57" t="s">
        <v>75</v>
      </c>
    </row>
    <row r="2" spans="1:14" ht="18" customHeight="1" x14ac:dyDescent="0.35">
      <c r="B2" s="304" t="s">
        <v>149</v>
      </c>
      <c r="C2" s="304"/>
      <c r="D2" s="304"/>
      <c r="E2" s="304"/>
      <c r="F2" s="304"/>
      <c r="G2" s="304"/>
      <c r="H2" s="304"/>
      <c r="I2" s="304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5" t="s">
        <v>150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x14ac:dyDescent="0.3">
      <c r="B5" s="149" t="s">
        <v>151</v>
      </c>
      <c r="C5" s="147">
        <v>2013</v>
      </c>
      <c r="D5" s="147">
        <v>2014</v>
      </c>
      <c r="E5" s="147">
        <v>2015</v>
      </c>
      <c r="F5" s="147">
        <v>2016</v>
      </c>
      <c r="G5" s="147">
        <v>2017</v>
      </c>
      <c r="H5" s="147">
        <v>2018</v>
      </c>
      <c r="I5" s="147">
        <v>2019</v>
      </c>
      <c r="J5" s="147">
        <v>2020</v>
      </c>
      <c r="K5" s="147">
        <v>2021</v>
      </c>
      <c r="L5" s="147">
        <v>2022</v>
      </c>
      <c r="M5" s="147">
        <v>2023</v>
      </c>
      <c r="N5" s="231">
        <v>45352</v>
      </c>
    </row>
    <row r="6" spans="1:14" x14ac:dyDescent="0.3">
      <c r="B6" s="19" t="s">
        <v>152</v>
      </c>
      <c r="C6" s="9">
        <v>681538033267.38013</v>
      </c>
      <c r="D6" s="9">
        <v>704173478858.47034</v>
      </c>
      <c r="E6" s="9">
        <v>722126562449.46997</v>
      </c>
      <c r="F6" s="9">
        <v>794869594010.72974</v>
      </c>
      <c r="G6" s="9">
        <v>840278833315.65015</v>
      </c>
      <c r="H6" s="9">
        <v>903183082688.33997</v>
      </c>
      <c r="I6" s="9">
        <v>989454931759.81006</v>
      </c>
      <c r="J6" s="9">
        <v>1035327660690.34</v>
      </c>
      <c r="K6" s="9">
        <v>1122558098883.72</v>
      </c>
      <c r="L6" s="9">
        <v>1186940024843.25</v>
      </c>
      <c r="M6" s="9">
        <v>1278966710043.1599</v>
      </c>
      <c r="N6" s="297">
        <v>1283611570856</v>
      </c>
    </row>
    <row r="7" spans="1:14" x14ac:dyDescent="0.3">
      <c r="B7" s="19" t="s">
        <v>153</v>
      </c>
      <c r="C7" s="9">
        <v>402458405496.66565</v>
      </c>
      <c r="D7" s="9">
        <v>472912922136.67291</v>
      </c>
      <c r="E7" s="9">
        <v>563561775594.73364</v>
      </c>
      <c r="F7" s="9">
        <v>691128896595.51355</v>
      </c>
      <c r="G7" s="9">
        <v>810216050692.80322</v>
      </c>
      <c r="H7" s="9">
        <v>887486955006.19897</v>
      </c>
      <c r="I7" s="9">
        <v>1005509735808.1656</v>
      </c>
      <c r="J7" s="9">
        <v>1080132742627.5029</v>
      </c>
      <c r="K7" s="9">
        <v>1129272056671.9031</v>
      </c>
      <c r="L7" s="9">
        <v>1273566246517.1123</v>
      </c>
      <c r="M7" s="9">
        <v>1459806108615</v>
      </c>
      <c r="N7" s="297">
        <v>1507322477026</v>
      </c>
    </row>
    <row r="8" spans="1:14" ht="18" customHeight="1" x14ac:dyDescent="0.3">
      <c r="B8" s="20" t="s">
        <v>93</v>
      </c>
      <c r="C8" s="18">
        <v>1083996438764.0458</v>
      </c>
      <c r="D8" s="18">
        <v>1177086400995.1433</v>
      </c>
      <c r="E8" s="18">
        <v>1285688338044.2036</v>
      </c>
      <c r="F8" s="18">
        <v>1485998490606.2432</v>
      </c>
      <c r="G8" s="18">
        <v>1650494884008.4534</v>
      </c>
      <c r="H8" s="18">
        <v>1790670037694.5391</v>
      </c>
      <c r="I8" s="18">
        <v>1994964667567.9756</v>
      </c>
      <c r="J8" s="18">
        <f>J6+J7</f>
        <v>2115460403317.8428</v>
      </c>
      <c r="K8" s="18">
        <f>K6+K7</f>
        <v>2251830155555.623</v>
      </c>
      <c r="L8" s="18">
        <f>L6+L7</f>
        <v>2460506271360.3623</v>
      </c>
      <c r="M8" s="18">
        <v>2738772818658.1602</v>
      </c>
      <c r="N8" s="298">
        <f t="shared" ref="N8" si="0">N6+N7</f>
        <v>2790934047882</v>
      </c>
    </row>
    <row r="9" spans="1:14" ht="15.75" customHeight="1" x14ac:dyDescent="0.3">
      <c r="B9" s="19" t="s">
        <v>154</v>
      </c>
      <c r="C9" s="23">
        <v>0.20331468523239296</v>
      </c>
      <c r="D9" s="23">
        <v>0.20368506215488227</v>
      </c>
      <c r="E9" s="23">
        <v>0.21443195664625905</v>
      </c>
      <c r="F9" s="23">
        <v>0.23710705020918307</v>
      </c>
      <c r="G9" s="23">
        <v>0.2518361950398344</v>
      </c>
      <c r="H9" s="23">
        <v>0.2622698619533374</v>
      </c>
      <c r="I9" s="23">
        <v>0.27490495872119602</v>
      </c>
      <c r="J9" s="23">
        <f>J8/J10</f>
        <v>0.28403608169191352</v>
      </c>
      <c r="K9" s="23">
        <f>K8/K10</f>
        <v>0.25944268102798934</v>
      </c>
      <c r="L9" s="23">
        <f>L8/L10</f>
        <v>0.26961061073712905</v>
      </c>
      <c r="M9" s="259">
        <v>0.25227933797649715</v>
      </c>
      <c r="N9" s="48">
        <v>0.25</v>
      </c>
    </row>
    <row r="10" spans="1:14" ht="12.75" customHeight="1" x14ac:dyDescent="0.3">
      <c r="B10" s="19" t="s">
        <v>155</v>
      </c>
      <c r="C10" s="9">
        <v>5331619000000</v>
      </c>
      <c r="D10" s="9">
        <v>5778953000000</v>
      </c>
      <c r="E10" s="9">
        <v>5995787000000</v>
      </c>
      <c r="F10" s="9">
        <v>6267205000000</v>
      </c>
      <c r="G10" s="9">
        <v>6553843000000</v>
      </c>
      <c r="H10" s="9">
        <v>6827586000000</v>
      </c>
      <c r="I10" s="9">
        <v>7256925000000.5898</v>
      </c>
      <c r="J10" s="9">
        <v>7447858000000.25</v>
      </c>
      <c r="K10" s="9">
        <v>8679490000000</v>
      </c>
      <c r="L10" s="9">
        <v>9126147760406.0664</v>
      </c>
      <c r="M10" s="13">
        <v>10856112278657.199</v>
      </c>
      <c r="N10" s="297">
        <v>10987323253596</v>
      </c>
    </row>
    <row r="11" spans="1:14" x14ac:dyDescent="0.3">
      <c r="A11" s="8"/>
      <c r="B11" s="8"/>
      <c r="C11" s="8"/>
      <c r="D11" s="8"/>
      <c r="E11" s="8"/>
      <c r="F11" s="8"/>
      <c r="G11" s="8"/>
      <c r="H11" s="8"/>
      <c r="I11" s="8"/>
    </row>
    <row r="12" spans="1:14" ht="15.6" x14ac:dyDescent="0.3">
      <c r="A12" s="8"/>
      <c r="B12" s="53" t="s">
        <v>1273</v>
      </c>
      <c r="C12" s="51"/>
      <c r="D12" s="52"/>
      <c r="E12" s="52"/>
      <c r="F12" s="52"/>
      <c r="G12" s="52"/>
      <c r="H12" s="52"/>
      <c r="I12" s="52"/>
    </row>
    <row r="13" spans="1:14" x14ac:dyDescent="0.3">
      <c r="A13" s="8"/>
      <c r="B13" s="305" t="s">
        <v>156</v>
      </c>
      <c r="C13" s="305"/>
      <c r="D13" s="305"/>
      <c r="E13" s="305"/>
      <c r="F13" s="305"/>
      <c r="G13" s="305"/>
      <c r="H13" s="305"/>
      <c r="I13" s="305"/>
    </row>
    <row r="14" spans="1:14" x14ac:dyDescent="0.3">
      <c r="A14" s="8"/>
      <c r="B14" s="38" t="s">
        <v>157</v>
      </c>
      <c r="C14" s="37"/>
      <c r="D14" s="37"/>
      <c r="E14" s="37"/>
      <c r="F14" s="37"/>
      <c r="G14" s="37"/>
      <c r="H14" s="37"/>
      <c r="I14" s="37"/>
    </row>
    <row r="15" spans="1:14" x14ac:dyDescent="0.3">
      <c r="A15" s="8"/>
      <c r="B15" s="38" t="s">
        <v>158</v>
      </c>
      <c r="C15" s="37"/>
      <c r="D15" s="37"/>
      <c r="E15" s="37"/>
      <c r="F15" s="37"/>
      <c r="G15" s="37"/>
      <c r="H15" s="37"/>
      <c r="I15" s="37"/>
    </row>
    <row r="16" spans="1:14" x14ac:dyDescent="0.3">
      <c r="A16" s="8"/>
      <c r="B16" s="8"/>
      <c r="C16" s="8"/>
      <c r="D16" s="8"/>
      <c r="E16" s="8"/>
      <c r="F16" s="8"/>
      <c r="G16" s="8"/>
      <c r="H16" s="8"/>
      <c r="I16" s="8"/>
    </row>
    <row r="17" spans="1:9" x14ac:dyDescent="0.3">
      <c r="A17" s="8"/>
      <c r="B17" s="8"/>
      <c r="C17" s="8"/>
      <c r="D17" s="8"/>
      <c r="E17" s="8"/>
      <c r="F17" s="8"/>
      <c r="G17" s="8"/>
      <c r="H17" s="8"/>
      <c r="I17" s="8"/>
    </row>
    <row r="18" spans="1:9" x14ac:dyDescent="0.3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3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3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3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3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3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3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3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3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3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3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3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3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3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3">
      <c r="A32" s="8"/>
      <c r="B32" s="8"/>
      <c r="C32" s="8"/>
      <c r="D32" s="8"/>
      <c r="E32" s="8"/>
      <c r="F32" s="8"/>
      <c r="G32" s="8"/>
      <c r="H32" s="8"/>
      <c r="I32" s="8"/>
    </row>
  </sheetData>
  <mergeCells count="2">
    <mergeCell ref="B2:I2"/>
    <mergeCell ref="B13:I13"/>
  </mergeCells>
  <hyperlinks>
    <hyperlink ref="A1" location="'Índice '!A1" display="Índice" xr:uid="{00000000-0004-0000-10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29"/>
  <sheetViews>
    <sheetView showGridLines="0" zoomScaleNormal="100" workbookViewId="0">
      <selection activeCell="I20" sqref="I20"/>
    </sheetView>
  </sheetViews>
  <sheetFormatPr defaultRowHeight="14.4" x14ac:dyDescent="0.3"/>
  <cols>
    <col min="2" max="2" width="30.88671875" customWidth="1"/>
    <col min="3" max="3" width="12.5546875" customWidth="1"/>
    <col min="4" max="4" width="12.88671875" bestFit="1" customWidth="1"/>
    <col min="5" max="6" width="12.5546875" customWidth="1"/>
    <col min="7" max="7" width="13" customWidth="1"/>
    <col min="8" max="8" width="12.88671875" customWidth="1"/>
    <col min="9" max="9" width="13" customWidth="1"/>
    <col min="10" max="10" width="14.33203125" bestFit="1" customWidth="1"/>
    <col min="11" max="11" width="14.88671875" customWidth="1"/>
    <col min="12" max="12" width="14.6640625" customWidth="1"/>
    <col min="13" max="13" width="14" customWidth="1"/>
    <col min="14" max="14" width="14.5546875" customWidth="1"/>
  </cols>
  <sheetData>
    <row r="1" spans="1:14" x14ac:dyDescent="0.3">
      <c r="A1" s="43" t="s">
        <v>75</v>
      </c>
    </row>
    <row r="2" spans="1:14" ht="18" x14ac:dyDescent="0.35">
      <c r="B2" s="304" t="s">
        <v>149</v>
      </c>
      <c r="C2" s="304"/>
      <c r="D2" s="304"/>
      <c r="E2" s="304"/>
      <c r="F2" s="304"/>
      <c r="G2" s="304"/>
      <c r="H2" s="304"/>
      <c r="I2" s="304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5" t="s">
        <v>159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x14ac:dyDescent="0.3">
      <c r="B5" s="149" t="s">
        <v>160</v>
      </c>
      <c r="C5" s="147">
        <v>2013</v>
      </c>
      <c r="D5" s="147">
        <v>2014</v>
      </c>
      <c r="E5" s="147">
        <v>2015</v>
      </c>
      <c r="F5" s="147">
        <v>2016</v>
      </c>
      <c r="G5" s="147">
        <v>2017</v>
      </c>
      <c r="H5" s="147">
        <v>2018</v>
      </c>
      <c r="I5" s="147">
        <v>2019</v>
      </c>
      <c r="J5" s="147">
        <v>2020</v>
      </c>
      <c r="K5" s="147">
        <v>2021</v>
      </c>
      <c r="L5" s="201" t="s">
        <v>161</v>
      </c>
      <c r="M5" s="201" t="s">
        <v>1275</v>
      </c>
      <c r="N5" s="201" t="s">
        <v>1276</v>
      </c>
    </row>
    <row r="6" spans="1:14" x14ac:dyDescent="0.3">
      <c r="B6" s="19" t="s">
        <v>162</v>
      </c>
      <c r="C6" s="9">
        <v>238705269386.52011</v>
      </c>
      <c r="D6" s="9">
        <v>251292693771.91016</v>
      </c>
      <c r="E6" s="9">
        <v>272706319011.90997</v>
      </c>
      <c r="F6" s="9">
        <v>304390476084.63977</v>
      </c>
      <c r="G6" s="9">
        <v>320383878615.06995</v>
      </c>
      <c r="H6" s="9">
        <v>338296492673.72998</v>
      </c>
      <c r="I6" s="63">
        <v>368257316052.79999</v>
      </c>
      <c r="J6" s="63">
        <v>382700834528.58002</v>
      </c>
      <c r="K6" s="63">
        <v>418921032406.10999</v>
      </c>
      <c r="L6" s="63">
        <v>443815964597.21997</v>
      </c>
      <c r="M6" s="63">
        <v>467384910023.32001</v>
      </c>
      <c r="N6" s="297">
        <v>488928841604</v>
      </c>
    </row>
    <row r="7" spans="1:14" x14ac:dyDescent="0.3">
      <c r="B7" s="19" t="s">
        <v>163</v>
      </c>
      <c r="C7" s="9">
        <v>438907342632.23999</v>
      </c>
      <c r="D7" s="9">
        <v>448238858040.08014</v>
      </c>
      <c r="E7" s="9">
        <v>443982641692.01001</v>
      </c>
      <c r="F7" s="9">
        <v>483763949174.54004</v>
      </c>
      <c r="G7" s="9">
        <v>511990499070.75012</v>
      </c>
      <c r="H7" s="9">
        <v>556107206727.35999</v>
      </c>
      <c r="I7" s="63">
        <v>611369813131.77002</v>
      </c>
      <c r="J7" s="63">
        <v>642487490079.73999</v>
      </c>
      <c r="K7" s="63">
        <v>693000566635.05005</v>
      </c>
      <c r="L7" s="63">
        <v>731254103693.12</v>
      </c>
      <c r="M7" s="63">
        <v>798200094866.10999</v>
      </c>
      <c r="N7" s="297">
        <v>780951115690</v>
      </c>
    </row>
    <row r="8" spans="1:14" x14ac:dyDescent="0.3">
      <c r="B8" s="19" t="s">
        <v>164</v>
      </c>
      <c r="C8" s="63">
        <v>3925421248.6199999</v>
      </c>
      <c r="D8" s="63">
        <v>4641927046.4799995</v>
      </c>
      <c r="E8" s="63">
        <v>5437601745.5499992</v>
      </c>
      <c r="F8" s="63">
        <v>6715168751.5500002</v>
      </c>
      <c r="G8" s="63">
        <v>7904455629.8299999</v>
      </c>
      <c r="H8" s="63">
        <v>8779383287.25</v>
      </c>
      <c r="I8" s="63">
        <v>9827802575.2399998</v>
      </c>
      <c r="J8" s="63">
        <v>10139336082.02</v>
      </c>
      <c r="K8" s="63">
        <v>10636499842.559999</v>
      </c>
      <c r="L8" s="63">
        <v>11869956552.91</v>
      </c>
      <c r="M8" s="63">
        <v>13381705153.73</v>
      </c>
      <c r="N8" s="297">
        <v>13731613562</v>
      </c>
    </row>
    <row r="9" spans="1:14" x14ac:dyDescent="0.3">
      <c r="B9" s="20" t="s">
        <v>93</v>
      </c>
      <c r="C9" s="18">
        <v>681538033267.38013</v>
      </c>
      <c r="D9" s="18">
        <v>704173478858.47021</v>
      </c>
      <c r="E9" s="18">
        <v>722126562449.46997</v>
      </c>
      <c r="F9" s="18">
        <v>794869594010.72986</v>
      </c>
      <c r="G9" s="18">
        <v>840278833315.65002</v>
      </c>
      <c r="H9" s="18">
        <v>903183082688.33997</v>
      </c>
      <c r="I9" s="18">
        <v>989454931759.81006</v>
      </c>
      <c r="J9" s="18">
        <f>SUM(J6:J8)</f>
        <v>1035327660690.3401</v>
      </c>
      <c r="K9" s="18">
        <f>SUM(K6:K8)</f>
        <v>1122558098883.7202</v>
      </c>
      <c r="L9" s="18">
        <f>SUM(L6:L8)</f>
        <v>1186940024843.2498</v>
      </c>
      <c r="M9" s="18">
        <f>SUM(M6:M8)</f>
        <v>1278966710043.1599</v>
      </c>
      <c r="N9" s="298">
        <f>N6+N7+N8</f>
        <v>1283611570856</v>
      </c>
    </row>
    <row r="10" spans="1:14" x14ac:dyDescent="0.3">
      <c r="B10" s="8"/>
      <c r="C10" s="8"/>
      <c r="D10" s="8"/>
      <c r="E10" s="8"/>
      <c r="F10" s="8"/>
      <c r="G10" s="8"/>
      <c r="H10" s="8"/>
      <c r="I10" s="8"/>
    </row>
    <row r="11" spans="1:14" ht="14.25" customHeight="1" x14ac:dyDescent="0.3">
      <c r="B11" s="305" t="s">
        <v>1277</v>
      </c>
      <c r="C11" s="305"/>
      <c r="D11" s="305"/>
      <c r="E11" s="305"/>
      <c r="F11" s="305"/>
      <c r="G11" s="305"/>
      <c r="H11" s="305"/>
      <c r="I11" s="305"/>
    </row>
    <row r="12" spans="1:14" x14ac:dyDescent="0.3">
      <c r="B12" s="8"/>
      <c r="C12" s="8"/>
      <c r="D12" s="8"/>
      <c r="E12" s="8"/>
      <c r="F12" s="8"/>
      <c r="G12" s="8"/>
      <c r="H12" s="8"/>
      <c r="I12" s="8"/>
    </row>
    <row r="13" spans="1:14" x14ac:dyDescent="0.3">
      <c r="B13" s="8"/>
      <c r="C13" s="8"/>
      <c r="D13" s="8"/>
      <c r="E13" s="8"/>
      <c r="F13" s="8"/>
      <c r="G13" s="8"/>
      <c r="H13" s="8"/>
      <c r="I13" s="8"/>
    </row>
    <row r="14" spans="1:14" x14ac:dyDescent="0.3">
      <c r="B14" s="8"/>
      <c r="C14" s="8"/>
      <c r="D14" s="8"/>
      <c r="E14" s="8"/>
      <c r="F14" s="8"/>
      <c r="G14" s="8"/>
      <c r="H14" s="8"/>
      <c r="I14" s="8"/>
    </row>
    <row r="15" spans="1:14" x14ac:dyDescent="0.3">
      <c r="B15" s="8"/>
      <c r="C15" s="8"/>
      <c r="D15" s="8"/>
      <c r="E15" s="8"/>
      <c r="F15" s="8"/>
      <c r="G15" s="8"/>
      <c r="H15" s="8"/>
      <c r="I15" s="8"/>
    </row>
    <row r="16" spans="1:14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</sheetData>
  <mergeCells count="2">
    <mergeCell ref="B2:I2"/>
    <mergeCell ref="B11:I11"/>
  </mergeCells>
  <phoneticPr fontId="21" type="noConversion"/>
  <hyperlinks>
    <hyperlink ref="A1" location="'Índice '!A1" display="Índice" xr:uid="{00000000-0004-0000-1100-000000000000}"/>
  </hyperlink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S570"/>
  <sheetViews>
    <sheetView topLeftCell="C1" zoomScaleNormal="100" workbookViewId="0">
      <selection activeCell="I18" sqref="I18"/>
    </sheetView>
  </sheetViews>
  <sheetFormatPr defaultRowHeight="14.4" x14ac:dyDescent="0.3"/>
  <cols>
    <col min="2" max="2" width="25.109375" customWidth="1"/>
    <col min="3" max="3" width="16.33203125" customWidth="1"/>
    <col min="4" max="4" width="18.109375" customWidth="1"/>
    <col min="5" max="5" width="16" customWidth="1"/>
    <col min="6" max="6" width="14.44140625" customWidth="1"/>
    <col min="7" max="7" width="14.6640625" customWidth="1"/>
    <col min="8" max="8" width="14.88671875" customWidth="1"/>
    <col min="9" max="9" width="15.109375" customWidth="1"/>
    <col min="10" max="10" width="14" customWidth="1"/>
    <col min="11" max="11" width="14.6640625" customWidth="1"/>
    <col min="12" max="12" width="16.33203125" customWidth="1"/>
    <col min="13" max="13" width="15.44140625" customWidth="1"/>
    <col min="14" max="14" width="15.88671875" customWidth="1"/>
  </cols>
  <sheetData>
    <row r="1" spans="1:19" x14ac:dyDescent="0.3">
      <c r="A1" s="58" t="s">
        <v>75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18" x14ac:dyDescent="0.35">
      <c r="A2" s="8"/>
      <c r="B2" s="304" t="s">
        <v>149</v>
      </c>
      <c r="C2" s="304"/>
      <c r="D2" s="304"/>
      <c r="E2" s="304"/>
      <c r="F2" s="304"/>
      <c r="G2" s="304"/>
      <c r="H2" s="304"/>
      <c r="I2" s="304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ht="15.6" x14ac:dyDescent="0.3">
      <c r="A4" s="8"/>
      <c r="B4" s="145" t="s">
        <v>165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8"/>
      <c r="P4" s="8"/>
      <c r="Q4" s="8"/>
      <c r="R4" s="8"/>
      <c r="S4" s="8"/>
    </row>
    <row r="5" spans="1:19" x14ac:dyDescent="0.3">
      <c r="A5" s="8"/>
      <c r="B5" s="149" t="s">
        <v>166</v>
      </c>
      <c r="C5" s="147">
        <v>2013</v>
      </c>
      <c r="D5" s="147">
        <v>2014</v>
      </c>
      <c r="E5" s="147">
        <v>2015</v>
      </c>
      <c r="F5" s="147">
        <v>2016</v>
      </c>
      <c r="G5" s="147">
        <v>2017</v>
      </c>
      <c r="H5" s="147">
        <v>2018</v>
      </c>
      <c r="I5" s="147">
        <v>2019</v>
      </c>
      <c r="J5" s="147">
        <v>2020</v>
      </c>
      <c r="K5" s="147">
        <v>2021</v>
      </c>
      <c r="L5" s="201" t="s">
        <v>161</v>
      </c>
      <c r="M5" s="201" t="s">
        <v>1275</v>
      </c>
      <c r="N5" s="201" t="s">
        <v>1276</v>
      </c>
      <c r="O5" s="8"/>
      <c r="P5" s="8"/>
      <c r="Q5" s="8"/>
      <c r="R5" s="8"/>
    </row>
    <row r="6" spans="1:19" x14ac:dyDescent="0.3">
      <c r="A6" s="8"/>
      <c r="B6" s="59" t="s">
        <v>90</v>
      </c>
      <c r="C6" s="13">
        <v>496089152393.93005</v>
      </c>
      <c r="D6" s="13">
        <v>496093315335.70996</v>
      </c>
      <c r="E6" s="13">
        <v>484860152444.46014</v>
      </c>
      <c r="F6" s="13">
        <v>519300415745.4201</v>
      </c>
      <c r="G6" s="13">
        <v>533143897474.14972</v>
      </c>
      <c r="H6" s="13">
        <v>566109965095.81018</v>
      </c>
      <c r="I6" s="13">
        <v>608359302835.95996</v>
      </c>
      <c r="J6" s="13">
        <v>636906672872.90002</v>
      </c>
      <c r="K6" s="13">
        <v>684780335721.57996</v>
      </c>
      <c r="L6" s="13">
        <v>707649010738.14001</v>
      </c>
      <c r="M6" s="13">
        <v>740192689816.43994</v>
      </c>
      <c r="N6" s="297">
        <v>732658597883</v>
      </c>
      <c r="O6" s="8"/>
      <c r="P6" s="8"/>
      <c r="Q6" s="8"/>
      <c r="R6" s="8"/>
    </row>
    <row r="7" spans="1:19" x14ac:dyDescent="0.3">
      <c r="A7" s="8"/>
      <c r="B7" s="59" t="s">
        <v>91</v>
      </c>
      <c r="C7" s="13">
        <v>60366375311.890022</v>
      </c>
      <c r="D7" s="13">
        <v>67603540295.780037</v>
      </c>
      <c r="E7" s="13">
        <v>76421502303.130051</v>
      </c>
      <c r="F7" s="13">
        <v>89269598400.849991</v>
      </c>
      <c r="G7" s="13">
        <v>99929406418.699951</v>
      </c>
      <c r="H7" s="13">
        <v>109984934087.68983</v>
      </c>
      <c r="I7" s="13">
        <v>121552842756.97</v>
      </c>
      <c r="J7" s="13">
        <v>127534435949.5</v>
      </c>
      <c r="K7" s="13">
        <v>139364767453.22</v>
      </c>
      <c r="L7" s="13">
        <v>155921375417.87</v>
      </c>
      <c r="M7" s="13">
        <v>172799246963</v>
      </c>
      <c r="N7" s="297">
        <v>178009551176</v>
      </c>
      <c r="O7" s="8"/>
      <c r="P7" s="8"/>
      <c r="Q7" s="8"/>
      <c r="R7" s="8"/>
    </row>
    <row r="8" spans="1:19" x14ac:dyDescent="0.3">
      <c r="A8" s="8"/>
      <c r="B8" s="59" t="s">
        <v>92</v>
      </c>
      <c r="C8" s="13">
        <v>119845206261.30998</v>
      </c>
      <c r="D8" s="13">
        <v>135070411838.97997</v>
      </c>
      <c r="E8" s="13">
        <v>152010159982.22012</v>
      </c>
      <c r="F8" s="13">
        <v>176606033884.17996</v>
      </c>
      <c r="G8" s="13">
        <v>197052201545.77011</v>
      </c>
      <c r="H8" s="13">
        <v>217419335115.67996</v>
      </c>
      <c r="I8" s="13">
        <v>248038411023.42999</v>
      </c>
      <c r="J8" s="13">
        <v>261143761976.17001</v>
      </c>
      <c r="K8" s="13">
        <v>287895579133.31</v>
      </c>
      <c r="L8" s="13">
        <v>312341972766.78998</v>
      </c>
      <c r="M8" s="13">
        <v>354154366857.84003</v>
      </c>
      <c r="N8" s="297">
        <v>360669622867</v>
      </c>
      <c r="O8" s="8"/>
      <c r="P8" s="8"/>
      <c r="Q8" s="8"/>
      <c r="R8" s="8"/>
    </row>
    <row r="9" spans="1:19" x14ac:dyDescent="0.3">
      <c r="A9" s="8"/>
      <c r="B9" s="60" t="s">
        <v>93</v>
      </c>
      <c r="C9" s="61">
        <v>676300733967.13</v>
      </c>
      <c r="D9" s="61">
        <v>698767267470.46997</v>
      </c>
      <c r="E9" s="61">
        <v>713291814729.8103</v>
      </c>
      <c r="F9" s="61">
        <v>785176048030.45007</v>
      </c>
      <c r="G9" s="61">
        <v>830125505438.61975</v>
      </c>
      <c r="H9" s="61">
        <v>893514234299.17993</v>
      </c>
      <c r="I9" s="61">
        <f>I6+I7+I8</f>
        <v>977950556616.35986</v>
      </c>
      <c r="J9" s="61">
        <f>J6+J7+J8</f>
        <v>1025584870798.5701</v>
      </c>
      <c r="K9" s="61">
        <f>K6+K7+K8</f>
        <v>1112040682308.1099</v>
      </c>
      <c r="L9" s="61">
        <f>L6+L7+L8</f>
        <v>1175912358922.8</v>
      </c>
      <c r="M9" s="61">
        <v>1267146303637.28</v>
      </c>
      <c r="N9" s="299">
        <f t="shared" ref="N9" si="0">SUM(N6:N8)</f>
        <v>1271337771926</v>
      </c>
      <c r="O9" s="8"/>
      <c r="P9" s="8"/>
      <c r="Q9" s="8"/>
      <c r="R9" s="8"/>
    </row>
    <row r="10" spans="1:19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3">
      <c r="A12" s="8"/>
      <c r="B12" s="38" t="s">
        <v>1278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x14ac:dyDescent="0.3">
      <c r="A13" s="8"/>
      <c r="B13" s="38" t="s">
        <v>167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19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19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19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</row>
    <row r="52" spans="1:19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</row>
    <row r="53" spans="1:19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</row>
    <row r="57" spans="1:19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</row>
    <row r="58" spans="1:19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</row>
    <row r="59" spans="1:19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</row>
    <row r="60" spans="1:19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</row>
    <row r="61" spans="1:19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</row>
    <row r="62" spans="1:19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</row>
    <row r="63" spans="1:19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</row>
    <row r="64" spans="1:19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</row>
    <row r="65" spans="1:19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</row>
    <row r="66" spans="1:19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</row>
    <row r="67" spans="1:19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</row>
    <row r="68" spans="1:19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</row>
    <row r="69" spans="1:19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</row>
    <row r="70" spans="1:19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1:19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1:19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1:19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</row>
    <row r="84" spans="1:19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</row>
    <row r="85" spans="1:19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</row>
    <row r="86" spans="1:19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</row>
    <row r="87" spans="1:19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</row>
    <row r="88" spans="1:19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</row>
    <row r="89" spans="1:19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</row>
    <row r="90" spans="1:19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</row>
    <row r="91" spans="1:19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</row>
    <row r="92" spans="1:19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</row>
    <row r="93" spans="1:19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</row>
    <row r="94" spans="1:19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</row>
    <row r="95" spans="1:19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</row>
    <row r="96" spans="1:19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</row>
    <row r="97" spans="1:19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</row>
    <row r="98" spans="1:19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</row>
    <row r="99" spans="1:19" x14ac:dyDescent="0.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</row>
    <row r="100" spans="1:19" x14ac:dyDescent="0.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</row>
    <row r="101" spans="1:19" x14ac:dyDescent="0.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</row>
    <row r="102" spans="1:19" x14ac:dyDescent="0.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</row>
    <row r="103" spans="1:19" x14ac:dyDescent="0.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</row>
    <row r="104" spans="1:19" x14ac:dyDescent="0.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</row>
    <row r="105" spans="1:19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</row>
    <row r="106" spans="1:19" x14ac:dyDescent="0.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</row>
    <row r="107" spans="1:19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</row>
    <row r="108" spans="1:19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</row>
    <row r="109" spans="1:19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</row>
    <row r="110" spans="1:19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</row>
    <row r="111" spans="1:19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</row>
    <row r="112" spans="1:19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</row>
    <row r="113" spans="1:19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</row>
    <row r="114" spans="1:19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</row>
    <row r="115" spans="1:19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</row>
    <row r="116" spans="1:19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</row>
    <row r="117" spans="1:19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</row>
    <row r="118" spans="1:19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</row>
    <row r="119" spans="1:19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</row>
    <row r="120" spans="1:19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</row>
    <row r="121" spans="1:19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</row>
    <row r="122" spans="1:19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</row>
    <row r="123" spans="1:19" x14ac:dyDescent="0.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</row>
    <row r="124" spans="1:19" x14ac:dyDescent="0.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</row>
    <row r="125" spans="1:19" x14ac:dyDescent="0.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</row>
    <row r="126" spans="1:19" x14ac:dyDescent="0.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</row>
    <row r="127" spans="1:19" x14ac:dyDescent="0.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</row>
    <row r="128" spans="1:19" x14ac:dyDescent="0.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</row>
    <row r="129" spans="1:19" x14ac:dyDescent="0.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</row>
    <row r="130" spans="1:19" x14ac:dyDescent="0.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</row>
    <row r="131" spans="1:19" x14ac:dyDescent="0.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</row>
    <row r="132" spans="1:19" x14ac:dyDescent="0.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</row>
    <row r="133" spans="1:19" x14ac:dyDescent="0.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</row>
    <row r="134" spans="1:19" x14ac:dyDescent="0.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</row>
    <row r="135" spans="1:19" x14ac:dyDescent="0.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</row>
    <row r="136" spans="1:19" x14ac:dyDescent="0.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</row>
    <row r="137" spans="1:19" x14ac:dyDescent="0.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</row>
    <row r="138" spans="1:19" x14ac:dyDescent="0.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</row>
    <row r="139" spans="1:19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</row>
    <row r="140" spans="1:19" x14ac:dyDescent="0.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</row>
    <row r="141" spans="1:19" x14ac:dyDescent="0.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</row>
    <row r="142" spans="1:19" x14ac:dyDescent="0.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</row>
    <row r="143" spans="1:19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</row>
    <row r="144" spans="1:19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</row>
    <row r="145" spans="1:19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</row>
    <row r="146" spans="1:19" x14ac:dyDescent="0.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</row>
    <row r="147" spans="1:19" x14ac:dyDescent="0.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</row>
    <row r="148" spans="1:19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</row>
    <row r="149" spans="1:19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</row>
    <row r="150" spans="1:19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</row>
    <row r="151" spans="1:19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</row>
    <row r="152" spans="1:19" x14ac:dyDescent="0.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</row>
    <row r="153" spans="1:19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</row>
    <row r="154" spans="1:19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</row>
    <row r="155" spans="1:19" x14ac:dyDescent="0.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</row>
    <row r="156" spans="1:19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</row>
    <row r="157" spans="1:19" x14ac:dyDescent="0.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</row>
    <row r="158" spans="1:19" x14ac:dyDescent="0.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</row>
    <row r="159" spans="1:19" x14ac:dyDescent="0.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</row>
    <row r="160" spans="1:19" x14ac:dyDescent="0.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</row>
    <row r="161" spans="1:19" x14ac:dyDescent="0.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</row>
    <row r="162" spans="1:19" x14ac:dyDescent="0.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</row>
    <row r="163" spans="1:19" x14ac:dyDescent="0.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</row>
    <row r="164" spans="1:19" x14ac:dyDescent="0.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</row>
    <row r="165" spans="1:19" x14ac:dyDescent="0.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</row>
    <row r="166" spans="1:19" x14ac:dyDescent="0.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</row>
    <row r="167" spans="1:19" x14ac:dyDescent="0.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</row>
    <row r="168" spans="1:19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</row>
    <row r="169" spans="1:19" x14ac:dyDescent="0.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</row>
    <row r="170" spans="1:19" x14ac:dyDescent="0.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</row>
    <row r="171" spans="1:19" x14ac:dyDescent="0.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</row>
    <row r="172" spans="1:19" x14ac:dyDescent="0.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</row>
    <row r="173" spans="1:19" x14ac:dyDescent="0.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</row>
    <row r="174" spans="1:19" x14ac:dyDescent="0.3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</row>
    <row r="175" spans="1:19" x14ac:dyDescent="0.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</row>
    <row r="176" spans="1:19" x14ac:dyDescent="0.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</row>
    <row r="177" spans="1:19" x14ac:dyDescent="0.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</row>
    <row r="178" spans="1:19" x14ac:dyDescent="0.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</row>
    <row r="179" spans="1:19" x14ac:dyDescent="0.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</row>
    <row r="180" spans="1:19" x14ac:dyDescent="0.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</row>
    <row r="181" spans="1:19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</row>
    <row r="182" spans="1:19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</row>
    <row r="183" spans="1:19" x14ac:dyDescent="0.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</row>
    <row r="184" spans="1:19" x14ac:dyDescent="0.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</row>
    <row r="185" spans="1:19" x14ac:dyDescent="0.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</row>
    <row r="186" spans="1:19" x14ac:dyDescent="0.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</row>
    <row r="187" spans="1:19" x14ac:dyDescent="0.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</row>
    <row r="188" spans="1:19" x14ac:dyDescent="0.3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</row>
    <row r="189" spans="1:19" x14ac:dyDescent="0.3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</row>
    <row r="190" spans="1:19" x14ac:dyDescent="0.3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</row>
    <row r="191" spans="1:19" x14ac:dyDescent="0.3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</row>
    <row r="192" spans="1:19" x14ac:dyDescent="0.3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</row>
    <row r="193" spans="1:19" x14ac:dyDescent="0.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</row>
    <row r="194" spans="1:19" x14ac:dyDescent="0.3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</row>
    <row r="195" spans="1:19" x14ac:dyDescent="0.3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</row>
    <row r="196" spans="1:19" x14ac:dyDescent="0.3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</row>
    <row r="197" spans="1:19" x14ac:dyDescent="0.3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</row>
    <row r="198" spans="1:19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</row>
    <row r="199" spans="1:19" x14ac:dyDescent="0.3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</row>
    <row r="200" spans="1:19" x14ac:dyDescent="0.3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</row>
    <row r="201" spans="1:19" x14ac:dyDescent="0.3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</row>
    <row r="202" spans="1:19" x14ac:dyDescent="0.3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</row>
    <row r="203" spans="1:19" x14ac:dyDescent="0.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</row>
    <row r="204" spans="1:19" x14ac:dyDescent="0.3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</row>
    <row r="205" spans="1:19" x14ac:dyDescent="0.3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</row>
    <row r="206" spans="1:19" x14ac:dyDescent="0.3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</row>
    <row r="207" spans="1:19" x14ac:dyDescent="0.3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</row>
    <row r="208" spans="1:19" x14ac:dyDescent="0.3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</row>
    <row r="209" spans="1:19" x14ac:dyDescent="0.3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</row>
    <row r="210" spans="1:19" x14ac:dyDescent="0.3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</row>
    <row r="211" spans="1:19" x14ac:dyDescent="0.3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</row>
    <row r="212" spans="1:19" x14ac:dyDescent="0.3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</row>
    <row r="213" spans="1:19" x14ac:dyDescent="0.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</row>
    <row r="214" spans="1:19" x14ac:dyDescent="0.3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</row>
    <row r="215" spans="1:19" x14ac:dyDescent="0.3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</row>
    <row r="216" spans="1:19" x14ac:dyDescent="0.3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</row>
    <row r="217" spans="1:19" x14ac:dyDescent="0.3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</row>
    <row r="218" spans="1:19" x14ac:dyDescent="0.3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</row>
    <row r="219" spans="1:19" x14ac:dyDescent="0.3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</row>
    <row r="220" spans="1:19" x14ac:dyDescent="0.3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</row>
    <row r="221" spans="1:19" x14ac:dyDescent="0.3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</row>
    <row r="222" spans="1:19" x14ac:dyDescent="0.3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</row>
    <row r="223" spans="1:19" x14ac:dyDescent="0.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</row>
    <row r="224" spans="1:19" x14ac:dyDescent="0.3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</row>
    <row r="225" spans="1:19" x14ac:dyDescent="0.3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</row>
    <row r="226" spans="1:19" x14ac:dyDescent="0.3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</row>
    <row r="227" spans="1:19" x14ac:dyDescent="0.3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</row>
    <row r="228" spans="1:19" x14ac:dyDescent="0.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</row>
    <row r="229" spans="1:19" x14ac:dyDescent="0.3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</row>
    <row r="230" spans="1:19" x14ac:dyDescent="0.3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</row>
    <row r="231" spans="1:19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</row>
    <row r="232" spans="1:19" x14ac:dyDescent="0.3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</row>
    <row r="233" spans="1:19" x14ac:dyDescent="0.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</row>
    <row r="234" spans="1:19" x14ac:dyDescent="0.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</row>
    <row r="235" spans="1:19" x14ac:dyDescent="0.3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</row>
    <row r="236" spans="1:19" x14ac:dyDescent="0.3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</row>
    <row r="237" spans="1:19" x14ac:dyDescent="0.3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</row>
    <row r="238" spans="1:19" x14ac:dyDescent="0.3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</row>
    <row r="239" spans="1:19" x14ac:dyDescent="0.3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</row>
    <row r="240" spans="1:19" x14ac:dyDescent="0.3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</row>
    <row r="241" spans="1:19" x14ac:dyDescent="0.3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</row>
    <row r="242" spans="1:19" x14ac:dyDescent="0.3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</row>
    <row r="243" spans="1:19" x14ac:dyDescent="0.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</row>
    <row r="244" spans="1:19" x14ac:dyDescent="0.3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</row>
    <row r="245" spans="1:19" x14ac:dyDescent="0.3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</row>
    <row r="246" spans="1:19" x14ac:dyDescent="0.3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</row>
    <row r="247" spans="1:19" x14ac:dyDescent="0.3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</row>
    <row r="248" spans="1:19" x14ac:dyDescent="0.3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</row>
    <row r="249" spans="1:19" x14ac:dyDescent="0.3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</row>
    <row r="250" spans="1:19" x14ac:dyDescent="0.3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</row>
    <row r="251" spans="1:19" x14ac:dyDescent="0.3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</row>
    <row r="252" spans="1:19" x14ac:dyDescent="0.3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</row>
    <row r="253" spans="1:19" x14ac:dyDescent="0.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</row>
    <row r="254" spans="1:19" x14ac:dyDescent="0.3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</row>
    <row r="255" spans="1:19" x14ac:dyDescent="0.3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</row>
    <row r="256" spans="1:19" x14ac:dyDescent="0.3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</row>
    <row r="257" spans="1:19" x14ac:dyDescent="0.3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</row>
    <row r="258" spans="1:19" x14ac:dyDescent="0.3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</row>
    <row r="259" spans="1:19" x14ac:dyDescent="0.3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</row>
    <row r="260" spans="1:19" x14ac:dyDescent="0.3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</row>
    <row r="261" spans="1:19" x14ac:dyDescent="0.3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</row>
    <row r="262" spans="1:19" x14ac:dyDescent="0.3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</row>
    <row r="263" spans="1:19" x14ac:dyDescent="0.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</row>
    <row r="264" spans="1:19" x14ac:dyDescent="0.3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</row>
    <row r="265" spans="1:19" x14ac:dyDescent="0.3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</row>
    <row r="266" spans="1:19" x14ac:dyDescent="0.3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</row>
    <row r="267" spans="1:19" x14ac:dyDescent="0.3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</row>
    <row r="268" spans="1:19" x14ac:dyDescent="0.3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</row>
    <row r="269" spans="1:19" x14ac:dyDescent="0.3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</row>
    <row r="270" spans="1:19" x14ac:dyDescent="0.3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</row>
    <row r="271" spans="1:19" x14ac:dyDescent="0.3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</row>
    <row r="272" spans="1:19" x14ac:dyDescent="0.3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</row>
    <row r="273" spans="1:19" x14ac:dyDescent="0.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</row>
    <row r="274" spans="1:19" x14ac:dyDescent="0.3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</row>
    <row r="275" spans="1:19" x14ac:dyDescent="0.3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</row>
    <row r="276" spans="1:19" x14ac:dyDescent="0.3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</row>
    <row r="277" spans="1:19" x14ac:dyDescent="0.3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</row>
    <row r="278" spans="1:19" x14ac:dyDescent="0.3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</row>
    <row r="279" spans="1:19" x14ac:dyDescent="0.3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</row>
    <row r="280" spans="1:19" x14ac:dyDescent="0.3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</row>
    <row r="281" spans="1:19" x14ac:dyDescent="0.3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</row>
    <row r="282" spans="1:19" x14ac:dyDescent="0.3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</row>
    <row r="283" spans="1:19" x14ac:dyDescent="0.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</row>
    <row r="284" spans="1:19" x14ac:dyDescent="0.3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</row>
    <row r="285" spans="1:19" x14ac:dyDescent="0.3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</row>
    <row r="286" spans="1:19" x14ac:dyDescent="0.3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</row>
    <row r="287" spans="1:19" x14ac:dyDescent="0.3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</row>
    <row r="288" spans="1:19" x14ac:dyDescent="0.3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</row>
    <row r="289" spans="1:19" x14ac:dyDescent="0.3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</row>
    <row r="290" spans="1:19" x14ac:dyDescent="0.3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</row>
    <row r="291" spans="1:19" x14ac:dyDescent="0.3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</row>
    <row r="292" spans="1:19" x14ac:dyDescent="0.3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</row>
    <row r="293" spans="1:19" x14ac:dyDescent="0.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</row>
    <row r="294" spans="1:19" x14ac:dyDescent="0.3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</row>
    <row r="295" spans="1:19" x14ac:dyDescent="0.3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</row>
    <row r="296" spans="1:19" x14ac:dyDescent="0.3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</row>
    <row r="297" spans="1:19" x14ac:dyDescent="0.3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</row>
    <row r="298" spans="1:19" x14ac:dyDescent="0.3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</row>
    <row r="299" spans="1:19" x14ac:dyDescent="0.3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</row>
    <row r="300" spans="1:19" x14ac:dyDescent="0.3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</row>
    <row r="301" spans="1:19" x14ac:dyDescent="0.3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</row>
    <row r="302" spans="1:19" x14ac:dyDescent="0.3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</row>
    <row r="303" spans="1:19" x14ac:dyDescent="0.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</row>
    <row r="304" spans="1:19" x14ac:dyDescent="0.3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</row>
    <row r="305" spans="1:19" x14ac:dyDescent="0.3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</row>
    <row r="306" spans="1:19" x14ac:dyDescent="0.3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</row>
    <row r="307" spans="1:19" x14ac:dyDescent="0.3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</row>
    <row r="308" spans="1:19" x14ac:dyDescent="0.3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</row>
    <row r="309" spans="1:19" x14ac:dyDescent="0.3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</row>
    <row r="310" spans="1:19" x14ac:dyDescent="0.3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</row>
    <row r="311" spans="1:19" x14ac:dyDescent="0.3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</row>
    <row r="312" spans="1:19" x14ac:dyDescent="0.3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</row>
    <row r="313" spans="1:19" x14ac:dyDescent="0.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</row>
    <row r="314" spans="1:19" x14ac:dyDescent="0.3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</row>
    <row r="315" spans="1:19" x14ac:dyDescent="0.3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</row>
    <row r="316" spans="1:19" x14ac:dyDescent="0.3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</row>
    <row r="317" spans="1:19" x14ac:dyDescent="0.3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</row>
    <row r="318" spans="1:19" x14ac:dyDescent="0.3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</row>
    <row r="319" spans="1:19" x14ac:dyDescent="0.3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</row>
    <row r="320" spans="1:19" x14ac:dyDescent="0.3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</row>
    <row r="321" spans="1:19" x14ac:dyDescent="0.3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</row>
    <row r="322" spans="1:19" x14ac:dyDescent="0.3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</row>
    <row r="323" spans="1:19" x14ac:dyDescent="0.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</row>
    <row r="324" spans="1:19" x14ac:dyDescent="0.3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</row>
    <row r="325" spans="1:19" x14ac:dyDescent="0.3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</row>
    <row r="326" spans="1:19" x14ac:dyDescent="0.3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</row>
    <row r="327" spans="1:19" x14ac:dyDescent="0.3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</row>
    <row r="328" spans="1:19" x14ac:dyDescent="0.3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</row>
    <row r="329" spans="1:19" x14ac:dyDescent="0.3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</row>
    <row r="330" spans="1:19" x14ac:dyDescent="0.3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</row>
    <row r="331" spans="1:19" x14ac:dyDescent="0.3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</row>
    <row r="332" spans="1:19" x14ac:dyDescent="0.3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</row>
    <row r="333" spans="1:19" x14ac:dyDescent="0.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</row>
    <row r="334" spans="1:19" x14ac:dyDescent="0.3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</row>
    <row r="335" spans="1:19" x14ac:dyDescent="0.3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</row>
    <row r="336" spans="1:19" x14ac:dyDescent="0.3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</row>
    <row r="337" spans="1:19" x14ac:dyDescent="0.3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</row>
    <row r="338" spans="1:19" x14ac:dyDescent="0.3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</row>
    <row r="339" spans="1:19" x14ac:dyDescent="0.3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</row>
    <row r="340" spans="1:19" x14ac:dyDescent="0.3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</row>
    <row r="341" spans="1:19" x14ac:dyDescent="0.3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</row>
    <row r="342" spans="1:19" x14ac:dyDescent="0.3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</row>
    <row r="343" spans="1:19" x14ac:dyDescent="0.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</row>
    <row r="344" spans="1:19" x14ac:dyDescent="0.3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</row>
    <row r="345" spans="1:19" x14ac:dyDescent="0.3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</row>
    <row r="346" spans="1:19" x14ac:dyDescent="0.3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</row>
    <row r="347" spans="1:19" x14ac:dyDescent="0.3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</row>
    <row r="348" spans="1:19" x14ac:dyDescent="0.3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</row>
    <row r="349" spans="1:19" x14ac:dyDescent="0.3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</row>
    <row r="350" spans="1:19" x14ac:dyDescent="0.3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</row>
    <row r="351" spans="1:19" x14ac:dyDescent="0.3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</row>
    <row r="352" spans="1:19" x14ac:dyDescent="0.3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</row>
    <row r="353" spans="1:19" x14ac:dyDescent="0.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</row>
    <row r="354" spans="1:19" x14ac:dyDescent="0.3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</row>
    <row r="355" spans="1:19" x14ac:dyDescent="0.3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</row>
    <row r="356" spans="1:19" x14ac:dyDescent="0.3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</row>
    <row r="357" spans="1:19" x14ac:dyDescent="0.3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</row>
    <row r="358" spans="1:19" x14ac:dyDescent="0.3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</row>
    <row r="359" spans="1:19" x14ac:dyDescent="0.3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</row>
    <row r="360" spans="1:19" x14ac:dyDescent="0.3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</row>
    <row r="361" spans="1:19" x14ac:dyDescent="0.3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</row>
    <row r="362" spans="1:19" x14ac:dyDescent="0.3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</row>
    <row r="363" spans="1:19" x14ac:dyDescent="0.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</row>
    <row r="364" spans="1:19" x14ac:dyDescent="0.3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</row>
    <row r="365" spans="1:19" x14ac:dyDescent="0.3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</row>
    <row r="366" spans="1:19" x14ac:dyDescent="0.3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</row>
    <row r="367" spans="1:19" x14ac:dyDescent="0.3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</row>
    <row r="368" spans="1:19" x14ac:dyDescent="0.3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</row>
    <row r="369" spans="1:19" x14ac:dyDescent="0.3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</row>
    <row r="370" spans="1:19" x14ac:dyDescent="0.3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</row>
    <row r="371" spans="1:19" x14ac:dyDescent="0.3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</row>
    <row r="372" spans="1:19" x14ac:dyDescent="0.3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</row>
    <row r="373" spans="1:19" x14ac:dyDescent="0.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</row>
    <row r="374" spans="1:19" x14ac:dyDescent="0.3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</row>
    <row r="375" spans="1:19" x14ac:dyDescent="0.3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</row>
    <row r="376" spans="1:19" x14ac:dyDescent="0.3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</row>
    <row r="377" spans="1:19" x14ac:dyDescent="0.3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</row>
    <row r="378" spans="1:19" x14ac:dyDescent="0.3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</row>
    <row r="379" spans="1:19" x14ac:dyDescent="0.3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</row>
    <row r="380" spans="1:19" x14ac:dyDescent="0.3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</row>
    <row r="381" spans="1:19" x14ac:dyDescent="0.3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</row>
    <row r="382" spans="1:19" x14ac:dyDescent="0.3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</row>
    <row r="383" spans="1:19" x14ac:dyDescent="0.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</row>
    <row r="384" spans="1:19" x14ac:dyDescent="0.3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</row>
    <row r="385" spans="1:19" x14ac:dyDescent="0.3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</row>
    <row r="386" spans="1:19" x14ac:dyDescent="0.3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</row>
    <row r="387" spans="1:19" x14ac:dyDescent="0.3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</row>
    <row r="388" spans="1:19" x14ac:dyDescent="0.3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</row>
    <row r="389" spans="1:19" x14ac:dyDescent="0.3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</row>
    <row r="390" spans="1:19" x14ac:dyDescent="0.3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</row>
    <row r="391" spans="1:19" x14ac:dyDescent="0.3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</row>
    <row r="392" spans="1:19" x14ac:dyDescent="0.3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</row>
    <row r="393" spans="1:19" x14ac:dyDescent="0.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</row>
    <row r="394" spans="1:19" x14ac:dyDescent="0.3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</row>
    <row r="395" spans="1:19" x14ac:dyDescent="0.3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</row>
    <row r="396" spans="1:19" x14ac:dyDescent="0.3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</row>
    <row r="397" spans="1:19" x14ac:dyDescent="0.3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</row>
    <row r="398" spans="1:19" x14ac:dyDescent="0.3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</row>
    <row r="399" spans="1:19" x14ac:dyDescent="0.3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</row>
    <row r="400" spans="1:19" x14ac:dyDescent="0.3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</row>
    <row r="401" spans="1:19" x14ac:dyDescent="0.3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</row>
    <row r="402" spans="1:19" x14ac:dyDescent="0.3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</row>
    <row r="403" spans="1:19" x14ac:dyDescent="0.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</row>
    <row r="404" spans="1:19" x14ac:dyDescent="0.3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</row>
    <row r="405" spans="1:19" x14ac:dyDescent="0.3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</row>
    <row r="406" spans="1:19" x14ac:dyDescent="0.3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</row>
    <row r="407" spans="1:19" x14ac:dyDescent="0.3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</row>
    <row r="408" spans="1:19" x14ac:dyDescent="0.3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</row>
    <row r="409" spans="1:19" x14ac:dyDescent="0.3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</row>
    <row r="410" spans="1:19" x14ac:dyDescent="0.3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</row>
    <row r="411" spans="1:19" x14ac:dyDescent="0.3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</row>
    <row r="412" spans="1:19" x14ac:dyDescent="0.3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</row>
    <row r="413" spans="1:19" x14ac:dyDescent="0.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</row>
    <row r="414" spans="1:19" x14ac:dyDescent="0.3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</row>
    <row r="415" spans="1:19" x14ac:dyDescent="0.3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</row>
    <row r="416" spans="1:19" x14ac:dyDescent="0.3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</row>
    <row r="417" spans="1:19" x14ac:dyDescent="0.3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</row>
    <row r="418" spans="1:19" x14ac:dyDescent="0.3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</row>
    <row r="419" spans="1:19" x14ac:dyDescent="0.3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</row>
    <row r="420" spans="1:19" x14ac:dyDescent="0.3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</row>
    <row r="421" spans="1:19" x14ac:dyDescent="0.3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</row>
    <row r="422" spans="1:19" x14ac:dyDescent="0.3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</row>
    <row r="423" spans="1:19" x14ac:dyDescent="0.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</row>
    <row r="424" spans="1:19" x14ac:dyDescent="0.3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</row>
    <row r="425" spans="1:19" x14ac:dyDescent="0.3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</row>
    <row r="426" spans="1:19" x14ac:dyDescent="0.3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</row>
    <row r="427" spans="1:19" x14ac:dyDescent="0.3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</row>
    <row r="428" spans="1:19" x14ac:dyDescent="0.3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</row>
    <row r="429" spans="1:19" x14ac:dyDescent="0.3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</row>
    <row r="430" spans="1:19" x14ac:dyDescent="0.3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</row>
    <row r="431" spans="1:19" x14ac:dyDescent="0.3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</row>
    <row r="432" spans="1:19" x14ac:dyDescent="0.3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</row>
    <row r="433" spans="1:19" x14ac:dyDescent="0.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</row>
    <row r="434" spans="1:19" x14ac:dyDescent="0.3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</row>
    <row r="435" spans="1:19" x14ac:dyDescent="0.3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</row>
    <row r="436" spans="1:19" x14ac:dyDescent="0.3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</row>
    <row r="437" spans="1:19" x14ac:dyDescent="0.3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</row>
    <row r="438" spans="1:19" x14ac:dyDescent="0.3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</row>
    <row r="439" spans="1:19" x14ac:dyDescent="0.3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</row>
    <row r="440" spans="1:19" x14ac:dyDescent="0.3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</row>
    <row r="441" spans="1:19" x14ac:dyDescent="0.3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</row>
    <row r="442" spans="1:19" x14ac:dyDescent="0.3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</row>
    <row r="443" spans="1:19" x14ac:dyDescent="0.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</row>
    <row r="444" spans="1:19" x14ac:dyDescent="0.3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</row>
    <row r="445" spans="1:19" x14ac:dyDescent="0.3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</row>
    <row r="446" spans="1:19" x14ac:dyDescent="0.3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</row>
    <row r="447" spans="1:19" x14ac:dyDescent="0.3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</row>
    <row r="448" spans="1:19" x14ac:dyDescent="0.3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</row>
    <row r="449" spans="1:19" x14ac:dyDescent="0.3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</row>
    <row r="450" spans="1:19" x14ac:dyDescent="0.3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</row>
    <row r="451" spans="1:19" x14ac:dyDescent="0.3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</row>
    <row r="452" spans="1:19" x14ac:dyDescent="0.3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</row>
    <row r="453" spans="1:19" x14ac:dyDescent="0.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</row>
    <row r="454" spans="1:19" x14ac:dyDescent="0.3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</row>
    <row r="455" spans="1:19" x14ac:dyDescent="0.3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</row>
    <row r="456" spans="1:19" x14ac:dyDescent="0.3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</row>
    <row r="457" spans="1:19" x14ac:dyDescent="0.3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</row>
    <row r="458" spans="1:19" x14ac:dyDescent="0.3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</row>
    <row r="459" spans="1:19" x14ac:dyDescent="0.3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</row>
    <row r="460" spans="1:19" x14ac:dyDescent="0.3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</row>
    <row r="461" spans="1:19" x14ac:dyDescent="0.3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</row>
    <row r="462" spans="1:19" x14ac:dyDescent="0.3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</row>
    <row r="463" spans="1:19" x14ac:dyDescent="0.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</row>
    <row r="464" spans="1:19" x14ac:dyDescent="0.3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</row>
    <row r="465" spans="1:19" x14ac:dyDescent="0.3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</row>
    <row r="466" spans="1:19" x14ac:dyDescent="0.3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</row>
    <row r="467" spans="1:19" x14ac:dyDescent="0.3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</row>
    <row r="468" spans="1:19" x14ac:dyDescent="0.3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</row>
    <row r="469" spans="1:19" x14ac:dyDescent="0.3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</row>
    <row r="470" spans="1:19" x14ac:dyDescent="0.3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</row>
    <row r="471" spans="1:19" x14ac:dyDescent="0.3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</row>
    <row r="472" spans="1:19" x14ac:dyDescent="0.3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</row>
    <row r="473" spans="1:19" x14ac:dyDescent="0.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</row>
    <row r="474" spans="1:19" x14ac:dyDescent="0.3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</row>
    <row r="475" spans="1:19" x14ac:dyDescent="0.3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</row>
    <row r="476" spans="1:19" x14ac:dyDescent="0.3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</row>
    <row r="477" spans="1:19" x14ac:dyDescent="0.3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</row>
    <row r="478" spans="1:19" x14ac:dyDescent="0.3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</row>
    <row r="479" spans="1:19" x14ac:dyDescent="0.3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</row>
    <row r="480" spans="1:19" x14ac:dyDescent="0.3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</row>
    <row r="481" spans="1:19" x14ac:dyDescent="0.3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</row>
    <row r="482" spans="1:19" x14ac:dyDescent="0.3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</row>
    <row r="483" spans="1:19" x14ac:dyDescent="0.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</row>
    <row r="484" spans="1:19" x14ac:dyDescent="0.3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</row>
    <row r="485" spans="1:19" x14ac:dyDescent="0.3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</row>
    <row r="486" spans="1:19" x14ac:dyDescent="0.3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</row>
    <row r="487" spans="1:19" x14ac:dyDescent="0.3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</row>
    <row r="488" spans="1:19" x14ac:dyDescent="0.3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</row>
    <row r="489" spans="1:19" x14ac:dyDescent="0.3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</row>
    <row r="490" spans="1:19" x14ac:dyDescent="0.3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</row>
    <row r="491" spans="1:19" x14ac:dyDescent="0.3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</row>
    <row r="492" spans="1:19" x14ac:dyDescent="0.3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</row>
    <row r="493" spans="1:19" x14ac:dyDescent="0.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</row>
    <row r="494" spans="1:19" x14ac:dyDescent="0.3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</row>
    <row r="495" spans="1:19" x14ac:dyDescent="0.3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</row>
    <row r="496" spans="1:19" x14ac:dyDescent="0.3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</row>
    <row r="497" spans="1:19" x14ac:dyDescent="0.3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</row>
    <row r="498" spans="1:19" x14ac:dyDescent="0.3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</row>
    <row r="499" spans="1:19" x14ac:dyDescent="0.3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</row>
    <row r="500" spans="1:19" x14ac:dyDescent="0.3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</row>
    <row r="501" spans="1:19" x14ac:dyDescent="0.3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</row>
    <row r="502" spans="1:19" x14ac:dyDescent="0.3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</row>
    <row r="503" spans="1:19" x14ac:dyDescent="0.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</row>
    <row r="504" spans="1:19" x14ac:dyDescent="0.3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</row>
    <row r="505" spans="1:19" x14ac:dyDescent="0.3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</row>
    <row r="506" spans="1:19" x14ac:dyDescent="0.3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</row>
    <row r="507" spans="1:19" x14ac:dyDescent="0.3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</row>
    <row r="508" spans="1:19" x14ac:dyDescent="0.3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</row>
    <row r="509" spans="1:19" x14ac:dyDescent="0.3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</row>
    <row r="510" spans="1:19" x14ac:dyDescent="0.3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</row>
    <row r="511" spans="1:19" x14ac:dyDescent="0.3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</row>
    <row r="512" spans="1:19" x14ac:dyDescent="0.3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</row>
    <row r="513" spans="1:19" x14ac:dyDescent="0.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</row>
    <row r="514" spans="1:19" x14ac:dyDescent="0.3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</row>
    <row r="515" spans="1:19" x14ac:dyDescent="0.3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</row>
    <row r="516" spans="1:19" x14ac:dyDescent="0.3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</row>
    <row r="517" spans="1:19" x14ac:dyDescent="0.3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</row>
    <row r="518" spans="1:19" x14ac:dyDescent="0.3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</row>
    <row r="519" spans="1:19" x14ac:dyDescent="0.3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</row>
    <row r="520" spans="1:19" x14ac:dyDescent="0.3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</row>
    <row r="521" spans="1:19" x14ac:dyDescent="0.3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</row>
    <row r="522" spans="1:19" x14ac:dyDescent="0.3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</row>
    <row r="523" spans="1:19" x14ac:dyDescent="0.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</row>
    <row r="524" spans="1:19" x14ac:dyDescent="0.3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</row>
    <row r="525" spans="1:19" x14ac:dyDescent="0.3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</row>
    <row r="526" spans="1:19" x14ac:dyDescent="0.3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</row>
    <row r="527" spans="1:19" x14ac:dyDescent="0.3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</row>
    <row r="528" spans="1:19" x14ac:dyDescent="0.3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</row>
    <row r="529" spans="1:19" x14ac:dyDescent="0.3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</row>
    <row r="530" spans="1:19" x14ac:dyDescent="0.3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</row>
    <row r="531" spans="1:19" x14ac:dyDescent="0.3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</row>
    <row r="532" spans="1:19" x14ac:dyDescent="0.3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</row>
    <row r="533" spans="1:19" x14ac:dyDescent="0.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</row>
    <row r="534" spans="1:19" x14ac:dyDescent="0.3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</row>
    <row r="535" spans="1:19" x14ac:dyDescent="0.3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</row>
    <row r="536" spans="1:19" x14ac:dyDescent="0.3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</row>
    <row r="537" spans="1:19" x14ac:dyDescent="0.3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</row>
    <row r="538" spans="1:19" x14ac:dyDescent="0.3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</row>
    <row r="539" spans="1:19" x14ac:dyDescent="0.3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</row>
    <row r="540" spans="1:19" x14ac:dyDescent="0.3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</row>
    <row r="541" spans="1:19" x14ac:dyDescent="0.3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</row>
    <row r="542" spans="1:19" x14ac:dyDescent="0.3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</row>
    <row r="543" spans="1:19" x14ac:dyDescent="0.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</row>
    <row r="544" spans="1:19" x14ac:dyDescent="0.3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</row>
    <row r="545" spans="1:19" x14ac:dyDescent="0.3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</row>
    <row r="546" spans="1:19" x14ac:dyDescent="0.3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</row>
    <row r="547" spans="1:19" x14ac:dyDescent="0.3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</row>
    <row r="548" spans="1:19" x14ac:dyDescent="0.3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</row>
    <row r="549" spans="1:19" x14ac:dyDescent="0.3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</row>
    <row r="550" spans="1:19" x14ac:dyDescent="0.3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</row>
    <row r="551" spans="1:19" x14ac:dyDescent="0.3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</row>
    <row r="552" spans="1:19" x14ac:dyDescent="0.3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</row>
    <row r="553" spans="1:19" x14ac:dyDescent="0.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</row>
    <row r="554" spans="1:19" x14ac:dyDescent="0.3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</row>
    <row r="555" spans="1:19" x14ac:dyDescent="0.3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</row>
    <row r="556" spans="1:19" x14ac:dyDescent="0.3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</row>
    <row r="557" spans="1:19" x14ac:dyDescent="0.3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</row>
    <row r="558" spans="1:19" x14ac:dyDescent="0.3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</row>
    <row r="559" spans="1:19" x14ac:dyDescent="0.3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</row>
    <row r="560" spans="1:19" x14ac:dyDescent="0.3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</row>
    <row r="561" spans="1:19" x14ac:dyDescent="0.3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</row>
    <row r="562" spans="1:19" x14ac:dyDescent="0.3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</row>
    <row r="563" spans="1:19" x14ac:dyDescent="0.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</row>
    <row r="564" spans="1:19" x14ac:dyDescent="0.3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</row>
    <row r="565" spans="1:19" x14ac:dyDescent="0.3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</row>
    <row r="566" spans="1:19" x14ac:dyDescent="0.3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</row>
    <row r="567" spans="1:19" x14ac:dyDescent="0.3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</row>
    <row r="568" spans="1:19" x14ac:dyDescent="0.3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</row>
    <row r="569" spans="1:19" x14ac:dyDescent="0.3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</row>
    <row r="570" spans="1:19" x14ac:dyDescent="0.3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</row>
  </sheetData>
  <mergeCells count="1">
    <mergeCell ref="B2:I2"/>
  </mergeCells>
  <phoneticPr fontId="21" type="noConversion"/>
  <hyperlinks>
    <hyperlink ref="A1" location="'Índice '!A1" display="Índice" xr:uid="{00000000-0004-0000-1200-000000000000}"/>
  </hyperlink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28"/>
  <sheetViews>
    <sheetView showGridLines="0" topLeftCell="B1" zoomScaleNormal="100" workbookViewId="0">
      <selection activeCell="N15" sqref="N15"/>
    </sheetView>
  </sheetViews>
  <sheetFormatPr defaultRowHeight="14.4" x14ac:dyDescent="0.3"/>
  <cols>
    <col min="2" max="2" width="34.44140625" customWidth="1"/>
    <col min="3" max="4" width="12.5546875" customWidth="1"/>
    <col min="5" max="5" width="13.109375" customWidth="1"/>
    <col min="6" max="6" width="12.88671875" bestFit="1" customWidth="1"/>
    <col min="7" max="7" width="13" customWidth="1"/>
    <col min="8" max="9" width="12.88671875" bestFit="1" customWidth="1"/>
    <col min="10" max="10" width="14.33203125" bestFit="1" customWidth="1"/>
    <col min="11" max="11" width="14.5546875" customWidth="1"/>
    <col min="12" max="12" width="14" bestFit="1" customWidth="1"/>
    <col min="13" max="13" width="14.44140625" customWidth="1"/>
    <col min="14" max="14" width="16.5546875" customWidth="1"/>
  </cols>
  <sheetData>
    <row r="1" spans="1:14" x14ac:dyDescent="0.3">
      <c r="A1" s="43" t="s">
        <v>75</v>
      </c>
    </row>
    <row r="2" spans="1:14" ht="18" x14ac:dyDescent="0.35">
      <c r="B2" s="304" t="s">
        <v>149</v>
      </c>
      <c r="C2" s="304"/>
      <c r="D2" s="304"/>
      <c r="E2" s="304"/>
      <c r="F2" s="304"/>
      <c r="G2" s="304"/>
      <c r="H2" s="304"/>
      <c r="I2" s="304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5" t="s">
        <v>168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x14ac:dyDescent="0.3">
      <c r="B5" s="149" t="s">
        <v>169</v>
      </c>
      <c r="C5" s="147">
        <v>2013</v>
      </c>
      <c r="D5" s="147">
        <v>2014</v>
      </c>
      <c r="E5" s="147">
        <v>2015</v>
      </c>
      <c r="F5" s="147">
        <v>2016</v>
      </c>
      <c r="G5" s="147">
        <v>2017</v>
      </c>
      <c r="H5" s="147">
        <v>2018</v>
      </c>
      <c r="I5" s="147">
        <v>2019</v>
      </c>
      <c r="J5" s="147">
        <v>2020</v>
      </c>
      <c r="K5" s="147">
        <v>2021</v>
      </c>
      <c r="L5" s="147">
        <v>2022</v>
      </c>
      <c r="M5" s="147">
        <v>2023</v>
      </c>
      <c r="N5" s="231">
        <v>45352</v>
      </c>
    </row>
    <row r="6" spans="1:14" x14ac:dyDescent="0.3">
      <c r="B6" s="19" t="s">
        <v>170</v>
      </c>
      <c r="C6" s="9">
        <v>84066560937</v>
      </c>
      <c r="D6" s="9">
        <v>94201046842</v>
      </c>
      <c r="E6" s="9">
        <v>107655289260</v>
      </c>
      <c r="F6" s="9">
        <v>123872299078</v>
      </c>
      <c r="G6" s="9">
        <v>140614270030</v>
      </c>
      <c r="H6" s="9">
        <v>150948221018</v>
      </c>
      <c r="I6" s="9">
        <v>165135653950.21298</v>
      </c>
      <c r="J6" s="9">
        <v>173249656594.41733</v>
      </c>
      <c r="K6" s="9">
        <v>178561709735.98297</v>
      </c>
      <c r="L6" s="9">
        <v>197761207091.23483</v>
      </c>
      <c r="M6" s="63">
        <v>225474536593.96555</v>
      </c>
      <c r="N6" s="63">
        <v>230251123429</v>
      </c>
    </row>
    <row r="7" spans="1:14" x14ac:dyDescent="0.3">
      <c r="B7" s="19" t="s">
        <v>171</v>
      </c>
      <c r="C7" s="9">
        <v>243541580267</v>
      </c>
      <c r="D7" s="9">
        <v>301199976721</v>
      </c>
      <c r="E7" s="9">
        <v>380326824157</v>
      </c>
      <c r="F7" s="9">
        <v>487120550107</v>
      </c>
      <c r="G7" s="9">
        <v>584283735397</v>
      </c>
      <c r="H7" s="9">
        <v>650073116473</v>
      </c>
      <c r="I7" s="9">
        <v>745242050748.61304</v>
      </c>
      <c r="J7" s="9">
        <v>797417856194.43091</v>
      </c>
      <c r="K7" s="9">
        <v>830192168984.43933</v>
      </c>
      <c r="L7" s="9">
        <v>945638246586.12671</v>
      </c>
      <c r="M7" s="63">
        <v>1100255768171.1348</v>
      </c>
      <c r="N7" s="63">
        <v>1140397205788</v>
      </c>
    </row>
    <row r="8" spans="1:14" x14ac:dyDescent="0.3">
      <c r="B8" s="19" t="s">
        <v>172</v>
      </c>
      <c r="C8" s="9">
        <v>37605677484</v>
      </c>
      <c r="D8" s="9">
        <v>37635096377</v>
      </c>
      <c r="E8" s="9">
        <v>40211172628</v>
      </c>
      <c r="F8" s="9">
        <v>42761268522</v>
      </c>
      <c r="G8" s="9">
        <v>42681429263</v>
      </c>
      <c r="H8" s="9">
        <v>45950846597</v>
      </c>
      <c r="I8" s="9">
        <v>47961995048.397018</v>
      </c>
      <c r="J8" s="63">
        <v>55927323923.543373</v>
      </c>
      <c r="K8" s="63">
        <v>64124438890.396477</v>
      </c>
      <c r="L8" s="63">
        <v>66603960758.920486</v>
      </c>
      <c r="M8" s="63">
        <v>61204814380.169586</v>
      </c>
      <c r="N8" s="63">
        <v>62367060990</v>
      </c>
    </row>
    <row r="9" spans="1:14" x14ac:dyDescent="0.3">
      <c r="B9" s="20" t="s">
        <v>93</v>
      </c>
      <c r="C9" s="18">
        <v>365213818688</v>
      </c>
      <c r="D9" s="18">
        <v>433036119940</v>
      </c>
      <c r="E9" s="18">
        <v>528193286045</v>
      </c>
      <c r="F9" s="18">
        <v>653754117707</v>
      </c>
      <c r="G9" s="18">
        <v>767579434690</v>
      </c>
      <c r="H9" s="18">
        <v>846972184088</v>
      </c>
      <c r="I9" s="18">
        <f>I6+I7+I8</f>
        <v>958339699747.22302</v>
      </c>
      <c r="J9" s="18">
        <f>J6+J7+J8</f>
        <v>1026594836712.3916</v>
      </c>
      <c r="K9" s="18">
        <f t="shared" ref="K9:L9" si="0">K6+K7+K8</f>
        <v>1072878317610.8188</v>
      </c>
      <c r="L9" s="18">
        <f t="shared" si="0"/>
        <v>1210003414436.282</v>
      </c>
      <c r="M9" s="18">
        <v>1386935119145.27</v>
      </c>
      <c r="N9" s="31">
        <v>1433015390290</v>
      </c>
    </row>
    <row r="10" spans="1:14" x14ac:dyDescent="0.3">
      <c r="B10" s="8"/>
      <c r="C10" s="8"/>
      <c r="D10" s="8"/>
      <c r="E10" s="8"/>
      <c r="F10" s="8"/>
      <c r="G10" s="8"/>
      <c r="H10" s="8"/>
      <c r="I10" s="8"/>
    </row>
    <row r="11" spans="1:14" x14ac:dyDescent="0.3">
      <c r="B11" s="46" t="s">
        <v>1279</v>
      </c>
      <c r="C11" s="8"/>
      <c r="D11" s="8"/>
      <c r="E11" s="8"/>
      <c r="F11" s="8"/>
      <c r="G11" s="8"/>
      <c r="H11" s="8"/>
      <c r="I11" s="8"/>
    </row>
    <row r="12" spans="1:14" x14ac:dyDescent="0.3">
      <c r="B12" s="38" t="s">
        <v>173</v>
      </c>
      <c r="C12" s="8"/>
      <c r="D12" s="8"/>
      <c r="E12" s="8"/>
      <c r="F12" s="8"/>
      <c r="G12" s="8"/>
      <c r="H12" s="8"/>
      <c r="I12" s="8"/>
    </row>
    <row r="13" spans="1:14" x14ac:dyDescent="0.3">
      <c r="B13" s="8"/>
      <c r="C13" s="8"/>
      <c r="D13" s="8"/>
      <c r="E13" s="8"/>
      <c r="F13" s="8"/>
      <c r="G13" s="8"/>
      <c r="H13" s="8"/>
      <c r="I13" s="8"/>
    </row>
    <row r="14" spans="1:14" x14ac:dyDescent="0.3">
      <c r="B14" s="8"/>
      <c r="C14" s="8"/>
      <c r="D14" s="8"/>
      <c r="E14" s="8"/>
      <c r="F14" s="8"/>
      <c r="G14" s="8"/>
      <c r="H14" s="8"/>
      <c r="I14" s="8"/>
    </row>
    <row r="15" spans="1:14" x14ac:dyDescent="0.3">
      <c r="B15" s="8"/>
      <c r="C15" s="8"/>
      <c r="D15" s="8"/>
      <c r="E15" s="8"/>
      <c r="F15" s="8"/>
      <c r="G15" s="8"/>
      <c r="H15" s="8"/>
      <c r="I15" s="8"/>
    </row>
    <row r="16" spans="1:14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</sheetData>
  <mergeCells count="1">
    <mergeCell ref="B2:I2"/>
  </mergeCells>
  <hyperlinks>
    <hyperlink ref="A1" location="'Índice '!A1" display="Índice" xr:uid="{00000000-0004-0000-1300-000000000000}"/>
  </hyperlink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33"/>
  <sheetViews>
    <sheetView showGridLines="0" topLeftCell="B1" zoomScaleNormal="100" workbookViewId="0">
      <selection activeCell="F19" sqref="F19"/>
    </sheetView>
  </sheetViews>
  <sheetFormatPr defaultRowHeight="14.4" x14ac:dyDescent="0.3"/>
  <cols>
    <col min="2" max="2" width="51.88671875" customWidth="1"/>
    <col min="3" max="3" width="15.109375" customWidth="1"/>
    <col min="4" max="5" width="15.5546875" customWidth="1"/>
    <col min="6" max="6" width="17" customWidth="1"/>
    <col min="7" max="7" width="15.6640625" customWidth="1"/>
    <col min="8" max="8" width="15.5546875" customWidth="1"/>
    <col min="9" max="9" width="15.109375" customWidth="1"/>
    <col min="10" max="10" width="14.109375" customWidth="1"/>
    <col min="11" max="11" width="15.33203125" customWidth="1"/>
    <col min="12" max="12" width="17.109375" customWidth="1"/>
    <col min="13" max="13" width="16.44140625" customWidth="1"/>
    <col min="14" max="14" width="15.88671875" customWidth="1"/>
  </cols>
  <sheetData>
    <row r="1" spans="1:14" x14ac:dyDescent="0.3">
      <c r="A1" s="43" t="s">
        <v>75</v>
      </c>
    </row>
    <row r="2" spans="1:14" ht="18" x14ac:dyDescent="0.35">
      <c r="B2" s="304" t="s">
        <v>174</v>
      </c>
      <c r="C2" s="304"/>
      <c r="D2" s="304"/>
      <c r="E2" s="304"/>
      <c r="F2" s="304"/>
      <c r="G2" s="304"/>
      <c r="H2" s="304"/>
      <c r="I2" s="304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5" t="s">
        <v>175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x14ac:dyDescent="0.3">
      <c r="B5" s="149" t="s">
        <v>176</v>
      </c>
      <c r="C5" s="153">
        <v>2013</v>
      </c>
      <c r="D5" s="153">
        <v>2014</v>
      </c>
      <c r="E5" s="153">
        <v>2015</v>
      </c>
      <c r="F5" s="153">
        <v>2016</v>
      </c>
      <c r="G5" s="153">
        <v>2017</v>
      </c>
      <c r="H5" s="153">
        <v>2018</v>
      </c>
      <c r="I5" s="153">
        <v>2019</v>
      </c>
      <c r="J5" s="153">
        <v>2020</v>
      </c>
      <c r="K5" s="153">
        <v>2021</v>
      </c>
      <c r="L5" s="211" t="s">
        <v>161</v>
      </c>
      <c r="M5" s="211" t="s">
        <v>1275</v>
      </c>
      <c r="N5" s="211" t="s">
        <v>1276</v>
      </c>
    </row>
    <row r="6" spans="1:14" x14ac:dyDescent="0.3">
      <c r="B6" s="34" t="s">
        <v>177</v>
      </c>
      <c r="C6" s="35">
        <v>17229772494.48</v>
      </c>
      <c r="D6" s="35">
        <v>-2588099355.0699844</v>
      </c>
      <c r="E6" s="35">
        <v>-60904502884.76004</v>
      </c>
      <c r="F6" s="35">
        <v>-53930584060.490013</v>
      </c>
      <c r="G6" s="35">
        <v>-20645082841.180023</v>
      </c>
      <c r="H6" s="35">
        <v>-6368986821.4400024</v>
      </c>
      <c r="I6" s="70">
        <v>-2371758578.0499878</v>
      </c>
      <c r="J6" s="70">
        <v>7342587197.5300102</v>
      </c>
      <c r="K6" s="70">
        <v>-34107614616.039974</v>
      </c>
      <c r="L6" s="70">
        <v>-15210603172.449997</v>
      </c>
      <c r="M6" s="70">
        <v>12289234728.08</v>
      </c>
      <c r="N6" s="70">
        <v>803199903.02999997</v>
      </c>
    </row>
    <row r="7" spans="1:14" x14ac:dyDescent="0.3">
      <c r="B7" s="34" t="s">
        <v>178</v>
      </c>
      <c r="C7" s="35">
        <v>564199195.47999966</v>
      </c>
      <c r="D7" s="35">
        <v>847513108.26000023</v>
      </c>
      <c r="E7" s="35">
        <v>730997843.29999995</v>
      </c>
      <c r="F7" s="35">
        <v>1283054117.599999</v>
      </c>
      <c r="G7" s="35">
        <v>1734399158.8399997</v>
      </c>
      <c r="H7" s="35">
        <v>1590362225.3500006</v>
      </c>
      <c r="I7" s="64">
        <v>917330619.84000003</v>
      </c>
      <c r="J7" s="64">
        <v>354910345.9000001</v>
      </c>
      <c r="K7" s="64">
        <v>242970286.22</v>
      </c>
      <c r="L7" s="64">
        <v>267833334.28000009</v>
      </c>
      <c r="M7" s="64">
        <v>-431048665.82999992</v>
      </c>
      <c r="N7" s="64">
        <v>580754192.69000006</v>
      </c>
    </row>
    <row r="8" spans="1:14" x14ac:dyDescent="0.3">
      <c r="B8" s="34" t="s">
        <v>179</v>
      </c>
      <c r="C8" s="35">
        <v>-1778918483.73</v>
      </c>
      <c r="D8" s="35">
        <v>-1549752601.9099984</v>
      </c>
      <c r="E8" s="35">
        <v>-2477741536.2799993</v>
      </c>
      <c r="F8" s="35">
        <v>-1971060303.3600011</v>
      </c>
      <c r="G8" s="35">
        <v>1818486189.0800018</v>
      </c>
      <c r="H8" s="35">
        <v>1337124521.0599985</v>
      </c>
      <c r="I8" s="64">
        <v>1600861216.0699992</v>
      </c>
      <c r="J8" s="70">
        <v>-79698532.5</v>
      </c>
      <c r="K8" s="70">
        <v>-2695694276.2399993</v>
      </c>
      <c r="L8" s="70">
        <v>-1220077466.429997</v>
      </c>
      <c r="M8" s="70">
        <v>2310440997.0899987</v>
      </c>
      <c r="N8" s="70">
        <v>2167280744.6999998</v>
      </c>
    </row>
    <row r="9" spans="1:14" x14ac:dyDescent="0.3">
      <c r="B9" s="34" t="s">
        <v>180</v>
      </c>
      <c r="C9" s="109">
        <v>16015053206.23</v>
      </c>
      <c r="D9" s="109">
        <v>-3290338848.7199826</v>
      </c>
      <c r="E9" s="109">
        <v>-62651246577.740036</v>
      </c>
      <c r="F9" s="109">
        <v>-54618590246.250015</v>
      </c>
      <c r="G9" s="109">
        <v>-17092197493.260021</v>
      </c>
      <c r="H9" s="109">
        <v>-3441500075.0300035</v>
      </c>
      <c r="I9" s="110">
        <f>I6+I7+I8</f>
        <v>146433257.86001158</v>
      </c>
      <c r="J9" s="111">
        <v>7617799010.9300098</v>
      </c>
      <c r="K9" s="111">
        <v>-36560338606.059975</v>
      </c>
      <c r="L9" s="111">
        <f>L6+L7+L8</f>
        <v>-16162847304.599993</v>
      </c>
      <c r="M9" s="111">
        <v>14168627059.340008</v>
      </c>
      <c r="N9" s="111">
        <v>783326648.98000002</v>
      </c>
    </row>
    <row r="10" spans="1:14" x14ac:dyDescent="0.3">
      <c r="B10" s="21"/>
      <c r="C10" s="8"/>
      <c r="D10" s="8"/>
      <c r="E10" s="8"/>
      <c r="F10" s="8"/>
      <c r="G10" s="8"/>
      <c r="H10" s="8"/>
      <c r="I10" s="8"/>
    </row>
    <row r="11" spans="1:14" x14ac:dyDescent="0.3">
      <c r="B11" s="46" t="s">
        <v>1280</v>
      </c>
      <c r="C11" s="8"/>
      <c r="D11" s="8"/>
      <c r="E11" s="8"/>
      <c r="F11" s="8"/>
      <c r="G11" s="8"/>
      <c r="H11" s="8"/>
      <c r="I11" s="8"/>
    </row>
    <row r="12" spans="1:14" x14ac:dyDescent="0.3">
      <c r="B12" s="38" t="s">
        <v>181</v>
      </c>
      <c r="C12" s="8"/>
      <c r="D12" s="8"/>
      <c r="E12" s="8"/>
      <c r="F12" s="8"/>
      <c r="G12" s="8"/>
      <c r="H12" s="8"/>
      <c r="I12" s="8"/>
    </row>
    <row r="13" spans="1:14" x14ac:dyDescent="0.3">
      <c r="B13" s="38" t="s">
        <v>360</v>
      </c>
      <c r="C13" s="8"/>
      <c r="D13" s="8"/>
      <c r="E13" s="8"/>
      <c r="F13" s="8"/>
      <c r="G13" s="8"/>
      <c r="H13" s="8"/>
      <c r="I13" s="8"/>
    </row>
    <row r="14" spans="1:14" x14ac:dyDescent="0.3">
      <c r="B14" s="8"/>
      <c r="C14" s="8"/>
      <c r="D14" s="8"/>
      <c r="E14" s="8"/>
      <c r="F14" s="8"/>
      <c r="G14" s="8"/>
      <c r="H14" s="8"/>
      <c r="I14" s="8"/>
    </row>
    <row r="15" spans="1:14" x14ac:dyDescent="0.3">
      <c r="B15" s="8"/>
      <c r="C15" s="8"/>
      <c r="D15" s="8"/>
      <c r="E15" s="8"/>
      <c r="F15" s="8"/>
      <c r="G15" s="8"/>
      <c r="H15" s="8"/>
      <c r="I15" s="8"/>
    </row>
    <row r="16" spans="1:14" x14ac:dyDescent="0.3">
      <c r="B16" s="8"/>
      <c r="C16" s="8"/>
      <c r="D16" s="8"/>
      <c r="E16" s="8"/>
      <c r="F16" s="8"/>
      <c r="G16" s="8"/>
      <c r="H16" s="8"/>
      <c r="I16" s="8"/>
    </row>
    <row r="17" spans="2:10" x14ac:dyDescent="0.3">
      <c r="B17" s="8"/>
      <c r="C17" s="8"/>
      <c r="D17" s="8"/>
      <c r="E17" s="8"/>
      <c r="F17" s="8"/>
      <c r="G17" s="8"/>
      <c r="H17" s="8"/>
      <c r="I17" s="8"/>
    </row>
    <row r="18" spans="2:10" x14ac:dyDescent="0.3">
      <c r="B18" s="8"/>
      <c r="C18" s="8"/>
      <c r="D18" s="8"/>
      <c r="E18" s="8"/>
      <c r="F18" s="8"/>
      <c r="G18" s="8"/>
      <c r="H18" s="8"/>
      <c r="I18" s="8"/>
    </row>
    <row r="19" spans="2:10" x14ac:dyDescent="0.3">
      <c r="B19" s="8"/>
      <c r="C19" s="8"/>
      <c r="D19" s="8"/>
      <c r="E19" s="8"/>
      <c r="F19" s="8"/>
      <c r="G19" s="8"/>
      <c r="H19" s="8"/>
      <c r="I19" s="8"/>
    </row>
    <row r="20" spans="2:10" x14ac:dyDescent="0.3">
      <c r="B20" s="8"/>
      <c r="C20" s="8"/>
      <c r="D20" s="8"/>
      <c r="E20" s="8"/>
      <c r="F20" s="8"/>
      <c r="G20" s="8"/>
      <c r="H20" s="8"/>
      <c r="I20" s="8"/>
    </row>
    <row r="21" spans="2:10" x14ac:dyDescent="0.3">
      <c r="B21" s="8"/>
      <c r="C21" s="8"/>
      <c r="D21" s="8"/>
      <c r="E21" s="8"/>
      <c r="F21" s="8"/>
      <c r="G21" s="8"/>
      <c r="H21" s="8"/>
      <c r="I21" s="8"/>
    </row>
    <row r="22" spans="2:10" x14ac:dyDescent="0.3">
      <c r="B22" s="8"/>
      <c r="C22" s="8"/>
      <c r="D22" s="8"/>
      <c r="E22" s="8"/>
      <c r="F22" s="8"/>
      <c r="G22" s="8"/>
      <c r="H22" s="8"/>
      <c r="I22" s="8"/>
    </row>
    <row r="23" spans="2:10" x14ac:dyDescent="0.3">
      <c r="B23" s="8"/>
      <c r="C23" s="8"/>
      <c r="D23" s="8"/>
      <c r="E23" s="8"/>
      <c r="F23" s="8"/>
      <c r="G23" s="8"/>
      <c r="H23" s="8"/>
      <c r="I23" s="8"/>
    </row>
    <row r="24" spans="2:10" x14ac:dyDescent="0.3">
      <c r="B24" s="8"/>
      <c r="C24" s="8"/>
      <c r="D24" s="8"/>
      <c r="E24" s="8"/>
      <c r="F24" s="8"/>
      <c r="G24" s="8"/>
      <c r="H24" s="8"/>
      <c r="I24" s="8"/>
    </row>
    <row r="25" spans="2:10" x14ac:dyDescent="0.3">
      <c r="B25" s="8"/>
      <c r="C25" s="8"/>
      <c r="D25" s="8"/>
      <c r="E25" s="8"/>
      <c r="F25" s="8"/>
      <c r="G25" s="8"/>
      <c r="H25" s="8"/>
      <c r="I25" s="8"/>
    </row>
    <row r="26" spans="2:10" x14ac:dyDescent="0.3">
      <c r="B26" s="8"/>
      <c r="C26" s="8"/>
      <c r="D26" s="8"/>
      <c r="E26" s="8"/>
      <c r="F26" s="8"/>
      <c r="G26" s="8"/>
      <c r="H26" s="8"/>
      <c r="I26" s="8"/>
    </row>
    <row r="27" spans="2:10" x14ac:dyDescent="0.3">
      <c r="B27" s="8"/>
      <c r="C27" s="8"/>
      <c r="D27" s="8"/>
      <c r="E27" s="8"/>
      <c r="F27" s="8"/>
      <c r="G27" s="8"/>
      <c r="H27" s="8"/>
      <c r="I27" s="8"/>
    </row>
    <row r="28" spans="2:10" x14ac:dyDescent="0.3">
      <c r="B28" s="8"/>
      <c r="C28" s="8"/>
      <c r="D28" s="8"/>
      <c r="E28" s="8"/>
      <c r="F28" s="8"/>
      <c r="G28" s="8"/>
      <c r="H28" s="8"/>
      <c r="I28" s="8"/>
    </row>
    <row r="29" spans="2:10" x14ac:dyDescent="0.3">
      <c r="B29" s="8"/>
      <c r="C29" s="8"/>
      <c r="D29" s="8"/>
      <c r="E29" s="8"/>
      <c r="F29" s="8"/>
      <c r="G29" s="8"/>
      <c r="H29" s="8"/>
      <c r="I29" s="8"/>
      <c r="J29" s="204"/>
    </row>
    <row r="30" spans="2:10" x14ac:dyDescent="0.3">
      <c r="B30" s="8"/>
      <c r="C30" s="8"/>
      <c r="D30" s="8"/>
      <c r="E30" s="8"/>
      <c r="F30" s="8"/>
      <c r="G30" s="8"/>
      <c r="H30" s="8"/>
      <c r="I30" s="8"/>
    </row>
    <row r="31" spans="2:10" x14ac:dyDescent="0.3">
      <c r="B31" s="8"/>
      <c r="C31" s="8"/>
      <c r="D31" s="8"/>
      <c r="E31" s="8"/>
      <c r="F31" s="8"/>
      <c r="G31" s="8"/>
      <c r="H31" s="8"/>
      <c r="I31" s="8"/>
    </row>
    <row r="32" spans="2:10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</sheetData>
  <mergeCells count="1">
    <mergeCell ref="B2:I2"/>
  </mergeCells>
  <phoneticPr fontId="21" type="noConversion"/>
  <hyperlinks>
    <hyperlink ref="A1" location="'Índice '!A1" display="Índice" xr:uid="{00000000-0004-0000-14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40"/>
  <sheetViews>
    <sheetView showGridLines="0" topLeftCell="D3" zoomScaleNormal="100" workbookViewId="0">
      <selection activeCell="F28" sqref="F28"/>
    </sheetView>
  </sheetViews>
  <sheetFormatPr defaultRowHeight="14.4" x14ac:dyDescent="0.3"/>
  <cols>
    <col min="2" max="2" width="45.44140625" customWidth="1"/>
    <col min="3" max="4" width="15.33203125" bestFit="1" customWidth="1"/>
    <col min="5" max="5" width="15.5546875" customWidth="1"/>
    <col min="6" max="6" width="15" customWidth="1"/>
    <col min="7" max="7" width="15.109375" customWidth="1"/>
    <col min="8" max="8" width="15.109375" bestFit="1" customWidth="1"/>
    <col min="9" max="9" width="14.88671875" customWidth="1"/>
    <col min="10" max="10" width="15.6640625" customWidth="1"/>
    <col min="11" max="11" width="16.88671875" bestFit="1" customWidth="1"/>
    <col min="12" max="12" width="16" customWidth="1"/>
    <col min="13" max="13" width="17.5546875" bestFit="1" customWidth="1"/>
    <col min="14" max="14" width="20.109375" bestFit="1" customWidth="1"/>
    <col min="15" max="15" width="30.44140625" customWidth="1"/>
  </cols>
  <sheetData>
    <row r="1" spans="1:15" x14ac:dyDescent="0.3">
      <c r="A1" s="43" t="s">
        <v>75</v>
      </c>
    </row>
    <row r="2" spans="1:15" ht="18" x14ac:dyDescent="0.35">
      <c r="B2" s="304" t="s">
        <v>182</v>
      </c>
      <c r="C2" s="304"/>
      <c r="D2" s="304"/>
      <c r="E2" s="304"/>
      <c r="F2" s="304"/>
      <c r="G2" s="304"/>
      <c r="H2" s="304"/>
      <c r="I2" s="304"/>
    </row>
    <row r="3" spans="1:15" x14ac:dyDescent="0.3">
      <c r="B3" s="8"/>
      <c r="C3" s="8"/>
      <c r="D3" s="8"/>
      <c r="E3" s="8"/>
      <c r="F3" s="8"/>
      <c r="G3" s="8"/>
      <c r="H3" s="82"/>
      <c r="I3" s="8"/>
    </row>
    <row r="4" spans="1:15" ht="15.6" x14ac:dyDescent="0.3">
      <c r="B4" s="145" t="s">
        <v>183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5" x14ac:dyDescent="0.3">
      <c r="B5" s="154" t="s">
        <v>184</v>
      </c>
      <c r="C5" s="154">
        <v>2013</v>
      </c>
      <c r="D5" s="154">
        <v>2014</v>
      </c>
      <c r="E5" s="154">
        <v>2015</v>
      </c>
      <c r="F5" s="154">
        <v>2016</v>
      </c>
      <c r="G5" s="154">
        <v>2017</v>
      </c>
      <c r="H5" s="154">
        <v>2018</v>
      </c>
      <c r="I5" s="154">
        <v>2019</v>
      </c>
      <c r="J5" s="155">
        <v>2020</v>
      </c>
      <c r="K5" s="155">
        <v>2021</v>
      </c>
      <c r="L5" s="155">
        <v>2022</v>
      </c>
      <c r="M5" s="155">
        <v>2023</v>
      </c>
      <c r="N5" s="233">
        <v>45352</v>
      </c>
    </row>
    <row r="6" spans="1:15" x14ac:dyDescent="0.3">
      <c r="B6" s="34" t="s">
        <v>84</v>
      </c>
      <c r="C6" s="56">
        <v>73942600996</v>
      </c>
      <c r="D6" s="56">
        <v>83873999510</v>
      </c>
      <c r="E6" s="56">
        <v>99049524435</v>
      </c>
      <c r="F6" s="56">
        <v>117819247679</v>
      </c>
      <c r="G6" s="56">
        <v>121095183227</v>
      </c>
      <c r="H6" s="56">
        <v>111758558671</v>
      </c>
      <c r="I6" s="56">
        <v>129200335120.92709</v>
      </c>
      <c r="J6" s="56">
        <v>126850129241.51355</v>
      </c>
      <c r="K6" s="56">
        <v>141132735661.31674</v>
      </c>
      <c r="L6" s="213">
        <v>156404215415.4801</v>
      </c>
      <c r="M6" s="242">
        <v>170426947630.67996</v>
      </c>
      <c r="N6" s="242">
        <v>178288486141</v>
      </c>
    </row>
    <row r="7" spans="1:15" x14ac:dyDescent="0.3">
      <c r="B7" s="34" t="s">
        <v>78</v>
      </c>
      <c r="C7" s="56">
        <v>18575883283.620003</v>
      </c>
      <c r="D7" s="56">
        <v>20902360165.709999</v>
      </c>
      <c r="E7" s="56">
        <v>22383924315.629997</v>
      </c>
      <c r="F7" s="56">
        <v>25866547514.540001</v>
      </c>
      <c r="G7" s="56">
        <v>25291531598.970001</v>
      </c>
      <c r="H7" s="56">
        <v>30738646148.209999</v>
      </c>
      <c r="I7" s="56">
        <v>31901659199.549999</v>
      </c>
      <c r="J7" s="56">
        <v>30774674244.889999</v>
      </c>
      <c r="K7" s="56">
        <v>31018408674.380035</v>
      </c>
      <c r="L7" s="213">
        <v>35736279883.550026</v>
      </c>
      <c r="M7" s="242">
        <v>38999841225.159996</v>
      </c>
      <c r="N7" s="242">
        <v>40122993089</v>
      </c>
    </row>
    <row r="8" spans="1:15" x14ac:dyDescent="0.3">
      <c r="B8" s="36" t="s">
        <v>93</v>
      </c>
      <c r="C8" s="85">
        <v>92518484279.619995</v>
      </c>
      <c r="D8" s="85">
        <v>104776359675.70999</v>
      </c>
      <c r="E8" s="85">
        <v>121433448750.63</v>
      </c>
      <c r="F8" s="85">
        <v>143685795193.54001</v>
      </c>
      <c r="G8" s="85">
        <v>146386714825.97</v>
      </c>
      <c r="H8" s="85">
        <v>142497204819.20999</v>
      </c>
      <c r="I8" s="85">
        <v>161101994320.47708</v>
      </c>
      <c r="J8" s="85">
        <v>157624803486.40356</v>
      </c>
      <c r="K8" s="85">
        <v>172151144335.69678</v>
      </c>
      <c r="L8" s="214">
        <f>L6+L7</f>
        <v>192140495299.03012</v>
      </c>
      <c r="M8" s="214">
        <v>209426788855.83997</v>
      </c>
      <c r="N8" s="214">
        <v>218411479230</v>
      </c>
    </row>
    <row r="9" spans="1:15" x14ac:dyDescent="0.3">
      <c r="B9" s="34" t="s">
        <v>185</v>
      </c>
      <c r="C9" s="44">
        <v>1.7352793641034737E-2</v>
      </c>
      <c r="D9" s="44">
        <v>1.8130682093401691E-2</v>
      </c>
      <c r="E9" s="44">
        <v>2.0253129197323055E-2</v>
      </c>
      <c r="F9" s="44">
        <v>2.2926614845619381E-2</v>
      </c>
      <c r="G9" s="44">
        <v>2.2336011837019897E-2</v>
      </c>
      <c r="H9" s="44">
        <v>2.0870803358494495E-2</v>
      </c>
      <c r="I9" s="65">
        <v>2.2199760135382961E-2</v>
      </c>
      <c r="J9" s="65">
        <v>2.1490385995272799E-2</v>
      </c>
      <c r="K9" s="215">
        <f>K8/K10</f>
        <v>1.9834246520901204E-2</v>
      </c>
      <c r="L9" s="215">
        <v>0.02</v>
      </c>
      <c r="M9" s="243">
        <v>1.9291140647795892E-2</v>
      </c>
      <c r="N9" s="243">
        <v>1.9291140647795892E-2</v>
      </c>
    </row>
    <row r="10" spans="1:15" x14ac:dyDescent="0.3">
      <c r="B10" s="34" t="s">
        <v>186</v>
      </c>
      <c r="C10" s="39">
        <v>5331619000000</v>
      </c>
      <c r="D10" s="39">
        <v>5778953000000</v>
      </c>
      <c r="E10" s="39">
        <v>5995787000000</v>
      </c>
      <c r="F10" s="39">
        <v>6267205000000</v>
      </c>
      <c r="G10" s="39">
        <v>6553843000000</v>
      </c>
      <c r="H10" s="39">
        <v>6827586000000</v>
      </c>
      <c r="I10" s="66">
        <v>7256925000000.5898</v>
      </c>
      <c r="J10" s="66">
        <v>7334666000000</v>
      </c>
      <c r="K10" s="56">
        <v>8679490000000</v>
      </c>
      <c r="L10" s="56">
        <v>9915316432886</v>
      </c>
      <c r="M10" s="213">
        <v>10856112278657.199</v>
      </c>
      <c r="N10" s="213">
        <v>10856112278657.199</v>
      </c>
    </row>
    <row r="11" spans="1:15" x14ac:dyDescent="0.3">
      <c r="B11" s="8"/>
      <c r="C11" s="8"/>
      <c r="D11" s="8"/>
      <c r="E11" s="8"/>
      <c r="F11" s="8"/>
      <c r="G11" s="8"/>
      <c r="H11" s="8"/>
    </row>
    <row r="12" spans="1:15" ht="15.6" x14ac:dyDescent="0.3">
      <c r="B12" s="11" t="s">
        <v>187</v>
      </c>
      <c r="C12" s="8"/>
      <c r="D12" s="8"/>
      <c r="E12" s="8"/>
      <c r="F12" s="8"/>
      <c r="G12" s="8"/>
      <c r="H12" s="8"/>
    </row>
    <row r="13" spans="1:15" x14ac:dyDescent="0.3">
      <c r="B13" s="154" t="s">
        <v>188</v>
      </c>
      <c r="C13" s="154">
        <v>2013</v>
      </c>
      <c r="D13" s="154">
        <v>2014</v>
      </c>
      <c r="E13" s="154">
        <v>2015</v>
      </c>
      <c r="F13" s="154">
        <v>2016</v>
      </c>
      <c r="G13" s="154">
        <v>2017</v>
      </c>
      <c r="H13" s="154">
        <v>2018</v>
      </c>
      <c r="I13" s="154">
        <v>2019</v>
      </c>
      <c r="J13" s="155">
        <v>2020</v>
      </c>
      <c r="K13" s="155">
        <v>2021</v>
      </c>
      <c r="L13" s="207" t="s">
        <v>161</v>
      </c>
      <c r="M13" s="207" t="s">
        <v>1275</v>
      </c>
      <c r="N13" s="233">
        <v>45352</v>
      </c>
      <c r="O13" s="56"/>
    </row>
    <row r="14" spans="1:15" x14ac:dyDescent="0.3">
      <c r="B14" s="8" t="s">
        <v>84</v>
      </c>
      <c r="C14" s="56">
        <v>40098144162.900009</v>
      </c>
      <c r="D14" s="56">
        <v>40302758351.150002</v>
      </c>
      <c r="E14" s="56">
        <v>46801718325.590004</v>
      </c>
      <c r="F14" s="56">
        <v>53905756855.285904</v>
      </c>
      <c r="G14" s="56">
        <v>60933856418.120003</v>
      </c>
      <c r="H14" s="56">
        <v>68522999925.720009</v>
      </c>
      <c r="I14" s="56">
        <v>70835839885.050003</v>
      </c>
      <c r="J14" s="56">
        <v>82500655916.24765</v>
      </c>
      <c r="K14" s="56">
        <v>104432195870.89999</v>
      </c>
      <c r="L14" s="56">
        <v>122591334235.49963</v>
      </c>
      <c r="M14" s="56">
        <v>127269763801.00067</v>
      </c>
      <c r="N14" s="56">
        <v>146539286256.54999</v>
      </c>
      <c r="O14" s="56"/>
    </row>
    <row r="15" spans="1:15" x14ac:dyDescent="0.3">
      <c r="B15" s="8" t="s">
        <v>78</v>
      </c>
      <c r="C15" s="56">
        <v>1681314188.2100005</v>
      </c>
      <c r="D15" s="56">
        <v>2070572540.0900006</v>
      </c>
      <c r="E15" s="56">
        <v>3005417016.4900002</v>
      </c>
      <c r="F15" s="56">
        <v>3653361220.7599998</v>
      </c>
      <c r="G15" s="56">
        <v>5011096480.3499994</v>
      </c>
      <c r="H15" s="56">
        <v>3412527563.7700005</v>
      </c>
      <c r="I15" s="56">
        <v>4193438483.690001</v>
      </c>
      <c r="J15" s="56">
        <v>3853487020.0799999</v>
      </c>
      <c r="K15" s="56">
        <v>5996739639.0699997</v>
      </c>
      <c r="L15" s="56">
        <v>5132709638.420002</v>
      </c>
      <c r="M15" s="56">
        <v>5876476748.9299984</v>
      </c>
      <c r="N15" s="56">
        <v>5977428052.1999998</v>
      </c>
      <c r="O15" s="68"/>
    </row>
    <row r="16" spans="1:15" x14ac:dyDescent="0.3">
      <c r="B16" s="83" t="s">
        <v>93</v>
      </c>
      <c r="C16" s="113">
        <f t="shared" ref="C16:J16" si="0">C14+C15</f>
        <v>41779458351.110008</v>
      </c>
      <c r="D16" s="113">
        <f t="shared" si="0"/>
        <v>42373330891.240005</v>
      </c>
      <c r="E16" s="113">
        <f t="shared" si="0"/>
        <v>49807135342.080002</v>
      </c>
      <c r="F16" s="113">
        <f t="shared" si="0"/>
        <v>57559118076.045906</v>
      </c>
      <c r="G16" s="113">
        <f t="shared" si="0"/>
        <v>65944952898.470001</v>
      </c>
      <c r="H16" s="113">
        <f t="shared" si="0"/>
        <v>71935527489.490005</v>
      </c>
      <c r="I16" s="113">
        <f t="shared" si="0"/>
        <v>75029278368.740005</v>
      </c>
      <c r="J16" s="113">
        <f t="shared" si="0"/>
        <v>86354142936.327652</v>
      </c>
      <c r="K16" s="113">
        <v>114094231192.25999</v>
      </c>
      <c r="L16" s="113">
        <f>L14+L15</f>
        <v>127724043873.91963</v>
      </c>
      <c r="M16" s="113">
        <v>133146240549.93066</v>
      </c>
      <c r="N16" s="113">
        <v>152516714308.75</v>
      </c>
    </row>
    <row r="17" spans="2:15" x14ac:dyDescent="0.3">
      <c r="B17" s="8"/>
      <c r="C17" s="8"/>
      <c r="D17" s="8"/>
      <c r="E17" s="8"/>
      <c r="F17" s="8"/>
      <c r="G17" s="8"/>
      <c r="H17" s="8"/>
      <c r="O17" s="115"/>
    </row>
    <row r="18" spans="2:15" ht="15.6" x14ac:dyDescent="0.3">
      <c r="B18" s="11" t="s">
        <v>189</v>
      </c>
      <c r="C18" s="45"/>
      <c r="D18" s="45"/>
      <c r="E18" s="45"/>
      <c r="F18" s="45"/>
      <c r="G18" s="45"/>
      <c r="H18" s="45"/>
      <c r="I18" s="69"/>
      <c r="J18" s="69"/>
      <c r="O18" s="115"/>
    </row>
    <row r="19" spans="2:15" x14ac:dyDescent="0.3">
      <c r="B19" s="154" t="s">
        <v>190</v>
      </c>
      <c r="C19" s="154">
        <v>2013</v>
      </c>
      <c r="D19" s="154">
        <v>2014</v>
      </c>
      <c r="E19" s="154">
        <v>2015</v>
      </c>
      <c r="F19" s="154">
        <v>2016</v>
      </c>
      <c r="G19" s="154">
        <v>2017</v>
      </c>
      <c r="H19" s="154">
        <v>2018</v>
      </c>
      <c r="I19" s="154">
        <v>2019</v>
      </c>
      <c r="J19" s="155">
        <v>2020</v>
      </c>
      <c r="K19" s="155">
        <v>2021</v>
      </c>
      <c r="L19" s="154">
        <v>2022</v>
      </c>
      <c r="M19" s="154">
        <v>2023</v>
      </c>
      <c r="N19" s="233">
        <v>45352</v>
      </c>
      <c r="O19" s="68"/>
    </row>
    <row r="20" spans="2:15" x14ac:dyDescent="0.3">
      <c r="B20" s="45" t="s">
        <v>84</v>
      </c>
      <c r="C20" s="115">
        <v>33844456833.099991</v>
      </c>
      <c r="D20" s="115">
        <v>43571241158.849998</v>
      </c>
      <c r="E20" s="115">
        <v>52247806109.409996</v>
      </c>
      <c r="F20" s="115">
        <v>63913490823.714096</v>
      </c>
      <c r="G20" s="115">
        <v>60161326808.879997</v>
      </c>
      <c r="H20" s="115">
        <v>43235558745.279991</v>
      </c>
      <c r="I20" s="115">
        <v>58364495235.87709</v>
      </c>
      <c r="J20" s="115">
        <v>44349473325.2659</v>
      </c>
      <c r="K20" s="115">
        <v>36708128602.356758</v>
      </c>
      <c r="L20" s="229">
        <v>33812841721.320377</v>
      </c>
      <c r="M20" s="229">
        <v>43157183829.679314</v>
      </c>
      <c r="N20" s="229">
        <v>53520713738.650002</v>
      </c>
    </row>
    <row r="21" spans="2:15" x14ac:dyDescent="0.3">
      <c r="B21" s="45" t="s">
        <v>78</v>
      </c>
      <c r="C21" s="115">
        <v>16894569095.410002</v>
      </c>
      <c r="D21" s="115">
        <v>18831787625.619999</v>
      </c>
      <c r="E21" s="115">
        <v>19378507299.139996</v>
      </c>
      <c r="F21" s="115">
        <v>22213186293.780003</v>
      </c>
      <c r="G21" s="115">
        <v>20280435118.620003</v>
      </c>
      <c r="H21" s="115">
        <v>27326118584.439999</v>
      </c>
      <c r="I21" s="115">
        <v>27708220715.859997</v>
      </c>
      <c r="J21" s="115">
        <v>26921187224.809998</v>
      </c>
      <c r="K21" s="115">
        <v>25021669035.310036</v>
      </c>
      <c r="L21" s="115">
        <v>30603570245.130028</v>
      </c>
      <c r="M21" s="115">
        <v>33123364476.230007</v>
      </c>
      <c r="N21" s="115">
        <v>34145565036.84</v>
      </c>
    </row>
    <row r="22" spans="2:15" x14ac:dyDescent="0.3">
      <c r="B22" s="86" t="s">
        <v>93</v>
      </c>
      <c r="C22" s="180">
        <v>50739025928.509995</v>
      </c>
      <c r="D22" s="180">
        <v>62403028784.470001</v>
      </c>
      <c r="E22" s="180">
        <v>71626313408.549988</v>
      </c>
      <c r="F22" s="180">
        <v>86126677117.494095</v>
      </c>
      <c r="G22" s="180">
        <v>80441761927.5</v>
      </c>
      <c r="H22" s="180">
        <v>70561677329.719986</v>
      </c>
      <c r="I22" s="180">
        <v>86072715951.737091</v>
      </c>
      <c r="J22" s="180">
        <v>71270660550.075897</v>
      </c>
      <c r="K22" s="180">
        <v>61729797637.666786</v>
      </c>
      <c r="L22" s="180">
        <v>64416411966.450409</v>
      </c>
      <c r="M22" s="180">
        <v>76280548305.909317</v>
      </c>
      <c r="N22" s="180">
        <v>87666278775.490005</v>
      </c>
    </row>
    <row r="23" spans="2:15" x14ac:dyDescent="0.3">
      <c r="B23" s="8"/>
      <c r="C23" s="82"/>
      <c r="D23" s="8"/>
      <c r="E23" s="8"/>
      <c r="F23" s="8"/>
      <c r="G23" s="8"/>
      <c r="H23" s="8"/>
      <c r="I23" s="8"/>
      <c r="L23" t="s">
        <v>191</v>
      </c>
    </row>
    <row r="24" spans="2:15" x14ac:dyDescent="0.3">
      <c r="B24" s="46" t="s">
        <v>1281</v>
      </c>
      <c r="C24" s="8"/>
      <c r="D24" s="8"/>
      <c r="E24" s="46" t="s">
        <v>192</v>
      </c>
      <c r="F24" s="8"/>
      <c r="G24" s="8"/>
      <c r="H24" s="8"/>
      <c r="I24" s="8"/>
    </row>
    <row r="25" spans="2:15" x14ac:dyDescent="0.3">
      <c r="B25" s="8"/>
      <c r="C25" s="8"/>
      <c r="D25" s="8"/>
      <c r="E25" s="8"/>
      <c r="F25" s="8"/>
      <c r="G25" s="8"/>
      <c r="H25" s="8"/>
      <c r="I25" s="8"/>
    </row>
    <row r="26" spans="2:15" x14ac:dyDescent="0.3">
      <c r="B26" s="8"/>
      <c r="C26" s="8"/>
      <c r="D26" s="8"/>
      <c r="E26" s="8"/>
      <c r="F26" s="8"/>
      <c r="G26" s="8"/>
      <c r="H26" s="8"/>
      <c r="I26" s="8"/>
    </row>
    <row r="27" spans="2:15" x14ac:dyDescent="0.3">
      <c r="B27" s="8"/>
      <c r="C27" s="8"/>
      <c r="D27" s="8"/>
      <c r="E27" s="8"/>
      <c r="F27" s="8"/>
      <c r="G27" s="8"/>
      <c r="H27" s="8"/>
      <c r="I27" s="8"/>
    </row>
    <row r="28" spans="2:15" x14ac:dyDescent="0.3">
      <c r="B28" s="8"/>
      <c r="C28" s="8"/>
      <c r="D28" s="8"/>
      <c r="E28" s="8"/>
      <c r="F28" s="8"/>
      <c r="G28" s="8"/>
      <c r="H28" s="8"/>
      <c r="I28" s="8"/>
    </row>
    <row r="29" spans="2:15" x14ac:dyDescent="0.3">
      <c r="B29" s="8"/>
      <c r="C29" s="8"/>
      <c r="D29" s="8"/>
      <c r="E29" s="8"/>
      <c r="F29" s="8"/>
      <c r="G29" s="8"/>
      <c r="H29" s="8"/>
      <c r="I29" s="8"/>
    </row>
    <row r="30" spans="2:15" x14ac:dyDescent="0.3">
      <c r="B30" s="8"/>
      <c r="C30" s="8"/>
      <c r="D30" s="8"/>
      <c r="E30" s="8"/>
      <c r="F30" s="8"/>
      <c r="G30" s="8"/>
      <c r="H30" s="8"/>
      <c r="I30" s="8"/>
    </row>
    <row r="31" spans="2:15" x14ac:dyDescent="0.3">
      <c r="B31" s="8"/>
      <c r="C31" s="8"/>
      <c r="D31" s="8"/>
      <c r="E31" s="8"/>
      <c r="F31" s="8"/>
      <c r="G31" s="8"/>
      <c r="H31" s="8"/>
      <c r="I31" s="8"/>
    </row>
    <row r="32" spans="2:15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</sheetData>
  <mergeCells count="1">
    <mergeCell ref="B2:I2"/>
  </mergeCells>
  <phoneticPr fontId="21" type="noConversion"/>
  <hyperlinks>
    <hyperlink ref="A1" location="'Índice '!A1" display="Índice" xr:uid="{00000000-0004-0000-15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41"/>
  <sheetViews>
    <sheetView showGridLines="0" zoomScaleNormal="100" workbookViewId="0">
      <selection activeCell="D23" sqref="D23"/>
    </sheetView>
  </sheetViews>
  <sheetFormatPr defaultRowHeight="14.4" x14ac:dyDescent="0.3"/>
  <cols>
    <col min="2" max="2" width="22.88671875" customWidth="1"/>
    <col min="3" max="3" width="13.109375" bestFit="1" customWidth="1"/>
    <col min="4" max="4" width="13.109375" customWidth="1"/>
    <col min="5" max="5" width="13" customWidth="1"/>
    <col min="6" max="6" width="13.109375" bestFit="1" customWidth="1"/>
    <col min="7" max="7" width="12.88671875" customWidth="1"/>
    <col min="8" max="10" width="12.88671875" bestFit="1" customWidth="1"/>
    <col min="11" max="11" width="14" customWidth="1"/>
    <col min="12" max="12" width="14.33203125" bestFit="1" customWidth="1"/>
    <col min="13" max="13" width="12.88671875" customWidth="1"/>
    <col min="14" max="14" width="13.6640625" customWidth="1"/>
  </cols>
  <sheetData>
    <row r="1" spans="1:14" x14ac:dyDescent="0.3">
      <c r="A1" s="43" t="s">
        <v>75</v>
      </c>
    </row>
    <row r="2" spans="1:14" ht="18" customHeight="1" x14ac:dyDescent="0.35">
      <c r="B2" s="304" t="s">
        <v>193</v>
      </c>
      <c r="C2" s="304"/>
      <c r="D2" s="304"/>
      <c r="E2" s="304"/>
      <c r="F2" s="304"/>
      <c r="G2" s="304"/>
      <c r="H2" s="304"/>
      <c r="I2" s="304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5" t="s">
        <v>194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ht="25.5" customHeight="1" x14ac:dyDescent="0.3">
      <c r="B5" s="156" t="s">
        <v>195</v>
      </c>
      <c r="C5" s="157" t="s">
        <v>196</v>
      </c>
      <c r="D5" s="158" t="s">
        <v>197</v>
      </c>
      <c r="E5" s="158" t="s">
        <v>198</v>
      </c>
      <c r="F5" s="158" t="s">
        <v>199</v>
      </c>
      <c r="G5" s="158" t="s">
        <v>200</v>
      </c>
      <c r="H5" s="158" t="s">
        <v>201</v>
      </c>
      <c r="I5" s="158" t="s">
        <v>202</v>
      </c>
      <c r="J5" s="158" t="s">
        <v>203</v>
      </c>
      <c r="K5" s="158" t="s">
        <v>204</v>
      </c>
      <c r="L5" s="158" t="s">
        <v>205</v>
      </c>
      <c r="M5" s="158" t="s">
        <v>206</v>
      </c>
      <c r="N5" s="158" t="s">
        <v>207</v>
      </c>
    </row>
    <row r="6" spans="1:14" x14ac:dyDescent="0.3">
      <c r="B6" s="88">
        <v>2020</v>
      </c>
      <c r="C6" s="39">
        <v>11823226981.214424</v>
      </c>
      <c r="D6" s="39">
        <v>10165048715.464401</v>
      </c>
      <c r="E6" s="39">
        <v>7901444201.8344498</v>
      </c>
      <c r="F6" s="39">
        <v>5060722397.4644318</v>
      </c>
      <c r="G6" s="39">
        <v>7146986382.5644226</v>
      </c>
      <c r="H6" s="55">
        <v>10910548010.293053</v>
      </c>
      <c r="I6" s="97">
        <v>13281519212.983055</v>
      </c>
      <c r="J6" s="97">
        <v>12843244460.303055</v>
      </c>
      <c r="K6" s="55">
        <v>10966573130.843063</v>
      </c>
      <c r="L6" s="55">
        <v>9121115404.6130524</v>
      </c>
      <c r="M6" s="55">
        <v>10324930999.543045</v>
      </c>
      <c r="N6" s="55">
        <v>17304769344.393066</v>
      </c>
    </row>
    <row r="7" spans="1:14" x14ac:dyDescent="0.3">
      <c r="B7" s="88">
        <v>2021</v>
      </c>
      <c r="C7" s="39">
        <v>11851697087.573055</v>
      </c>
      <c r="D7" s="39">
        <v>10113804671.963055</v>
      </c>
      <c r="E7" s="39">
        <v>11230635658.183048</v>
      </c>
      <c r="F7" s="39">
        <v>9212957358.3130531</v>
      </c>
      <c r="G7" s="96">
        <v>11745117553.253153</v>
      </c>
      <c r="H7" s="97">
        <v>12938678891.393055</v>
      </c>
      <c r="I7" s="97">
        <v>13114135453.523054</v>
      </c>
      <c r="J7" s="97">
        <v>11366446613.443056</v>
      </c>
      <c r="K7" s="97">
        <v>11190112351.943056</v>
      </c>
      <c r="L7" s="97">
        <v>11503128873.863056</v>
      </c>
      <c r="M7" s="97">
        <v>11528032069.023056</v>
      </c>
      <c r="N7" s="97">
        <v>15337989078.843058</v>
      </c>
    </row>
    <row r="8" spans="1:14" x14ac:dyDescent="0.3">
      <c r="B8" s="88">
        <v>2022</v>
      </c>
      <c r="C8" s="39">
        <v>11627271954.9</v>
      </c>
      <c r="D8" s="39">
        <v>12167248694.22611</v>
      </c>
      <c r="E8" s="39">
        <v>13711674187.173054</v>
      </c>
      <c r="F8" s="39">
        <v>11322649038.693054</v>
      </c>
      <c r="G8" s="39">
        <v>13504660700.051203</v>
      </c>
      <c r="H8" s="39">
        <v>12942754652.662254</v>
      </c>
      <c r="I8" s="97">
        <v>14049334056.463879</v>
      </c>
      <c r="J8" s="97">
        <v>14705082583.945</v>
      </c>
      <c r="K8" s="97">
        <v>13552553363.666039</v>
      </c>
      <c r="L8" s="97">
        <v>12292259968.175789</v>
      </c>
      <c r="M8" s="97">
        <v>10992544779.383673</v>
      </c>
      <c r="N8" s="97">
        <v>15536181436.140045</v>
      </c>
    </row>
    <row r="9" spans="1:14" x14ac:dyDescent="0.3">
      <c r="B9" s="88">
        <v>2023</v>
      </c>
      <c r="C9" s="39">
        <v>13958146074.870001</v>
      </c>
      <c r="D9" s="39">
        <v>11266429527.190001</v>
      </c>
      <c r="E9" s="39">
        <v>14152610583.799999</v>
      </c>
      <c r="F9" s="39">
        <v>11138861667.9</v>
      </c>
      <c r="G9" s="39">
        <v>13387665228.67</v>
      </c>
      <c r="H9" s="39">
        <v>13614668870.93</v>
      </c>
      <c r="I9" s="97">
        <v>16835351655.230001</v>
      </c>
      <c r="J9" s="97">
        <v>16762620496.399996</v>
      </c>
      <c r="K9" s="97">
        <v>14040568888.629993</v>
      </c>
      <c r="L9" s="97">
        <v>14218521215.16</v>
      </c>
      <c r="M9" s="97">
        <v>13835651804.340002</v>
      </c>
      <c r="N9" s="97">
        <v>17215851617.560001</v>
      </c>
    </row>
    <row r="10" spans="1:14" x14ac:dyDescent="0.3">
      <c r="B10" s="88">
        <v>2024</v>
      </c>
      <c r="C10" s="39">
        <v>16560602092.73</v>
      </c>
      <c r="D10" s="39">
        <v>14804361604.799999</v>
      </c>
      <c r="E10" s="39">
        <v>15873760999.059999</v>
      </c>
      <c r="F10" s="39"/>
      <c r="G10" s="39"/>
      <c r="H10" s="39"/>
      <c r="I10" s="97"/>
      <c r="J10" s="97"/>
      <c r="K10" s="97"/>
      <c r="L10" s="97"/>
      <c r="M10" s="97"/>
      <c r="N10" s="97"/>
    </row>
    <row r="11" spans="1:14" x14ac:dyDescent="0.3">
      <c r="B11" s="36"/>
      <c r="C11" s="39"/>
      <c r="E11" s="39"/>
      <c r="F11" s="39"/>
      <c r="G11" s="39"/>
      <c r="H11" s="55"/>
      <c r="I11" s="55"/>
      <c r="J11" s="55"/>
      <c r="K11" s="55"/>
      <c r="L11" s="55"/>
      <c r="M11" s="55"/>
      <c r="N11" s="55"/>
    </row>
    <row r="12" spans="1:14" ht="15.6" x14ac:dyDescent="0.3">
      <c r="B12" s="145" t="s">
        <v>208</v>
      </c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</row>
    <row r="13" spans="1:14" ht="27.6" x14ac:dyDescent="0.3">
      <c r="B13" s="156" t="s">
        <v>209</v>
      </c>
      <c r="C13" s="157" t="s">
        <v>196</v>
      </c>
      <c r="D13" s="158" t="s">
        <v>197</v>
      </c>
      <c r="E13" s="158" t="s">
        <v>198</v>
      </c>
      <c r="F13" s="158" t="s">
        <v>199</v>
      </c>
      <c r="G13" s="158" t="s">
        <v>200</v>
      </c>
      <c r="H13" s="158" t="s">
        <v>201</v>
      </c>
      <c r="I13" s="158" t="s">
        <v>202</v>
      </c>
      <c r="J13" s="158" t="s">
        <v>203</v>
      </c>
      <c r="K13" s="158" t="s">
        <v>204</v>
      </c>
      <c r="L13" s="158" t="s">
        <v>205</v>
      </c>
      <c r="M13" s="158" t="s">
        <v>206</v>
      </c>
      <c r="N13" s="158" t="s">
        <v>207</v>
      </c>
    </row>
    <row r="14" spans="1:14" x14ac:dyDescent="0.3">
      <c r="B14" s="88">
        <v>2020</v>
      </c>
      <c r="C14" s="39">
        <v>2859914144.6500001</v>
      </c>
      <c r="D14" s="39">
        <v>2732936211.1100001</v>
      </c>
      <c r="E14" s="39">
        <v>2866173195.0100002</v>
      </c>
      <c r="F14" s="39">
        <v>2188862470.1399994</v>
      </c>
      <c r="G14" s="39">
        <v>2534219616.7900009</v>
      </c>
      <c r="H14" s="39">
        <v>3742219437.5099983</v>
      </c>
      <c r="I14" s="39">
        <v>2143089698.4700012</v>
      </c>
      <c r="J14" s="39">
        <v>2377611301.2599983</v>
      </c>
      <c r="K14" s="39">
        <v>2715017640.8300056</v>
      </c>
      <c r="L14" s="39">
        <v>2335946909.5599976</v>
      </c>
      <c r="M14" s="39">
        <v>2118460180.6399994</v>
      </c>
      <c r="N14" s="55">
        <v>2160223438.9199982</v>
      </c>
    </row>
    <row r="15" spans="1:14" x14ac:dyDescent="0.3">
      <c r="B15" s="88">
        <v>2021</v>
      </c>
      <c r="C15" s="39">
        <v>2694696905.1099997</v>
      </c>
      <c r="D15" s="39">
        <v>2575518496.5799999</v>
      </c>
      <c r="E15" s="39">
        <v>2560144590.5300007</v>
      </c>
      <c r="F15" s="39">
        <v>2328315927.8900003</v>
      </c>
      <c r="G15" s="39">
        <v>2535598279.6999912</v>
      </c>
      <c r="H15" s="39">
        <v>2792915638.5400095</v>
      </c>
      <c r="I15" s="39">
        <v>3151051090.6399903</v>
      </c>
      <c r="J15" s="39">
        <v>2273107759.3200197</v>
      </c>
      <c r="K15" s="112">
        <v>2532072984.4699812</v>
      </c>
      <c r="L15" s="112">
        <v>2531003752.1900387</v>
      </c>
      <c r="M15" s="112">
        <v>3107003070.0900011</v>
      </c>
      <c r="N15" s="97">
        <v>1936980179.3200006</v>
      </c>
    </row>
    <row r="16" spans="1:14" x14ac:dyDescent="0.3">
      <c r="B16" s="88">
        <v>2022</v>
      </c>
      <c r="C16" s="39">
        <v>2833755447.3299999</v>
      </c>
      <c r="D16" s="39">
        <v>2974410811.7599998</v>
      </c>
      <c r="E16" s="39">
        <v>2554015301.5700002</v>
      </c>
      <c r="F16" s="39">
        <v>2784135095.0699997</v>
      </c>
      <c r="G16" s="39">
        <v>3801696801.1799898</v>
      </c>
      <c r="H16" s="39">
        <v>2648372070.6900201</v>
      </c>
      <c r="I16" s="39">
        <v>2231508778.7499905</v>
      </c>
      <c r="J16" s="39">
        <v>2389891586.5700092</v>
      </c>
      <c r="K16" s="112">
        <v>2738994893.439991</v>
      </c>
      <c r="L16" s="112">
        <v>3545194695.5800095</v>
      </c>
      <c r="M16" s="112">
        <v>3237035446.8400192</v>
      </c>
      <c r="N16" s="97">
        <v>3997268954.7700005</v>
      </c>
    </row>
    <row r="17" spans="2:14" x14ac:dyDescent="0.3">
      <c r="B17" s="88">
        <v>2023</v>
      </c>
      <c r="C17" s="39">
        <v>3141168018.2399998</v>
      </c>
      <c r="D17" s="39">
        <v>2998907433.9200001</v>
      </c>
      <c r="E17" s="39">
        <v>2865401552.7600002</v>
      </c>
      <c r="F17" s="39">
        <v>3143060358.6099997</v>
      </c>
      <c r="G17" s="39">
        <v>2708422219</v>
      </c>
      <c r="H17" s="39">
        <v>3598866330.54</v>
      </c>
      <c r="I17" s="39">
        <v>2912912778.9899597</v>
      </c>
      <c r="J17" s="39">
        <v>3350735640.3099995</v>
      </c>
      <c r="K17" s="112">
        <v>3023890350.4600105</v>
      </c>
      <c r="L17" s="112">
        <v>3069825705.3000088</v>
      </c>
      <c r="M17" s="112">
        <v>4088032567.4499817</v>
      </c>
      <c r="N17" s="97">
        <v>4026618269.3900089</v>
      </c>
    </row>
    <row r="18" spans="2:14" x14ac:dyDescent="0.3">
      <c r="B18" s="88">
        <v>2024</v>
      </c>
      <c r="C18" s="39">
        <v>3460213984.71</v>
      </c>
      <c r="D18" s="39">
        <v>3316185540.1300001</v>
      </c>
      <c r="E18" s="39">
        <v>3352229343.96</v>
      </c>
      <c r="F18" s="39"/>
      <c r="G18" s="39"/>
      <c r="H18" s="39"/>
      <c r="I18" s="39"/>
      <c r="J18" s="39"/>
      <c r="K18" s="112"/>
      <c r="L18" s="112"/>
      <c r="M18" s="112"/>
      <c r="N18" s="97"/>
    </row>
    <row r="19" spans="2:14" x14ac:dyDescent="0.3">
      <c r="B19" s="36"/>
      <c r="C19" s="39"/>
      <c r="D19" s="39"/>
      <c r="E19" s="39"/>
      <c r="F19" s="39"/>
      <c r="G19" s="39"/>
      <c r="H19" s="55"/>
    </row>
    <row r="20" spans="2:14" x14ac:dyDescent="0.3">
      <c r="B20" s="46" t="s">
        <v>1282</v>
      </c>
      <c r="C20" s="37"/>
      <c r="D20" s="37"/>
      <c r="E20" s="37"/>
      <c r="F20" s="37"/>
      <c r="G20" s="37"/>
    </row>
    <row r="21" spans="2:14" x14ac:dyDescent="0.3">
      <c r="B21" s="37"/>
      <c r="C21" s="37"/>
      <c r="D21" s="37"/>
      <c r="E21" s="37"/>
      <c r="F21" s="37"/>
      <c r="G21" s="37"/>
    </row>
    <row r="22" spans="2:14" x14ac:dyDescent="0.3">
      <c r="B22" s="8"/>
      <c r="C22" s="8"/>
      <c r="D22" s="8"/>
      <c r="E22" s="8"/>
      <c r="F22" s="8"/>
      <c r="G22" s="8"/>
    </row>
    <row r="23" spans="2:14" x14ac:dyDescent="0.3">
      <c r="B23" s="8"/>
      <c r="C23" s="8"/>
      <c r="D23" s="8"/>
      <c r="E23" s="8"/>
      <c r="F23" s="8"/>
      <c r="G23" s="8"/>
    </row>
    <row r="24" spans="2:14" x14ac:dyDescent="0.3">
      <c r="B24" s="8"/>
      <c r="C24" s="8"/>
      <c r="D24" s="8"/>
      <c r="E24" s="8"/>
      <c r="F24" s="8"/>
      <c r="G24" s="8"/>
    </row>
    <row r="25" spans="2:14" x14ac:dyDescent="0.3">
      <c r="B25" s="8"/>
      <c r="C25" s="8"/>
      <c r="D25" s="8"/>
      <c r="E25" s="8"/>
      <c r="F25" s="8"/>
      <c r="G25" s="8"/>
    </row>
    <row r="26" spans="2:14" x14ac:dyDescent="0.3">
      <c r="B26" s="8"/>
      <c r="C26" s="8"/>
      <c r="D26" s="8"/>
      <c r="E26" s="8"/>
      <c r="F26" s="8"/>
      <c r="G26" s="8"/>
    </row>
    <row r="27" spans="2:14" x14ac:dyDescent="0.3">
      <c r="B27" s="8"/>
      <c r="C27" s="8"/>
      <c r="D27" s="8"/>
      <c r="E27" s="8"/>
      <c r="F27" s="8"/>
      <c r="G27" s="8"/>
    </row>
    <row r="28" spans="2:14" x14ac:dyDescent="0.3">
      <c r="B28" s="8"/>
      <c r="C28" s="8"/>
      <c r="D28" s="8"/>
      <c r="E28" s="8"/>
      <c r="F28" s="8"/>
      <c r="G28" s="8"/>
    </row>
    <row r="29" spans="2:14" x14ac:dyDescent="0.3">
      <c r="B29" s="8"/>
      <c r="C29" s="8"/>
      <c r="D29" s="8"/>
      <c r="E29" s="8"/>
      <c r="F29" s="8"/>
      <c r="G29" s="8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</sheetData>
  <mergeCells count="1">
    <mergeCell ref="B2:I2"/>
  </mergeCells>
  <phoneticPr fontId="21" type="noConversion"/>
  <hyperlinks>
    <hyperlink ref="A1" location="'Índice '!A1" display="Índice" xr:uid="{00000000-0004-0000-16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14999847407452621"/>
  </sheetPr>
  <dimension ref="A1:O41"/>
  <sheetViews>
    <sheetView showGridLines="0" topLeftCell="B1" zoomScaleNormal="100" workbookViewId="0">
      <selection activeCell="G21" sqref="G21"/>
    </sheetView>
  </sheetViews>
  <sheetFormatPr defaultRowHeight="14.4" x14ac:dyDescent="0.3"/>
  <cols>
    <col min="2" max="2" width="22.88671875" customWidth="1"/>
    <col min="3" max="3" width="14.10937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0" width="12.88671875" bestFit="1" customWidth="1"/>
    <col min="11" max="11" width="15.33203125" bestFit="1" customWidth="1"/>
    <col min="12" max="13" width="12.88671875" customWidth="1"/>
    <col min="14" max="14" width="13.6640625" customWidth="1"/>
    <col min="15" max="15" width="16.33203125" bestFit="1" customWidth="1"/>
  </cols>
  <sheetData>
    <row r="1" spans="1:15" x14ac:dyDescent="0.3">
      <c r="A1" s="43" t="s">
        <v>75</v>
      </c>
    </row>
    <row r="2" spans="1:15" ht="18" customHeight="1" x14ac:dyDescent="0.35">
      <c r="B2" s="304" t="s">
        <v>193</v>
      </c>
      <c r="C2" s="304"/>
      <c r="D2" s="304"/>
      <c r="E2" s="304"/>
      <c r="F2" s="304"/>
      <c r="G2" s="304"/>
      <c r="H2" s="304"/>
      <c r="I2" s="304"/>
    </row>
    <row r="3" spans="1:15" x14ac:dyDescent="0.3">
      <c r="B3" s="8"/>
      <c r="C3" s="8"/>
      <c r="D3" s="8"/>
      <c r="E3" s="8"/>
      <c r="F3" s="8"/>
      <c r="G3" s="8"/>
    </row>
    <row r="4" spans="1:15" ht="15.6" x14ac:dyDescent="0.3">
      <c r="B4" s="145" t="s">
        <v>210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5" x14ac:dyDescent="0.3">
      <c r="B5" s="156" t="s">
        <v>211</v>
      </c>
      <c r="C5" s="157" t="s">
        <v>196</v>
      </c>
      <c r="D5" s="158" t="s">
        <v>197</v>
      </c>
      <c r="E5" s="158" t="s">
        <v>198</v>
      </c>
      <c r="F5" s="158" t="s">
        <v>199</v>
      </c>
      <c r="G5" s="158" t="s">
        <v>200</v>
      </c>
      <c r="H5" s="158" t="s">
        <v>201</v>
      </c>
      <c r="I5" s="158" t="s">
        <v>202</v>
      </c>
      <c r="J5" s="158" t="s">
        <v>203</v>
      </c>
      <c r="K5" s="158" t="s">
        <v>204</v>
      </c>
      <c r="L5" s="158" t="s">
        <v>205</v>
      </c>
      <c r="M5" s="158" t="s">
        <v>206</v>
      </c>
      <c r="N5" s="158" t="s">
        <v>207</v>
      </c>
    </row>
    <row r="6" spans="1:15" x14ac:dyDescent="0.3">
      <c r="B6" s="88">
        <v>2020</v>
      </c>
      <c r="C6" s="56">
        <v>7406525921.1676283</v>
      </c>
      <c r="D6" s="56">
        <v>5701785309.7800007</v>
      </c>
      <c r="E6" s="56">
        <v>10098514835.600002</v>
      </c>
      <c r="F6" s="56">
        <v>6340337162.7199993</v>
      </c>
      <c r="G6" s="56">
        <v>5330311355.8600054</v>
      </c>
      <c r="H6" s="179">
        <v>5344388988.4599991</v>
      </c>
      <c r="I6" s="179">
        <v>6267238044.2799988</v>
      </c>
      <c r="J6" s="179">
        <v>6181207916.9299994</v>
      </c>
      <c r="K6" s="179">
        <v>6794701129.6400051</v>
      </c>
      <c r="L6" s="179">
        <v>8291784561.1699982</v>
      </c>
      <c r="M6" s="179">
        <v>7083673452.5999994</v>
      </c>
      <c r="N6" s="179">
        <v>7660187238.039999</v>
      </c>
    </row>
    <row r="7" spans="1:15" x14ac:dyDescent="0.3">
      <c r="B7" s="88">
        <v>2021</v>
      </c>
      <c r="C7" s="56">
        <v>7089545459.7700005</v>
      </c>
      <c r="D7" s="56">
        <v>7353989893.6100006</v>
      </c>
      <c r="E7" s="56">
        <v>9373873296.9699974</v>
      </c>
      <c r="F7" s="56">
        <v>9098155959.8400002</v>
      </c>
      <c r="G7" s="56">
        <v>8574347664.5199995</v>
      </c>
      <c r="H7" s="56">
        <v>8246286539.4599981</v>
      </c>
      <c r="I7" s="56">
        <v>8078788745.5200014</v>
      </c>
      <c r="J7" s="56">
        <v>9544434630.9900017</v>
      </c>
      <c r="K7" s="184">
        <v>9487340982.5699997</v>
      </c>
      <c r="L7" s="184">
        <v>8788453650.6899986</v>
      </c>
      <c r="M7" s="179">
        <v>9489767955.6000004</v>
      </c>
      <c r="N7" s="179">
        <v>9299622279.0400009</v>
      </c>
    </row>
    <row r="8" spans="1:15" x14ac:dyDescent="0.3">
      <c r="B8" s="88">
        <v>2022</v>
      </c>
      <c r="C8" s="56">
        <v>10340317595.700001</v>
      </c>
      <c r="D8" s="56">
        <v>9714374257.3500004</v>
      </c>
      <c r="E8" s="56">
        <v>11096449147.970142</v>
      </c>
      <c r="F8" s="56">
        <v>9208124015.8400021</v>
      </c>
      <c r="G8" s="56">
        <v>10313569127.459993</v>
      </c>
      <c r="H8" s="56">
        <v>10823954257.589996</v>
      </c>
      <c r="I8" s="56">
        <v>10300713125.970001</v>
      </c>
      <c r="J8" s="56">
        <v>10618636549.67</v>
      </c>
      <c r="K8" s="184">
        <v>9439828780.0999985</v>
      </c>
      <c r="L8" s="184">
        <v>8993267968.8699989</v>
      </c>
      <c r="M8" s="179">
        <v>10104749240.52</v>
      </c>
      <c r="N8" s="179">
        <v>11637350168.459524</v>
      </c>
      <c r="O8" s="68"/>
    </row>
    <row r="9" spans="1:15" x14ac:dyDescent="0.3">
      <c r="B9" s="88">
        <v>2023</v>
      </c>
      <c r="C9" s="56">
        <v>12256985550.379999</v>
      </c>
      <c r="D9" s="56">
        <v>9489672038.4300003</v>
      </c>
      <c r="E9" s="56">
        <v>12281841815.362085</v>
      </c>
      <c r="F9" s="56">
        <v>9890466902.3075142</v>
      </c>
      <c r="G9" s="56">
        <v>11408107598.505438</v>
      </c>
      <c r="H9" s="56">
        <v>10665784781.960001</v>
      </c>
      <c r="I9" s="56">
        <v>9923031310.6399956</v>
      </c>
      <c r="J9" s="56">
        <v>10514367867.870003</v>
      </c>
      <c r="K9" s="56">
        <v>9703367858.7099991</v>
      </c>
      <c r="L9" s="56">
        <v>10620291196.809999</v>
      </c>
      <c r="M9" s="56">
        <v>10268149225.039999</v>
      </c>
      <c r="N9" s="56">
        <v>10247697654.99</v>
      </c>
      <c r="O9" s="68"/>
    </row>
    <row r="10" spans="1:15" x14ac:dyDescent="0.3">
      <c r="B10" s="88">
        <v>2024</v>
      </c>
      <c r="C10" s="56">
        <v>11709670914.85</v>
      </c>
      <c r="D10" s="56">
        <v>9708215667.6200008</v>
      </c>
      <c r="E10" s="56">
        <v>10108621423.459999</v>
      </c>
      <c r="F10" s="56"/>
      <c r="G10" s="56"/>
      <c r="H10" s="56"/>
      <c r="I10" s="56"/>
      <c r="J10" s="56"/>
      <c r="K10" s="56"/>
      <c r="L10" s="56"/>
      <c r="M10" s="56"/>
      <c r="N10" s="56"/>
      <c r="O10" s="68"/>
    </row>
    <row r="11" spans="1:15" x14ac:dyDescent="0.3">
      <c r="B11" s="36"/>
      <c r="C11" s="56"/>
      <c r="D11" s="56"/>
      <c r="E11" s="56"/>
      <c r="F11" s="56"/>
      <c r="G11" s="56"/>
      <c r="H11" s="179"/>
      <c r="I11" s="179"/>
      <c r="J11" s="179"/>
      <c r="K11" s="179"/>
      <c r="L11" s="179"/>
      <c r="M11" s="179"/>
      <c r="N11" s="179"/>
    </row>
    <row r="12" spans="1:15" ht="15.6" x14ac:dyDescent="0.3">
      <c r="B12" s="145" t="s">
        <v>212</v>
      </c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</row>
    <row r="13" spans="1:15" x14ac:dyDescent="0.3">
      <c r="B13" s="156" t="s">
        <v>213</v>
      </c>
      <c r="C13" s="157" t="s">
        <v>196</v>
      </c>
      <c r="D13" s="158" t="s">
        <v>197</v>
      </c>
      <c r="E13" s="158" t="s">
        <v>198</v>
      </c>
      <c r="F13" s="158" t="s">
        <v>199</v>
      </c>
      <c r="G13" s="158" t="s">
        <v>200</v>
      </c>
      <c r="H13" s="158" t="s">
        <v>201</v>
      </c>
      <c r="I13" s="158" t="s">
        <v>202</v>
      </c>
      <c r="J13" s="158" t="s">
        <v>203</v>
      </c>
      <c r="K13" s="158" t="s">
        <v>204</v>
      </c>
      <c r="L13" s="158" t="s">
        <v>205</v>
      </c>
      <c r="M13" s="158" t="s">
        <v>206</v>
      </c>
      <c r="N13" s="158" t="s">
        <v>207</v>
      </c>
    </row>
    <row r="14" spans="1:15" x14ac:dyDescent="0.3">
      <c r="B14" s="88">
        <v>2020</v>
      </c>
      <c r="C14" s="39">
        <v>493234204.11000007</v>
      </c>
      <c r="D14" s="39">
        <v>396705549.5800001</v>
      </c>
      <c r="E14" s="39">
        <v>303933148.18000001</v>
      </c>
      <c r="F14" s="39">
        <v>301688699.02999949</v>
      </c>
      <c r="G14" s="39">
        <v>214782209.33999908</v>
      </c>
      <c r="H14" s="39">
        <v>290615979.63000065</v>
      </c>
      <c r="I14" s="39">
        <v>295972899.88000035</v>
      </c>
      <c r="J14" s="39">
        <v>291303003.6999982</v>
      </c>
      <c r="K14" s="39">
        <v>283409835.7200017</v>
      </c>
      <c r="L14" s="39">
        <v>263810473.669999</v>
      </c>
      <c r="M14" s="39">
        <v>348072324.78000045</v>
      </c>
      <c r="N14" s="39">
        <v>369958692.46000051</v>
      </c>
    </row>
    <row r="15" spans="1:15" x14ac:dyDescent="0.3">
      <c r="B15" s="88">
        <v>2021</v>
      </c>
      <c r="C15" s="39">
        <v>477248983.15000004</v>
      </c>
      <c r="D15" s="39">
        <v>755281782.59999979</v>
      </c>
      <c r="E15" s="39">
        <v>561317560.81000018</v>
      </c>
      <c r="F15" s="39">
        <v>664708040.12000012</v>
      </c>
      <c r="G15" s="39">
        <v>564535643.64000058</v>
      </c>
      <c r="H15" s="39">
        <v>389927477.13</v>
      </c>
      <c r="I15" s="39">
        <v>364606031.42999935</v>
      </c>
      <c r="J15" s="39">
        <v>300540609.12</v>
      </c>
      <c r="K15" s="112">
        <v>723651053.40999997</v>
      </c>
      <c r="L15" s="112">
        <v>399449166.91000021</v>
      </c>
      <c r="M15" s="39">
        <v>371236606.47999954</v>
      </c>
      <c r="N15" s="39">
        <v>424236684.2700004</v>
      </c>
      <c r="O15" s="68"/>
    </row>
    <row r="16" spans="1:15" x14ac:dyDescent="0.3">
      <c r="B16" s="88">
        <v>2022</v>
      </c>
      <c r="C16" s="39">
        <v>504296141.64999998</v>
      </c>
      <c r="D16" s="39">
        <v>490993280.16999996</v>
      </c>
      <c r="E16" s="39">
        <v>436887385.11000109</v>
      </c>
      <c r="F16" s="39">
        <v>503833596.92999893</v>
      </c>
      <c r="G16" s="39">
        <v>468559012.05000001</v>
      </c>
      <c r="H16" s="39">
        <v>436275019.75999922</v>
      </c>
      <c r="I16" s="39">
        <v>365741360.67000067</v>
      </c>
      <c r="J16" s="39">
        <v>381417382.1400013</v>
      </c>
      <c r="K16" s="74">
        <v>427305464.63999784</v>
      </c>
      <c r="L16" s="74">
        <v>408911553.55000138</v>
      </c>
      <c r="M16" s="39">
        <v>265554659.30999947</v>
      </c>
      <c r="N16" s="39">
        <v>442934782.44000196</v>
      </c>
      <c r="O16" s="68"/>
    </row>
    <row r="17" spans="2:15" x14ac:dyDescent="0.3">
      <c r="B17" s="88">
        <v>2023</v>
      </c>
      <c r="C17" s="39">
        <v>460767806.89999998</v>
      </c>
      <c r="D17" s="39">
        <v>532617522.39999998</v>
      </c>
      <c r="E17" s="39">
        <v>463589054.44</v>
      </c>
      <c r="F17" s="39">
        <v>535837410.3900001</v>
      </c>
      <c r="G17" s="39">
        <v>601102254.72000051</v>
      </c>
      <c r="H17" s="39">
        <v>510207270.53999919</v>
      </c>
      <c r="I17" s="39">
        <v>473352856.54999983</v>
      </c>
      <c r="J17" s="39">
        <v>556575734.92000127</v>
      </c>
      <c r="K17" s="39">
        <v>395433779.57999891</v>
      </c>
      <c r="L17" s="39">
        <v>556806922.34999883</v>
      </c>
      <c r="M17" s="39">
        <v>384786397.43999904</v>
      </c>
      <c r="N17" s="39">
        <v>405399738.7000007</v>
      </c>
      <c r="O17" s="68"/>
    </row>
    <row r="18" spans="2:15" x14ac:dyDescent="0.3">
      <c r="B18" s="88">
        <v>2024</v>
      </c>
      <c r="C18" s="39">
        <v>441314258.30000001</v>
      </c>
      <c r="D18" s="39">
        <v>487878424.87</v>
      </c>
      <c r="E18" s="39">
        <v>628733003.84000003</v>
      </c>
      <c r="F18" s="39"/>
      <c r="G18" s="39"/>
      <c r="H18" s="39"/>
      <c r="I18" s="39"/>
      <c r="J18" s="39"/>
      <c r="K18" s="39"/>
      <c r="L18" s="39"/>
      <c r="M18" s="39"/>
      <c r="N18" s="39"/>
      <c r="O18" s="68"/>
    </row>
    <row r="19" spans="2:15" x14ac:dyDescent="0.3">
      <c r="B19" s="36"/>
      <c r="C19" s="39"/>
      <c r="D19" s="39"/>
      <c r="E19" s="39"/>
      <c r="F19" s="39"/>
      <c r="G19" s="39"/>
      <c r="H19" s="55"/>
    </row>
    <row r="20" spans="2:15" x14ac:dyDescent="0.3">
      <c r="B20" s="46" t="s">
        <v>1283</v>
      </c>
      <c r="C20" s="37"/>
      <c r="D20" s="37"/>
      <c r="E20" s="37"/>
      <c r="F20" s="37"/>
      <c r="G20" s="37"/>
    </row>
    <row r="21" spans="2:15" x14ac:dyDescent="0.3">
      <c r="B21" s="37"/>
      <c r="C21" s="37"/>
      <c r="D21" s="37"/>
      <c r="E21" s="37"/>
      <c r="F21" s="37"/>
      <c r="G21" s="37"/>
    </row>
    <row r="22" spans="2:15" x14ac:dyDescent="0.3">
      <c r="B22" s="8"/>
      <c r="C22" s="8"/>
      <c r="D22" s="8"/>
      <c r="E22" s="8"/>
      <c r="F22" s="8"/>
      <c r="G22" s="8"/>
    </row>
    <row r="23" spans="2:15" x14ac:dyDescent="0.3">
      <c r="B23" s="8"/>
      <c r="C23" s="8"/>
      <c r="D23" s="8"/>
      <c r="E23" s="8"/>
      <c r="F23" s="8"/>
      <c r="G23" s="8"/>
    </row>
    <row r="24" spans="2:15" x14ac:dyDescent="0.3">
      <c r="B24" s="8"/>
      <c r="C24" s="8"/>
      <c r="D24" s="8"/>
      <c r="E24" s="8"/>
      <c r="F24" s="8"/>
      <c r="G24" s="8"/>
    </row>
    <row r="25" spans="2:15" x14ac:dyDescent="0.3">
      <c r="B25" s="8"/>
      <c r="C25" s="8"/>
      <c r="D25" s="8"/>
      <c r="E25" s="8"/>
      <c r="F25" s="8"/>
      <c r="G25" s="8"/>
    </row>
    <row r="26" spans="2:15" x14ac:dyDescent="0.3">
      <c r="B26" s="8"/>
      <c r="C26" s="8"/>
      <c r="D26" s="8"/>
      <c r="E26" s="8"/>
      <c r="F26" s="8"/>
      <c r="G26" s="8"/>
    </row>
    <row r="27" spans="2:15" x14ac:dyDescent="0.3">
      <c r="B27" s="8"/>
      <c r="C27" s="8"/>
      <c r="D27" s="8"/>
      <c r="E27" s="8"/>
      <c r="F27" s="8"/>
      <c r="G27" s="8"/>
    </row>
    <row r="28" spans="2:15" x14ac:dyDescent="0.3">
      <c r="B28" s="8"/>
      <c r="C28" s="8"/>
      <c r="D28" s="8"/>
      <c r="E28" s="8"/>
      <c r="F28" s="8"/>
      <c r="G28" s="8"/>
    </row>
    <row r="29" spans="2:15" x14ac:dyDescent="0.3">
      <c r="B29" s="8"/>
      <c r="C29" s="8"/>
      <c r="D29" s="8"/>
      <c r="E29" s="8"/>
      <c r="F29" s="8"/>
      <c r="G29" s="8"/>
    </row>
    <row r="30" spans="2:15" x14ac:dyDescent="0.3">
      <c r="B30" s="8"/>
      <c r="C30" s="8"/>
      <c r="D30" s="8"/>
      <c r="E30" s="8"/>
      <c r="F30" s="8"/>
      <c r="G30" s="8"/>
    </row>
    <row r="31" spans="2:15" x14ac:dyDescent="0.3">
      <c r="B31" s="8"/>
      <c r="C31" s="8"/>
      <c r="D31" s="8"/>
      <c r="E31" s="8"/>
      <c r="F31" s="8"/>
      <c r="G31" s="8"/>
    </row>
    <row r="32" spans="2:15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</sheetData>
  <mergeCells count="1">
    <mergeCell ref="B2:I2"/>
  </mergeCells>
  <hyperlinks>
    <hyperlink ref="A1" location="'Índice '!A1" display="Índice" xr:uid="{00000000-0004-0000-17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42"/>
  <sheetViews>
    <sheetView showGridLines="0" topLeftCell="B3" zoomScaleNormal="100" workbookViewId="0">
      <selection activeCell="M28" sqref="M28"/>
    </sheetView>
  </sheetViews>
  <sheetFormatPr defaultRowHeight="14.4" x14ac:dyDescent="0.3"/>
  <cols>
    <col min="2" max="2" width="24.109375" customWidth="1"/>
    <col min="3" max="3" width="15.33203125" bestFit="1" customWidth="1"/>
    <col min="4" max="4" width="14.88671875" customWidth="1"/>
    <col min="5" max="5" width="14.6640625" customWidth="1"/>
    <col min="6" max="6" width="15" customWidth="1"/>
    <col min="7" max="7" width="15.109375" customWidth="1"/>
    <col min="8" max="8" width="15.109375" bestFit="1" customWidth="1"/>
    <col min="9" max="9" width="14.88671875" customWidth="1"/>
    <col min="10" max="10" width="16.44140625" bestFit="1" customWidth="1"/>
    <col min="11" max="11" width="15.33203125" bestFit="1" customWidth="1"/>
    <col min="12" max="13" width="14.109375" customWidth="1"/>
    <col min="14" max="14" width="16.33203125" bestFit="1" customWidth="1"/>
    <col min="15" max="15" width="19" customWidth="1"/>
  </cols>
  <sheetData>
    <row r="1" spans="1:17" x14ac:dyDescent="0.3">
      <c r="A1" s="43" t="s">
        <v>75</v>
      </c>
    </row>
    <row r="2" spans="1:17" ht="18" x14ac:dyDescent="0.35">
      <c r="B2" s="304" t="s">
        <v>182</v>
      </c>
      <c r="C2" s="304"/>
      <c r="D2" s="304"/>
      <c r="E2" s="304"/>
      <c r="F2" s="304"/>
      <c r="G2" s="304"/>
      <c r="H2" s="304"/>
      <c r="I2" s="304"/>
    </row>
    <row r="3" spans="1:17" x14ac:dyDescent="0.3">
      <c r="B3" s="8"/>
      <c r="C3" s="8"/>
      <c r="D3" s="8"/>
      <c r="E3" s="8"/>
      <c r="F3" s="8"/>
      <c r="G3" s="8"/>
      <c r="H3" s="82"/>
      <c r="I3" s="8"/>
    </row>
    <row r="4" spans="1:17" ht="15.6" x14ac:dyDescent="0.3">
      <c r="B4" s="145" t="s">
        <v>35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7" ht="27.6" x14ac:dyDescent="0.3">
      <c r="B5" s="156" t="s">
        <v>195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59">
        <v>2020</v>
      </c>
      <c r="K5" s="159">
        <v>2021</v>
      </c>
      <c r="L5" s="200" t="s">
        <v>161</v>
      </c>
      <c r="M5" s="200" t="s">
        <v>1275</v>
      </c>
      <c r="N5" s="200" t="s">
        <v>1276</v>
      </c>
    </row>
    <row r="6" spans="1:17" x14ac:dyDescent="0.3">
      <c r="B6" s="88" t="s">
        <v>170</v>
      </c>
      <c r="C6" s="56">
        <v>7888065469</v>
      </c>
      <c r="D6" s="56">
        <v>8480995580</v>
      </c>
      <c r="E6" s="56">
        <v>8997756262</v>
      </c>
      <c r="F6" s="56">
        <v>8929729548</v>
      </c>
      <c r="G6" s="56">
        <v>10169016096</v>
      </c>
      <c r="H6" s="56">
        <v>9780677179</v>
      </c>
      <c r="I6" s="56">
        <v>10756132766.83</v>
      </c>
      <c r="J6" s="56">
        <v>10836912520.150002</v>
      </c>
      <c r="K6" s="56">
        <v>11618994863.07</v>
      </c>
      <c r="L6" s="56">
        <v>12675692131.810001</v>
      </c>
      <c r="M6" s="56">
        <v>13932774587.17</v>
      </c>
      <c r="N6" s="56">
        <v>14109759181</v>
      </c>
    </row>
    <row r="7" spans="1:17" x14ac:dyDescent="0.3">
      <c r="B7" s="88" t="s">
        <v>171</v>
      </c>
      <c r="C7" s="56">
        <v>62255073547</v>
      </c>
      <c r="D7" s="56">
        <v>71391905783</v>
      </c>
      <c r="E7" s="56">
        <v>86146853490</v>
      </c>
      <c r="F7" s="56">
        <v>104970305907</v>
      </c>
      <c r="G7" s="56">
        <v>106653552391</v>
      </c>
      <c r="H7" s="56">
        <v>97635193393</v>
      </c>
      <c r="I7" s="56">
        <v>114766903700.42</v>
      </c>
      <c r="J7" s="56">
        <v>112707099465.86</v>
      </c>
      <c r="K7" s="56">
        <v>126164877797.58</v>
      </c>
      <c r="L7" s="56">
        <v>140380737016.40997</v>
      </c>
      <c r="M7" s="56">
        <v>153268524631.44</v>
      </c>
      <c r="N7" s="56">
        <v>160970612038</v>
      </c>
    </row>
    <row r="8" spans="1:17" x14ac:dyDescent="0.3">
      <c r="B8" s="88" t="s">
        <v>214</v>
      </c>
      <c r="C8" s="56">
        <v>3799461980</v>
      </c>
      <c r="D8" s="56">
        <v>4001098147</v>
      </c>
      <c r="E8" s="56">
        <v>3904914683</v>
      </c>
      <c r="F8" s="56">
        <v>3919212224</v>
      </c>
      <c r="G8" s="56">
        <v>4272614740</v>
      </c>
      <c r="H8" s="56">
        <v>4342688099</v>
      </c>
      <c r="I8" s="56">
        <v>3677298653.6771102</v>
      </c>
      <c r="J8" s="56">
        <v>3306117255.5035138</v>
      </c>
      <c r="K8" s="56">
        <v>3348863553.4967599</v>
      </c>
      <c r="L8" s="56">
        <v>3347786267.2600727</v>
      </c>
      <c r="M8" s="56">
        <v>3225648412.0700002</v>
      </c>
      <c r="N8" s="56">
        <v>3208114922</v>
      </c>
    </row>
    <row r="9" spans="1:17" x14ac:dyDescent="0.3">
      <c r="B9" s="47" t="s">
        <v>93</v>
      </c>
      <c r="C9" s="85">
        <v>73942600996</v>
      </c>
      <c r="D9" s="85">
        <v>83873999510</v>
      </c>
      <c r="E9" s="85">
        <v>99049524435</v>
      </c>
      <c r="F9" s="85">
        <v>117819247679</v>
      </c>
      <c r="G9" s="85">
        <v>121095183227</v>
      </c>
      <c r="H9" s="85">
        <v>111758558671</v>
      </c>
      <c r="I9" s="85">
        <v>129200335120.92711</v>
      </c>
      <c r="J9" s="85">
        <v>126850129241.51352</v>
      </c>
      <c r="K9" s="85">
        <v>141132736214.147</v>
      </c>
      <c r="L9" s="85">
        <f>L6+L7+L8</f>
        <v>156404215415.48004</v>
      </c>
      <c r="M9" s="85">
        <v>170426947630.68002</v>
      </c>
      <c r="N9" s="85">
        <f>N6+N7+N8</f>
        <v>178288486141</v>
      </c>
    </row>
    <row r="10" spans="1:17" x14ac:dyDescent="0.3">
      <c r="B10" s="8"/>
      <c r="C10" s="73"/>
      <c r="D10" s="73"/>
      <c r="E10" s="73"/>
      <c r="F10" s="73"/>
      <c r="G10" s="73"/>
      <c r="H10" s="73"/>
      <c r="I10" s="75"/>
      <c r="J10" s="75"/>
      <c r="K10" s="75"/>
      <c r="L10" s="75"/>
    </row>
    <row r="11" spans="1:17" ht="15.6" x14ac:dyDescent="0.3">
      <c r="B11" s="145" t="s">
        <v>215</v>
      </c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Q11" s="200"/>
    </row>
    <row r="12" spans="1:17" x14ac:dyDescent="0.3">
      <c r="B12" s="154" t="s">
        <v>216</v>
      </c>
      <c r="C12" s="155">
        <v>2013</v>
      </c>
      <c r="D12" s="155">
        <v>2014</v>
      </c>
      <c r="E12" s="155">
        <v>2015</v>
      </c>
      <c r="F12" s="155">
        <v>2016</v>
      </c>
      <c r="G12" s="155">
        <v>2017</v>
      </c>
      <c r="H12" s="155">
        <v>2018</v>
      </c>
      <c r="I12" s="155">
        <v>2019</v>
      </c>
      <c r="J12" s="155">
        <v>2020</v>
      </c>
      <c r="K12" s="159">
        <v>2021</v>
      </c>
      <c r="L12" s="200" t="s">
        <v>161</v>
      </c>
      <c r="M12" s="200" t="s">
        <v>1275</v>
      </c>
      <c r="N12" s="200" t="s">
        <v>1276</v>
      </c>
      <c r="Q12" s="56"/>
    </row>
    <row r="13" spans="1:17" x14ac:dyDescent="0.3">
      <c r="B13" s="88" t="s">
        <v>170</v>
      </c>
      <c r="C13" s="56">
        <v>4559544805.2700005</v>
      </c>
      <c r="D13" s="56">
        <v>5388469445.8299999</v>
      </c>
      <c r="E13" s="56">
        <v>6314404281.2900105</v>
      </c>
      <c r="F13" s="56">
        <v>7095094367.0100002</v>
      </c>
      <c r="G13" s="56">
        <v>7489400445.3199997</v>
      </c>
      <c r="H13" s="56">
        <v>7734102203.4700098</v>
      </c>
      <c r="I13" s="56">
        <v>8095415328.1500015</v>
      </c>
      <c r="J13" s="56">
        <v>8460073290.999999</v>
      </c>
      <c r="K13" s="56">
        <v>9662035321.7700005</v>
      </c>
      <c r="L13" s="213">
        <v>11106862587.430002</v>
      </c>
      <c r="M13" s="213">
        <v>11352747315.214911</v>
      </c>
      <c r="N13" s="213">
        <v>13220668185.16</v>
      </c>
      <c r="Q13" s="56"/>
    </row>
    <row r="14" spans="1:17" x14ac:dyDescent="0.3">
      <c r="B14" s="88" t="s">
        <v>171</v>
      </c>
      <c r="C14" s="56">
        <v>34383088345.300003</v>
      </c>
      <c r="D14" s="56">
        <v>33583792675.959999</v>
      </c>
      <c r="E14" s="56">
        <v>38912629106.989998</v>
      </c>
      <c r="F14" s="56">
        <v>44989999936.615906</v>
      </c>
      <c r="G14" s="56">
        <v>51484937081.520004</v>
      </c>
      <c r="H14" s="56">
        <v>59188748702.639999</v>
      </c>
      <c r="I14" s="56">
        <v>60849583540.250008</v>
      </c>
      <c r="J14" s="56">
        <v>72244485390.897644</v>
      </c>
      <c r="K14" s="56">
        <v>92677424417.639999</v>
      </c>
      <c r="L14" s="213">
        <v>108840849159.63965</v>
      </c>
      <c r="M14" s="213">
        <v>111866335682.202</v>
      </c>
      <c r="N14" s="213">
        <v>128331637073.53</v>
      </c>
      <c r="Q14" s="56"/>
    </row>
    <row r="15" spans="1:17" x14ac:dyDescent="0.3">
      <c r="B15" s="88" t="s">
        <v>214</v>
      </c>
      <c r="C15" s="56">
        <v>1155511012.3299999</v>
      </c>
      <c r="D15" s="56">
        <v>1330496229.3599999</v>
      </c>
      <c r="E15" s="56">
        <v>1574684937.3099999</v>
      </c>
      <c r="F15" s="56">
        <v>1820662551.6599998</v>
      </c>
      <c r="G15" s="56">
        <v>1959518891.28</v>
      </c>
      <c r="H15" s="56">
        <v>1600149019.6100001</v>
      </c>
      <c r="I15" s="56">
        <v>1890841016.6500001</v>
      </c>
      <c r="J15" s="56">
        <v>1796097234.3499999</v>
      </c>
      <c r="K15" s="56">
        <v>2092736132.1700001</v>
      </c>
      <c r="L15" s="213">
        <v>2643622488.4299994</v>
      </c>
      <c r="M15" s="213">
        <v>4050680803.583766</v>
      </c>
      <c r="N15" s="213">
        <v>4986980997.8500004</v>
      </c>
      <c r="Q15" s="85"/>
    </row>
    <row r="16" spans="1:17" x14ac:dyDescent="0.3">
      <c r="B16" s="47" t="s">
        <v>93</v>
      </c>
      <c r="C16" s="85">
        <v>40098144162.900009</v>
      </c>
      <c r="D16" s="85">
        <v>40302758351.150002</v>
      </c>
      <c r="E16" s="85">
        <v>46801718325.590004</v>
      </c>
      <c r="F16" s="85">
        <v>53905756855.285904</v>
      </c>
      <c r="G16" s="85">
        <v>60933856418.120003</v>
      </c>
      <c r="H16" s="85">
        <v>68522999925.720009</v>
      </c>
      <c r="I16" s="85">
        <v>70835839885.050003</v>
      </c>
      <c r="J16" s="85">
        <v>82500655916.24765</v>
      </c>
      <c r="K16" s="85">
        <v>104432195872</v>
      </c>
      <c r="L16" s="214">
        <v>122591334235.49965</v>
      </c>
      <c r="M16" s="214">
        <v>127269763801.00067</v>
      </c>
      <c r="N16" s="214">
        <f>N13+N14+N15</f>
        <v>146539286256.54001</v>
      </c>
    </row>
    <row r="17" spans="2:14" x14ac:dyDescent="0.3">
      <c r="B17" s="83"/>
      <c r="C17" s="113"/>
      <c r="D17" s="113"/>
      <c r="E17" s="113"/>
      <c r="F17" s="113"/>
      <c r="G17" s="113"/>
      <c r="H17" s="113"/>
      <c r="I17" s="113"/>
      <c r="J17" s="113"/>
      <c r="K17" s="75"/>
      <c r="L17" s="75"/>
    </row>
    <row r="18" spans="2:14" ht="15.6" x14ac:dyDescent="0.3">
      <c r="B18" s="145" t="s">
        <v>217</v>
      </c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</row>
    <row r="19" spans="2:14" x14ac:dyDescent="0.3">
      <c r="B19" s="154" t="s">
        <v>218</v>
      </c>
      <c r="C19" s="155">
        <v>2013</v>
      </c>
      <c r="D19" s="155">
        <v>2014</v>
      </c>
      <c r="E19" s="155">
        <v>2015</v>
      </c>
      <c r="F19" s="155">
        <v>2016</v>
      </c>
      <c r="G19" s="155">
        <v>2017</v>
      </c>
      <c r="H19" s="155">
        <v>2018</v>
      </c>
      <c r="I19" s="155">
        <v>2019</v>
      </c>
      <c r="J19" s="155">
        <v>2020</v>
      </c>
      <c r="K19" s="159">
        <v>2021</v>
      </c>
      <c r="L19" s="200" t="s">
        <v>161</v>
      </c>
      <c r="M19" s="200" t="s">
        <v>1275</v>
      </c>
      <c r="N19" s="200" t="s">
        <v>1274</v>
      </c>
    </row>
    <row r="20" spans="2:14" x14ac:dyDescent="0.3">
      <c r="B20" s="88" t="s">
        <v>170</v>
      </c>
      <c r="C20" s="115">
        <v>3328520663.7299995</v>
      </c>
      <c r="D20" s="115">
        <v>3092526134.1700001</v>
      </c>
      <c r="E20" s="115">
        <v>2683351980.7099895</v>
      </c>
      <c r="F20" s="115">
        <v>1834635180.9899998</v>
      </c>
      <c r="G20" s="115">
        <v>2679615650.6800003</v>
      </c>
      <c r="H20" s="115">
        <v>2046574975.5299902</v>
      </c>
      <c r="I20" s="115">
        <v>2660717438.6799984</v>
      </c>
      <c r="J20" s="115">
        <v>2376839229.1500025</v>
      </c>
      <c r="K20" s="56">
        <v>1956959432</v>
      </c>
      <c r="L20" s="56">
        <v>1568829544.7400022</v>
      </c>
      <c r="M20" s="56">
        <v>2580027271.9550896</v>
      </c>
      <c r="N20" s="56">
        <v>2772351421.0500002</v>
      </c>
    </row>
    <row r="21" spans="2:14" x14ac:dyDescent="0.3">
      <c r="B21" s="88" t="s">
        <v>171</v>
      </c>
      <c r="C21" s="115">
        <v>27871985201.699997</v>
      </c>
      <c r="D21" s="115">
        <v>37808113107.040001</v>
      </c>
      <c r="E21" s="115">
        <v>47234224383.010002</v>
      </c>
      <c r="F21" s="115">
        <v>59980305970.384094</v>
      </c>
      <c r="G21" s="115">
        <v>55168615309.479996</v>
      </c>
      <c r="H21" s="115">
        <v>38446444690.360001</v>
      </c>
      <c r="I21" s="115">
        <v>53917320160.169991</v>
      </c>
      <c r="J21" s="115">
        <v>40462614074.962357</v>
      </c>
      <c r="K21" s="56">
        <v>35303014056</v>
      </c>
      <c r="L21" s="56">
        <v>31539887857.000305</v>
      </c>
      <c r="M21" s="56">
        <v>41402188949.238007</v>
      </c>
      <c r="N21" s="56">
        <v>55625240730.589996</v>
      </c>
    </row>
    <row r="22" spans="2:14" x14ac:dyDescent="0.3">
      <c r="B22" s="88" t="s">
        <v>214</v>
      </c>
      <c r="C22" s="115">
        <v>2643950967.6700001</v>
      </c>
      <c r="D22" s="115">
        <v>2670601917.6400003</v>
      </c>
      <c r="E22" s="115">
        <v>2330229745.6900001</v>
      </c>
      <c r="F22" s="115">
        <v>2098549672.3400002</v>
      </c>
      <c r="G22" s="115">
        <v>2313095848.7200003</v>
      </c>
      <c r="H22" s="115">
        <v>2742539079.3899999</v>
      </c>
      <c r="I22" s="115">
        <v>1786457637.0271101</v>
      </c>
      <c r="J22" s="115">
        <v>1510020021.1535139</v>
      </c>
      <c r="K22" s="56">
        <v>1263716233</v>
      </c>
      <c r="L22" s="56">
        <v>704124319.580073</v>
      </c>
      <c r="M22" s="264">
        <v>-825032391.51376581</v>
      </c>
      <c r="N22" s="264">
        <v>1229352155.78</v>
      </c>
    </row>
    <row r="23" spans="2:14" x14ac:dyDescent="0.3">
      <c r="B23" s="47" t="s">
        <v>93</v>
      </c>
      <c r="C23" s="180">
        <f t="shared" ref="C23:M23" si="0">C20+C21+C22</f>
        <v>33844456833.099998</v>
      </c>
      <c r="D23" s="180">
        <f t="shared" si="0"/>
        <v>43571241158.849998</v>
      </c>
      <c r="E23" s="180">
        <f t="shared" si="0"/>
        <v>52247806109.409996</v>
      </c>
      <c r="F23" s="180">
        <f t="shared" si="0"/>
        <v>63913490823.714096</v>
      </c>
      <c r="G23" s="180">
        <f t="shared" si="0"/>
        <v>60161326808.879997</v>
      </c>
      <c r="H23" s="180">
        <f t="shared" si="0"/>
        <v>43235558745.279991</v>
      </c>
      <c r="I23" s="180">
        <f t="shared" si="0"/>
        <v>58364495235.877098</v>
      </c>
      <c r="J23" s="180">
        <f t="shared" si="0"/>
        <v>44349473325.265869</v>
      </c>
      <c r="K23" s="85">
        <f t="shared" si="0"/>
        <v>38523689721</v>
      </c>
      <c r="L23" s="85">
        <f t="shared" si="0"/>
        <v>33812841721.320381</v>
      </c>
      <c r="M23" s="85">
        <f t="shared" si="0"/>
        <v>43157183829.679337</v>
      </c>
      <c r="N23" s="85">
        <f>N20+N21+N22</f>
        <v>59626944307.419998</v>
      </c>
    </row>
    <row r="24" spans="2:14" x14ac:dyDescent="0.3">
      <c r="B24" s="86"/>
      <c r="C24" s="87"/>
      <c r="D24" s="87"/>
      <c r="E24" s="87"/>
      <c r="F24" s="87"/>
      <c r="G24" s="87"/>
      <c r="H24" s="87"/>
      <c r="I24" s="87"/>
      <c r="J24" s="87"/>
      <c r="K24" s="87"/>
    </row>
    <row r="25" spans="2:14" x14ac:dyDescent="0.3">
      <c r="B25" s="8"/>
      <c r="C25" s="82"/>
      <c r="D25" s="82"/>
      <c r="E25" s="82"/>
      <c r="F25" s="82"/>
      <c r="G25" s="82"/>
      <c r="H25" s="82"/>
      <c r="I25" s="82"/>
      <c r="J25" s="82"/>
      <c r="K25" s="82"/>
    </row>
    <row r="26" spans="2:14" x14ac:dyDescent="0.3">
      <c r="B26" s="8" t="s">
        <v>1284</v>
      </c>
      <c r="C26" s="8"/>
      <c r="D26" s="8"/>
      <c r="E26" s="8"/>
      <c r="F26" s="8" t="s">
        <v>361</v>
      </c>
      <c r="G26" s="8"/>
      <c r="H26" s="8"/>
      <c r="I26" s="8"/>
    </row>
    <row r="27" spans="2:14" x14ac:dyDescent="0.3">
      <c r="B27" s="8"/>
      <c r="C27" s="8"/>
      <c r="D27" s="8"/>
      <c r="E27" s="8"/>
      <c r="F27" s="8"/>
      <c r="G27" s="8"/>
      <c r="H27" s="8"/>
      <c r="I27" s="8"/>
    </row>
    <row r="28" spans="2:14" x14ac:dyDescent="0.3">
      <c r="B28" s="8"/>
      <c r="C28" s="8"/>
      <c r="D28" s="8"/>
      <c r="E28" s="8"/>
      <c r="F28" s="8"/>
      <c r="G28" s="8"/>
      <c r="H28" s="8"/>
      <c r="I28" s="8"/>
    </row>
    <row r="29" spans="2:14" x14ac:dyDescent="0.3">
      <c r="B29" s="8"/>
      <c r="C29" s="8"/>
      <c r="D29" s="8"/>
      <c r="E29" s="8"/>
      <c r="F29" s="8"/>
      <c r="G29" s="8"/>
      <c r="H29" s="8"/>
      <c r="I29" s="235"/>
      <c r="J29" s="234"/>
    </row>
    <row r="30" spans="2:14" x14ac:dyDescent="0.3">
      <c r="B30" s="8"/>
      <c r="C30" s="8"/>
      <c r="D30" s="8"/>
      <c r="E30" s="8"/>
      <c r="F30" s="8"/>
      <c r="G30" s="8"/>
      <c r="H30" s="8"/>
      <c r="I30" s="8"/>
    </row>
    <row r="31" spans="2:14" x14ac:dyDescent="0.3">
      <c r="B31" s="8"/>
      <c r="C31" s="8"/>
      <c r="D31" s="8"/>
      <c r="E31" s="8"/>
      <c r="F31" s="8"/>
      <c r="G31" s="8"/>
      <c r="H31" s="8"/>
      <c r="I31" s="8"/>
    </row>
    <row r="32" spans="2:14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</sheetData>
  <mergeCells count="1">
    <mergeCell ref="B2:I2"/>
  </mergeCells>
  <phoneticPr fontId="21" type="noConversion"/>
  <hyperlinks>
    <hyperlink ref="A1" location="'Índice '!A1" display="Índice" xr:uid="{00000000-0004-0000-18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49"/>
  <sheetViews>
    <sheetView showGridLines="0" topLeftCell="A6" zoomScaleNormal="100" workbookViewId="0">
      <selection activeCell="G26" sqref="G26"/>
    </sheetView>
  </sheetViews>
  <sheetFormatPr defaultRowHeight="14.4" x14ac:dyDescent="0.3"/>
  <cols>
    <col min="2" max="2" width="22.88671875" customWidth="1"/>
    <col min="3" max="3" width="13.44140625" customWidth="1"/>
    <col min="4" max="4" width="13.109375" customWidth="1"/>
    <col min="5" max="5" width="13" customWidth="1"/>
    <col min="6" max="6" width="13.6640625" customWidth="1"/>
    <col min="7" max="7" width="12.88671875" customWidth="1"/>
    <col min="8" max="10" width="12.88671875" bestFit="1" customWidth="1"/>
    <col min="11" max="11" width="15.33203125" bestFit="1" customWidth="1"/>
    <col min="12" max="13" width="12.88671875" customWidth="1"/>
    <col min="14" max="14" width="13.6640625" customWidth="1"/>
  </cols>
  <sheetData>
    <row r="1" spans="1:14" x14ac:dyDescent="0.3">
      <c r="A1" s="43" t="s">
        <v>75</v>
      </c>
    </row>
    <row r="2" spans="1:14" ht="18" customHeight="1" x14ac:dyDescent="0.35">
      <c r="B2" s="304" t="s">
        <v>193</v>
      </c>
      <c r="C2" s="304"/>
      <c r="D2" s="304"/>
      <c r="E2" s="304"/>
      <c r="F2" s="304"/>
      <c r="G2" s="304"/>
      <c r="H2" s="304"/>
      <c r="I2" s="304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5" t="s">
        <v>220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ht="25.5" customHeight="1" x14ac:dyDescent="0.3">
      <c r="B5" s="156" t="s">
        <v>221</v>
      </c>
      <c r="C5" s="157" t="s">
        <v>196</v>
      </c>
      <c r="D5" s="158" t="s">
        <v>197</v>
      </c>
      <c r="E5" s="158" t="s">
        <v>198</v>
      </c>
      <c r="F5" s="158" t="s">
        <v>199</v>
      </c>
      <c r="G5" s="158" t="s">
        <v>200</v>
      </c>
      <c r="H5" s="158" t="s">
        <v>201</v>
      </c>
      <c r="I5" s="158" t="s">
        <v>202</v>
      </c>
      <c r="J5" s="158" t="s">
        <v>203</v>
      </c>
      <c r="K5" s="158" t="s">
        <v>204</v>
      </c>
      <c r="L5" s="158" t="s">
        <v>205</v>
      </c>
      <c r="M5" s="158" t="s">
        <v>206</v>
      </c>
      <c r="N5" s="158" t="s">
        <v>207</v>
      </c>
    </row>
    <row r="6" spans="1:14" x14ac:dyDescent="0.3">
      <c r="B6" s="88">
        <v>2020</v>
      </c>
      <c r="C6" s="39">
        <v>805773778.73999989</v>
      </c>
      <c r="D6" s="39">
        <v>689181339.03000009</v>
      </c>
      <c r="E6" s="39">
        <v>846168049.69000006</v>
      </c>
      <c r="F6" s="39">
        <v>655480782.11999989</v>
      </c>
      <c r="G6" s="39">
        <v>688105895.65000057</v>
      </c>
      <c r="H6" s="55">
        <v>740817999.81000042</v>
      </c>
      <c r="I6" s="55">
        <v>785342964.56999874</v>
      </c>
      <c r="J6" s="55">
        <v>736617482.36999989</v>
      </c>
      <c r="K6" s="55">
        <v>740614041.05000019</v>
      </c>
      <c r="L6" s="55">
        <v>737651559.46000004</v>
      </c>
      <c r="M6" s="55">
        <v>825145644.76000214</v>
      </c>
      <c r="N6" s="55">
        <v>2586012982.8999996</v>
      </c>
    </row>
    <row r="7" spans="1:14" x14ac:dyDescent="0.3">
      <c r="B7" s="88">
        <v>2021</v>
      </c>
      <c r="C7" s="39">
        <v>691821319.05000019</v>
      </c>
      <c r="D7" s="39">
        <v>665043641.13000011</v>
      </c>
      <c r="E7" s="39">
        <v>844937564.54999983</v>
      </c>
      <c r="F7" s="39">
        <v>787847301.14000034</v>
      </c>
      <c r="G7" s="39">
        <v>810854066.47000003</v>
      </c>
      <c r="H7" s="39">
        <v>754901952.83999956</v>
      </c>
      <c r="I7" s="39">
        <v>830692056.40999985</v>
      </c>
      <c r="J7" s="39">
        <v>779799601.35999966</v>
      </c>
      <c r="K7" s="97">
        <v>800924292.26999998</v>
      </c>
      <c r="L7" s="97">
        <v>854684637.1900003</v>
      </c>
      <c r="M7" s="97">
        <v>919306071.84000003</v>
      </c>
      <c r="N7" s="55">
        <v>2878182359.5999999</v>
      </c>
    </row>
    <row r="8" spans="1:14" x14ac:dyDescent="0.3">
      <c r="B8" s="88">
        <v>2022</v>
      </c>
      <c r="C8" s="39">
        <v>673239080.62</v>
      </c>
      <c r="D8" s="39">
        <v>712623847.20999992</v>
      </c>
      <c r="E8" s="39">
        <v>1001029596.9200001</v>
      </c>
      <c r="F8" s="39">
        <v>748981800.1700002</v>
      </c>
      <c r="G8" s="39">
        <v>899454747.44000053</v>
      </c>
      <c r="H8" s="39">
        <v>862428863.55000103</v>
      </c>
      <c r="I8" s="39">
        <v>818774046.4200002</v>
      </c>
      <c r="J8" s="39">
        <v>882799210.39000058</v>
      </c>
      <c r="K8" s="97">
        <v>881961605.01000035</v>
      </c>
      <c r="L8" s="97">
        <v>943017025.27999973</v>
      </c>
      <c r="M8" s="97">
        <v>1084087871.9799995</v>
      </c>
      <c r="N8" s="55">
        <v>3167294437.1800003</v>
      </c>
    </row>
    <row r="9" spans="1:14" x14ac:dyDescent="0.3">
      <c r="B9" s="88">
        <v>2023</v>
      </c>
      <c r="C9" s="39">
        <v>787471406.60000002</v>
      </c>
      <c r="D9" s="39">
        <v>800600632.25999999</v>
      </c>
      <c r="E9" s="39">
        <v>1082659792.9100001</v>
      </c>
      <c r="F9" s="39">
        <v>818495967.44999993</v>
      </c>
      <c r="G9" s="39">
        <v>973272692.75</v>
      </c>
      <c r="H9" s="39">
        <v>925100868.46000028</v>
      </c>
      <c r="I9" s="39">
        <v>933216139.95000076</v>
      </c>
      <c r="J9" s="39">
        <v>1011612935.75</v>
      </c>
      <c r="K9" s="39">
        <v>889576541.06999969</v>
      </c>
      <c r="L9" s="39">
        <v>1046325315.7099996</v>
      </c>
      <c r="M9" s="39">
        <v>1098985086.5299997</v>
      </c>
      <c r="N9" s="39">
        <v>3565457207.73</v>
      </c>
    </row>
    <row r="10" spans="1:14" x14ac:dyDescent="0.3">
      <c r="B10" s="88">
        <v>2024</v>
      </c>
      <c r="C10" s="39">
        <v>933672407.10999966</v>
      </c>
      <c r="D10" s="39">
        <v>876001390.44999969</v>
      </c>
      <c r="E10" s="39">
        <v>1038042628.0799999</v>
      </c>
      <c r="F10" s="39"/>
      <c r="G10" s="39"/>
      <c r="H10" s="39"/>
      <c r="I10" s="39"/>
      <c r="J10" s="39"/>
      <c r="K10" s="39"/>
      <c r="L10" s="39"/>
      <c r="M10" s="39"/>
      <c r="N10" s="39"/>
    </row>
    <row r="11" spans="1:14" x14ac:dyDescent="0.3">
      <c r="B11" s="36"/>
      <c r="C11" s="39"/>
      <c r="D11" s="39"/>
      <c r="E11" s="39"/>
      <c r="F11" s="39"/>
      <c r="G11" s="39"/>
      <c r="H11" s="55"/>
      <c r="I11" s="55"/>
      <c r="J11" s="55"/>
      <c r="K11" s="55"/>
      <c r="L11" s="55"/>
      <c r="M11" s="55"/>
      <c r="N11" s="55"/>
    </row>
    <row r="12" spans="1:14" ht="15.6" x14ac:dyDescent="0.3">
      <c r="B12" s="145" t="s">
        <v>220</v>
      </c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</row>
    <row r="13" spans="1:14" ht="27.6" x14ac:dyDescent="0.3">
      <c r="B13" s="156" t="s">
        <v>222</v>
      </c>
      <c r="C13" s="157" t="s">
        <v>196</v>
      </c>
      <c r="D13" s="158" t="s">
        <v>197</v>
      </c>
      <c r="E13" s="158" t="s">
        <v>198</v>
      </c>
      <c r="F13" s="158" t="s">
        <v>199</v>
      </c>
      <c r="G13" s="158" t="s">
        <v>200</v>
      </c>
      <c r="H13" s="158" t="s">
        <v>201</v>
      </c>
      <c r="I13" s="158" t="s">
        <v>202</v>
      </c>
      <c r="J13" s="158" t="s">
        <v>203</v>
      </c>
      <c r="K13" s="158" t="s">
        <v>204</v>
      </c>
      <c r="L13" s="158" t="s">
        <v>205</v>
      </c>
      <c r="M13" s="158" t="s">
        <v>206</v>
      </c>
      <c r="N13" s="158" t="s">
        <v>207</v>
      </c>
    </row>
    <row r="14" spans="1:14" x14ac:dyDescent="0.3">
      <c r="B14" s="88">
        <v>2020</v>
      </c>
      <c r="C14" s="39">
        <v>10724185126.23</v>
      </c>
      <c r="D14" s="39">
        <v>9183095745.5900002</v>
      </c>
      <c r="E14" s="39">
        <v>6782688588.3899994</v>
      </c>
      <c r="F14" s="39">
        <v>4143617965.2200012</v>
      </c>
      <c r="G14" s="39">
        <v>6202774490.2399979</v>
      </c>
      <c r="H14" s="39">
        <v>9902080119.8699951</v>
      </c>
      <c r="I14" s="39">
        <v>12219912752.050003</v>
      </c>
      <c r="J14" s="39">
        <v>11836943597.080002</v>
      </c>
      <c r="K14" s="39">
        <v>9956954683.1599884</v>
      </c>
      <c r="L14" s="39">
        <v>8108700446.8200073</v>
      </c>
      <c r="M14" s="39">
        <v>9227280737.5</v>
      </c>
      <c r="N14" s="39">
        <v>14418865213.710007</v>
      </c>
    </row>
    <row r="15" spans="1:14" x14ac:dyDescent="0.3">
      <c r="B15" s="88">
        <v>2021</v>
      </c>
      <c r="C15" s="39">
        <v>10891643892.990002</v>
      </c>
      <c r="D15" s="39">
        <v>9171571481.6899986</v>
      </c>
      <c r="E15" s="39">
        <v>10102616127.289995</v>
      </c>
      <c r="F15" s="39">
        <v>8152911126.1999979</v>
      </c>
      <c r="G15" s="39">
        <v>10664555256.689999</v>
      </c>
      <c r="H15" s="39">
        <v>11916508619.33</v>
      </c>
      <c r="I15" s="39">
        <v>12001575370.419998</v>
      </c>
      <c r="J15" s="39">
        <v>10307915512.910004</v>
      </c>
      <c r="K15" s="112">
        <v>10109352732.560001</v>
      </c>
      <c r="L15" s="112">
        <v>10371098042.290001</v>
      </c>
      <c r="M15" s="39">
        <v>12145345155.57</v>
      </c>
      <c r="N15" s="39">
        <v>10329784479.719999</v>
      </c>
    </row>
    <row r="16" spans="1:14" x14ac:dyDescent="0.3">
      <c r="B16" s="88">
        <v>2022</v>
      </c>
      <c r="C16" s="39">
        <v>10677319983.5</v>
      </c>
      <c r="D16" s="39">
        <v>11195937406.880001</v>
      </c>
      <c r="E16" s="39">
        <v>12413067811.429998</v>
      </c>
      <c r="F16" s="39">
        <v>10296123494.98</v>
      </c>
      <c r="G16" s="39">
        <v>12314494378.440001</v>
      </c>
      <c r="H16" s="39">
        <v>11800814213.850002</v>
      </c>
      <c r="I16" s="39">
        <v>12954895123.420002</v>
      </c>
      <c r="J16" s="39">
        <v>13549161420.060001</v>
      </c>
      <c r="K16" s="112">
        <v>12388741784.959999</v>
      </c>
      <c r="L16" s="112">
        <v>11064208346.629974</v>
      </c>
      <c r="M16" s="39">
        <v>9632461540.4400024</v>
      </c>
      <c r="N16" s="39">
        <v>12093511512.049988</v>
      </c>
    </row>
    <row r="17" spans="2:14" x14ac:dyDescent="0.3">
      <c r="B17" s="88">
        <v>2023</v>
      </c>
      <c r="C17" s="39">
        <v>12926055096.790001</v>
      </c>
      <c r="D17" s="39">
        <v>10198723535.440001</v>
      </c>
      <c r="E17" s="39">
        <v>12787542230.700001</v>
      </c>
      <c r="F17" s="39">
        <v>10055740195.15</v>
      </c>
      <c r="G17" s="39">
        <v>12131733495.929998</v>
      </c>
      <c r="H17" s="39">
        <v>12412466404.780001</v>
      </c>
      <c r="I17" s="39">
        <v>15626163281.139999</v>
      </c>
      <c r="J17" s="39">
        <v>15492481437.369995</v>
      </c>
      <c r="K17" s="39">
        <v>12891524392.399994</v>
      </c>
      <c r="L17" s="39">
        <v>12896207723.26</v>
      </c>
      <c r="M17" s="39">
        <v>12476337362.460003</v>
      </c>
      <c r="N17" s="39">
        <v>13373549476.02</v>
      </c>
    </row>
    <row r="18" spans="2:14" x14ac:dyDescent="0.3">
      <c r="B18" s="88">
        <v>2024</v>
      </c>
      <c r="C18" s="39">
        <v>15359913548.549999</v>
      </c>
      <c r="D18" s="39">
        <v>13670187916.969999</v>
      </c>
      <c r="E18" s="39">
        <v>14584306803.950001</v>
      </c>
      <c r="F18" s="39"/>
      <c r="G18" s="39"/>
      <c r="H18" s="39"/>
      <c r="I18" s="39"/>
      <c r="J18" s="39"/>
      <c r="K18" s="39"/>
      <c r="L18" s="39"/>
      <c r="M18" s="39"/>
      <c r="N18" s="39"/>
    </row>
    <row r="19" spans="2:14" x14ac:dyDescent="0.3">
      <c r="B19" s="36"/>
      <c r="C19" s="39"/>
      <c r="D19" s="39"/>
      <c r="E19" s="39"/>
      <c r="F19" s="39"/>
      <c r="G19" s="39"/>
      <c r="H19" s="55"/>
    </row>
    <row r="20" spans="2:14" ht="15.6" x14ac:dyDescent="0.3">
      <c r="B20" s="145" t="s">
        <v>220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</row>
    <row r="21" spans="2:14" ht="27.6" x14ac:dyDescent="0.3">
      <c r="B21" s="156" t="s">
        <v>223</v>
      </c>
      <c r="C21" s="157" t="s">
        <v>196</v>
      </c>
      <c r="D21" s="158" t="s">
        <v>197</v>
      </c>
      <c r="E21" s="158" t="s">
        <v>198</v>
      </c>
      <c r="F21" s="158" t="s">
        <v>199</v>
      </c>
      <c r="G21" s="158" t="s">
        <v>200</v>
      </c>
      <c r="H21" s="158" t="s">
        <v>201</v>
      </c>
      <c r="I21" s="158" t="s">
        <v>202</v>
      </c>
      <c r="J21" s="158" t="s">
        <v>203</v>
      </c>
      <c r="K21" s="158" t="s">
        <v>204</v>
      </c>
      <c r="L21" s="158" t="s">
        <v>205</v>
      </c>
      <c r="M21" s="158" t="s">
        <v>206</v>
      </c>
      <c r="N21" s="158" t="s">
        <v>207</v>
      </c>
    </row>
    <row r="22" spans="2:14" x14ac:dyDescent="0.3">
      <c r="B22" s="88">
        <v>2020</v>
      </c>
      <c r="C22" s="39">
        <v>293268076.24442589</v>
      </c>
      <c r="D22" s="39">
        <v>292771630.8444258</v>
      </c>
      <c r="E22" s="39">
        <v>272587563.75442564</v>
      </c>
      <c r="F22" s="39">
        <v>261623650.12442577</v>
      </c>
      <c r="G22" s="39">
        <v>256105996.67442942</v>
      </c>
      <c r="H22" s="39">
        <v>267649890.61305475</v>
      </c>
      <c r="I22" s="39">
        <v>276263496.36305547</v>
      </c>
      <c r="J22" s="39">
        <v>269683380.85305476</v>
      </c>
      <c r="K22" s="39">
        <v>269004406.63305473</v>
      </c>
      <c r="L22" s="39">
        <v>274763398.33305454</v>
      </c>
      <c r="M22" s="39">
        <v>272504617.28305483</v>
      </c>
      <c r="N22" s="39">
        <v>299891147.78305531</v>
      </c>
    </row>
    <row r="23" spans="2:14" x14ac:dyDescent="0.3">
      <c r="B23" s="88">
        <v>2021</v>
      </c>
      <c r="C23" s="39">
        <v>268231875.53305483</v>
      </c>
      <c r="D23" s="39">
        <v>277189549.14305496</v>
      </c>
      <c r="E23" s="39">
        <v>283080612.06305468</v>
      </c>
      <c r="F23" s="39">
        <v>272198930.97305477</v>
      </c>
      <c r="G23" s="39">
        <v>269708230.09315467</v>
      </c>
      <c r="H23" s="39">
        <v>267268319.22305489</v>
      </c>
      <c r="I23" s="39">
        <v>281868026.69305444</v>
      </c>
      <c r="J23" s="39">
        <v>278731499.17305446</v>
      </c>
      <c r="K23" s="112">
        <v>279835327.11305451</v>
      </c>
      <c r="L23" s="112">
        <v>277346194.38305449</v>
      </c>
      <c r="M23" s="39">
        <v>314461563.67000002</v>
      </c>
      <c r="N23" s="39">
        <v>278941517.45999998</v>
      </c>
    </row>
    <row r="24" spans="2:14" x14ac:dyDescent="0.3">
      <c r="B24" s="88">
        <v>2022</v>
      </c>
      <c r="C24" s="39">
        <v>276712890.77999997</v>
      </c>
      <c r="D24" s="39">
        <v>258687440.13611001</v>
      </c>
      <c r="E24" s="39">
        <v>297576778.82305431</v>
      </c>
      <c r="F24" s="39">
        <v>277543743.5430547</v>
      </c>
      <c r="G24" s="39">
        <v>290711574.17120147</v>
      </c>
      <c r="H24" s="39">
        <v>279511575.26225173</v>
      </c>
      <c r="I24" s="39">
        <v>275664886.62387621</v>
      </c>
      <c r="J24" s="39">
        <v>273121953.49499702</v>
      </c>
      <c r="K24" s="112">
        <v>281849973.69603908</v>
      </c>
      <c r="L24" s="112">
        <v>285034596.26581573</v>
      </c>
      <c r="M24" s="39">
        <v>275995366.96367073</v>
      </c>
      <c r="N24" s="39">
        <v>275336028.25000191</v>
      </c>
    </row>
    <row r="25" spans="2:14" x14ac:dyDescent="0.3">
      <c r="B25" s="88">
        <v>2023</v>
      </c>
      <c r="C25" s="39">
        <v>244619571.47999999</v>
      </c>
      <c r="D25" s="39">
        <v>267105359.49000001</v>
      </c>
      <c r="E25" s="39">
        <v>282408560.19</v>
      </c>
      <c r="F25" s="39">
        <v>264625505.30000007</v>
      </c>
      <c r="G25" s="39">
        <v>282659039.99000049</v>
      </c>
      <c r="H25" s="39">
        <v>277101597.6900003</v>
      </c>
      <c r="I25" s="39">
        <v>275972234.14000058</v>
      </c>
      <c r="J25" s="39">
        <v>258526123.28000021</v>
      </c>
      <c r="K25" s="39">
        <v>259467955.15999985</v>
      </c>
      <c r="L25" s="39">
        <v>275988176.19</v>
      </c>
      <c r="M25" s="39">
        <v>260329355.34999999</v>
      </c>
      <c r="N25" s="39">
        <v>276844933.81</v>
      </c>
    </row>
    <row r="26" spans="2:14" x14ac:dyDescent="0.3">
      <c r="B26" s="88">
        <v>2024</v>
      </c>
      <c r="C26" s="39">
        <v>267016137.06999999</v>
      </c>
      <c r="D26" s="39">
        <v>258172297.38</v>
      </c>
      <c r="E26" s="39">
        <v>251411567.03</v>
      </c>
      <c r="F26" s="39"/>
      <c r="G26" s="39"/>
      <c r="H26" s="39"/>
      <c r="I26" s="39"/>
      <c r="J26" s="39"/>
      <c r="K26" s="39"/>
      <c r="L26" s="39"/>
      <c r="M26" s="39"/>
      <c r="N26" s="39"/>
    </row>
    <row r="27" spans="2:14" x14ac:dyDescent="0.3">
      <c r="B27" s="36"/>
      <c r="C27" s="39"/>
      <c r="D27" s="39"/>
      <c r="E27" s="39"/>
      <c r="F27" s="39"/>
      <c r="G27" s="39"/>
      <c r="H27" s="55"/>
    </row>
    <row r="28" spans="2:14" x14ac:dyDescent="0.3">
      <c r="B28" s="46" t="s">
        <v>1284</v>
      </c>
      <c r="C28" s="37"/>
      <c r="D28" s="37"/>
      <c r="E28" s="37"/>
      <c r="F28" s="37"/>
      <c r="G28" s="37"/>
    </row>
    <row r="29" spans="2:14" x14ac:dyDescent="0.3">
      <c r="B29" s="37"/>
      <c r="C29" s="37"/>
      <c r="D29" s="37"/>
      <c r="E29" s="37"/>
      <c r="F29" s="37"/>
      <c r="G29" s="37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</sheetData>
  <mergeCells count="1">
    <mergeCell ref="B2:I2"/>
  </mergeCells>
  <hyperlinks>
    <hyperlink ref="A1" location="'Índice '!A1" display="Índice" xr:uid="{00000000-0004-0000-19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4"/>
  <sheetViews>
    <sheetView showGridLines="0" zoomScaleNormal="100" workbookViewId="0">
      <selection activeCell="K20" sqref="K20"/>
    </sheetView>
  </sheetViews>
  <sheetFormatPr defaultRowHeight="14.4" x14ac:dyDescent="0.3"/>
  <cols>
    <col min="2" max="2" width="18.88671875" customWidth="1"/>
    <col min="3" max="8" width="9.109375" customWidth="1"/>
  </cols>
  <sheetData>
    <row r="1" spans="1:13" x14ac:dyDescent="0.3">
      <c r="A1" s="43" t="s">
        <v>75</v>
      </c>
    </row>
    <row r="2" spans="1:13" ht="18" x14ac:dyDescent="0.35">
      <c r="B2" s="302" t="s">
        <v>76</v>
      </c>
      <c r="C2" s="302"/>
      <c r="D2" s="302"/>
      <c r="E2" s="302"/>
      <c r="F2" s="302"/>
      <c r="G2" s="302"/>
      <c r="H2" s="302"/>
      <c r="I2" s="302"/>
    </row>
    <row r="3" spans="1:13" ht="15.6" x14ac:dyDescent="0.3">
      <c r="B3" s="11"/>
      <c r="C3" s="7"/>
      <c r="D3" s="7"/>
      <c r="E3" s="7"/>
      <c r="F3" s="7"/>
      <c r="G3" s="7"/>
      <c r="H3" s="7"/>
      <c r="I3" s="7"/>
    </row>
    <row r="4" spans="1:13" ht="15.6" x14ac:dyDescent="0.3">
      <c r="B4" s="145" t="s">
        <v>4</v>
      </c>
      <c r="C4" s="143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x14ac:dyDescent="0.3">
      <c r="B5" s="146" t="s">
        <v>89</v>
      </c>
      <c r="C5" s="147">
        <v>2013</v>
      </c>
      <c r="D5" s="147">
        <v>2014</v>
      </c>
      <c r="E5" s="147">
        <v>2015</v>
      </c>
      <c r="F5" s="147">
        <v>2016</v>
      </c>
      <c r="G5" s="147">
        <v>2017</v>
      </c>
      <c r="H5" s="147">
        <v>2018</v>
      </c>
      <c r="I5" s="147">
        <v>2019</v>
      </c>
      <c r="J5" s="147">
        <v>2020</v>
      </c>
      <c r="K5" s="147">
        <v>2021</v>
      </c>
      <c r="L5" s="147">
        <v>2022</v>
      </c>
      <c r="M5" s="231">
        <v>45352</v>
      </c>
    </row>
    <row r="6" spans="1:13" x14ac:dyDescent="0.3">
      <c r="B6" s="3" t="s">
        <v>90</v>
      </c>
      <c r="C6" s="9">
        <v>332</v>
      </c>
      <c r="D6" s="9">
        <v>327</v>
      </c>
      <c r="E6" s="9">
        <v>322</v>
      </c>
      <c r="F6" s="9">
        <v>323</v>
      </c>
      <c r="G6" s="9">
        <v>321</v>
      </c>
      <c r="H6" s="9">
        <v>313</v>
      </c>
      <c r="I6" s="9">
        <v>304</v>
      </c>
      <c r="J6" s="9">
        <v>302</v>
      </c>
      <c r="K6" s="9">
        <v>297</v>
      </c>
      <c r="L6" s="9">
        <v>296</v>
      </c>
      <c r="M6" s="9">
        <v>291</v>
      </c>
    </row>
    <row r="7" spans="1:13" x14ac:dyDescent="0.3">
      <c r="B7" s="3" t="s">
        <v>91</v>
      </c>
      <c r="C7" s="9">
        <v>412</v>
      </c>
      <c r="D7" s="9">
        <v>421</v>
      </c>
      <c r="E7" s="9">
        <v>429</v>
      </c>
      <c r="F7" s="9">
        <v>420</v>
      </c>
      <c r="G7" s="9">
        <v>431</v>
      </c>
      <c r="H7" s="9">
        <v>436</v>
      </c>
      <c r="I7" s="9">
        <v>448</v>
      </c>
      <c r="J7" s="9">
        <v>461</v>
      </c>
      <c r="K7" s="9">
        <v>477</v>
      </c>
      <c r="L7" s="9">
        <v>497</v>
      </c>
      <c r="M7" s="9">
        <v>514</v>
      </c>
    </row>
    <row r="8" spans="1:13" x14ac:dyDescent="0.3">
      <c r="B8" s="3" t="s">
        <v>92</v>
      </c>
      <c r="C8" s="9">
        <v>355</v>
      </c>
      <c r="D8" s="9">
        <v>360</v>
      </c>
      <c r="E8" s="9">
        <v>359</v>
      </c>
      <c r="F8" s="9">
        <v>358</v>
      </c>
      <c r="G8" s="9">
        <v>355</v>
      </c>
      <c r="H8" s="9">
        <v>351</v>
      </c>
      <c r="I8" s="9">
        <v>339</v>
      </c>
      <c r="J8" s="9">
        <v>337</v>
      </c>
      <c r="K8" s="9">
        <v>340</v>
      </c>
      <c r="L8" s="9">
        <v>335</v>
      </c>
      <c r="M8" s="9">
        <v>333</v>
      </c>
    </row>
    <row r="9" spans="1:13" x14ac:dyDescent="0.3">
      <c r="B9" s="1" t="s">
        <v>93</v>
      </c>
      <c r="C9" s="10">
        <v>1099</v>
      </c>
      <c r="D9" s="10">
        <v>1108</v>
      </c>
      <c r="E9" s="10">
        <v>1110</v>
      </c>
      <c r="F9" s="10">
        <v>1101</v>
      </c>
      <c r="G9" s="10">
        <v>1107</v>
      </c>
      <c r="H9" s="10">
        <v>1100</v>
      </c>
      <c r="I9" s="10">
        <v>1091</v>
      </c>
      <c r="J9" s="10">
        <f>SUM(J6:J8)</f>
        <v>1100</v>
      </c>
      <c r="K9" s="10">
        <f>SUM(K6:K8)</f>
        <v>1114</v>
      </c>
      <c r="L9" s="10">
        <f>SUM(L6:L8)</f>
        <v>1128</v>
      </c>
      <c r="M9" s="10">
        <f>SUM(M6:M8)</f>
        <v>1138</v>
      </c>
    </row>
    <row r="10" spans="1:13" x14ac:dyDescent="0.3">
      <c r="B10" s="8"/>
      <c r="C10" s="8"/>
      <c r="D10" s="8"/>
      <c r="E10" s="8"/>
      <c r="F10" s="8"/>
      <c r="G10" s="8"/>
      <c r="H10" s="8"/>
      <c r="I10" s="8"/>
    </row>
    <row r="11" spans="1:13" x14ac:dyDescent="0.3">
      <c r="B11" s="8"/>
      <c r="C11" s="8"/>
      <c r="D11" s="8"/>
      <c r="E11" s="8"/>
      <c r="F11" s="8"/>
      <c r="G11" s="8"/>
      <c r="H11" s="8"/>
      <c r="I11" s="8"/>
      <c r="J11" s="67"/>
    </row>
    <row r="12" spans="1:13" x14ac:dyDescent="0.3">
      <c r="B12" s="38" t="s">
        <v>359</v>
      </c>
      <c r="C12" s="38" t="s">
        <v>1306</v>
      </c>
      <c r="D12" s="38"/>
      <c r="E12" s="38"/>
      <c r="F12" s="38"/>
      <c r="G12" s="38"/>
      <c r="H12" s="8"/>
      <c r="I12" s="8"/>
    </row>
    <row r="13" spans="1:13" x14ac:dyDescent="0.3">
      <c r="B13" s="62"/>
      <c r="C13" s="8"/>
      <c r="D13" s="8"/>
      <c r="E13" s="8"/>
      <c r="F13" s="8"/>
      <c r="G13" s="8"/>
      <c r="H13" s="8"/>
      <c r="I13" s="8"/>
    </row>
    <row r="14" spans="1:13" x14ac:dyDescent="0.3">
      <c r="B14" s="8"/>
      <c r="C14" s="8"/>
      <c r="D14" s="8"/>
      <c r="E14" s="8"/>
      <c r="F14" s="8"/>
      <c r="G14" s="8"/>
      <c r="H14" s="8"/>
      <c r="I14" s="8"/>
    </row>
    <row r="15" spans="1:13" x14ac:dyDescent="0.3">
      <c r="B15" s="8"/>
      <c r="C15" s="8"/>
      <c r="D15" s="8"/>
      <c r="E15" s="8"/>
      <c r="F15" s="8"/>
      <c r="G15" s="8"/>
      <c r="H15" s="8"/>
      <c r="I15" s="8"/>
    </row>
    <row r="16" spans="1:13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</sheetData>
  <mergeCells count="1">
    <mergeCell ref="B2:I2"/>
  </mergeCells>
  <hyperlinks>
    <hyperlink ref="A1" location="'Índice '!A1" display="Índice" xr:uid="{00000000-0004-0000-02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J9:L9" formulaRange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49"/>
  <sheetViews>
    <sheetView showGridLines="0" topLeftCell="A9" zoomScaleNormal="100" workbookViewId="0">
      <selection activeCell="F26" sqref="F26"/>
    </sheetView>
  </sheetViews>
  <sheetFormatPr defaultRowHeight="14.4" x14ac:dyDescent="0.3"/>
  <cols>
    <col min="2" max="2" width="19.5546875" customWidth="1"/>
    <col min="3" max="3" width="13.4414062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0" width="12.88671875" bestFit="1" customWidth="1"/>
    <col min="11" max="11" width="14.33203125" bestFit="1" customWidth="1"/>
    <col min="12" max="13" width="12.88671875" customWidth="1"/>
    <col min="14" max="14" width="13.6640625" customWidth="1"/>
  </cols>
  <sheetData>
    <row r="1" spans="1:14" x14ac:dyDescent="0.3">
      <c r="A1" s="43" t="s">
        <v>75</v>
      </c>
    </row>
    <row r="2" spans="1:14" ht="18" customHeight="1" x14ac:dyDescent="0.35">
      <c r="B2" s="304" t="s">
        <v>193</v>
      </c>
      <c r="C2" s="304"/>
      <c r="D2" s="304"/>
      <c r="E2" s="304"/>
      <c r="F2" s="304"/>
      <c r="G2" s="304"/>
      <c r="H2" s="304"/>
      <c r="I2" s="304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5" t="s">
        <v>224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x14ac:dyDescent="0.3">
      <c r="B5" s="156" t="s">
        <v>225</v>
      </c>
      <c r="C5" s="157" t="s">
        <v>196</v>
      </c>
      <c r="D5" s="158" t="s">
        <v>197</v>
      </c>
      <c r="E5" s="158" t="s">
        <v>198</v>
      </c>
      <c r="F5" s="158" t="s">
        <v>199</v>
      </c>
      <c r="G5" s="158" t="s">
        <v>200</v>
      </c>
      <c r="H5" s="158" t="s">
        <v>201</v>
      </c>
      <c r="I5" s="158" t="s">
        <v>202</v>
      </c>
      <c r="J5" s="158" t="s">
        <v>203</v>
      </c>
      <c r="K5" s="158" t="s">
        <v>204</v>
      </c>
      <c r="L5" s="158" t="s">
        <v>205</v>
      </c>
      <c r="M5" s="158" t="s">
        <v>206</v>
      </c>
      <c r="N5" s="158" t="s">
        <v>207</v>
      </c>
    </row>
    <row r="6" spans="1:14" x14ac:dyDescent="0.3">
      <c r="B6" s="88">
        <v>2020</v>
      </c>
      <c r="C6" s="39">
        <v>1500082979.499999</v>
      </c>
      <c r="D6" s="39">
        <v>613900387.51999998</v>
      </c>
      <c r="E6" s="39">
        <v>813917675.0999999</v>
      </c>
      <c r="F6" s="39">
        <v>694982982.45000005</v>
      </c>
      <c r="G6" s="39">
        <v>547716144.80000114</v>
      </c>
      <c r="H6" s="55">
        <v>532704353.55999994</v>
      </c>
      <c r="I6" s="55">
        <v>599560137.56999981</v>
      </c>
      <c r="J6" s="55">
        <v>571780994.62999988</v>
      </c>
      <c r="K6" s="55">
        <v>629117978.05999994</v>
      </c>
      <c r="L6" s="55">
        <v>678511392.63999987</v>
      </c>
      <c r="M6" s="55">
        <v>624752439.73999977</v>
      </c>
      <c r="N6" s="55">
        <v>653045825.42999995</v>
      </c>
    </row>
    <row r="7" spans="1:14" x14ac:dyDescent="0.3">
      <c r="B7" s="88">
        <v>2021</v>
      </c>
      <c r="C7" s="39">
        <v>1010929622.9199998</v>
      </c>
      <c r="D7" s="39">
        <v>681933884.76999998</v>
      </c>
      <c r="E7" s="39">
        <v>825829715.75000024</v>
      </c>
      <c r="F7" s="39">
        <v>1149950530.3399994</v>
      </c>
      <c r="G7" s="39">
        <v>740900688.1500001</v>
      </c>
      <c r="H7" s="39">
        <v>717044570.43999982</v>
      </c>
      <c r="I7" s="39">
        <v>711249528.22000003</v>
      </c>
      <c r="J7" s="39">
        <v>738992663.58000016</v>
      </c>
      <c r="K7" s="97">
        <v>806201749.30999994</v>
      </c>
      <c r="L7" s="97">
        <v>724081965.12000012</v>
      </c>
      <c r="M7" s="55">
        <v>789180603.83000004</v>
      </c>
      <c r="N7" s="55">
        <v>765739798.92999995</v>
      </c>
    </row>
    <row r="8" spans="1:14" x14ac:dyDescent="0.3">
      <c r="B8" s="88">
        <v>2022</v>
      </c>
      <c r="C8" s="39">
        <v>1780284597.5099998</v>
      </c>
      <c r="D8" s="39">
        <v>811719963.75</v>
      </c>
      <c r="E8" s="39">
        <v>982990397.28999996</v>
      </c>
      <c r="F8" s="39">
        <v>797606862.47000003</v>
      </c>
      <c r="G8" s="39">
        <v>878589251.52000034</v>
      </c>
      <c r="H8" s="39">
        <v>839541402.80999994</v>
      </c>
      <c r="I8" s="39">
        <v>858259276.77000046</v>
      </c>
      <c r="J8" s="39">
        <v>893467260.27999997</v>
      </c>
      <c r="K8" s="97">
        <v>770591827.50000024</v>
      </c>
      <c r="L8" s="97">
        <v>707269315.57000005</v>
      </c>
      <c r="M8" s="55">
        <v>828652300.16999984</v>
      </c>
      <c r="N8" s="55">
        <v>957890131.79000044</v>
      </c>
    </row>
    <row r="9" spans="1:14" x14ac:dyDescent="0.3">
      <c r="B9" s="88">
        <v>2023</v>
      </c>
      <c r="C9" s="39">
        <v>1802141940.26</v>
      </c>
      <c r="D9" s="39">
        <v>807208624.38</v>
      </c>
      <c r="E9" s="39">
        <v>1037518341.4400001</v>
      </c>
      <c r="F9" s="39">
        <v>815492886.44991422</v>
      </c>
      <c r="G9" s="39">
        <v>971957205.19000006</v>
      </c>
      <c r="H9" s="39">
        <v>879388072.38000011</v>
      </c>
      <c r="I9" s="39">
        <v>828498457.3799932</v>
      </c>
      <c r="J9" s="39">
        <v>887961890.58000588</v>
      </c>
      <c r="K9" s="39">
        <v>770806600.25</v>
      </c>
      <c r="L9" s="39">
        <v>844089618.63</v>
      </c>
      <c r="M9" s="39">
        <v>868418458.5</v>
      </c>
      <c r="N9" s="39">
        <v>839200513.89999998</v>
      </c>
    </row>
    <row r="10" spans="1:14" x14ac:dyDescent="0.3">
      <c r="B10" s="88">
        <v>2024</v>
      </c>
      <c r="C10" s="39">
        <v>1880215445.25</v>
      </c>
      <c r="D10" s="39">
        <v>912065692.69000006</v>
      </c>
      <c r="E10" s="39">
        <v>877781672.26999998</v>
      </c>
      <c r="F10" s="39"/>
      <c r="G10" s="39"/>
      <c r="H10" s="39"/>
      <c r="I10" s="39"/>
      <c r="J10" s="39"/>
      <c r="K10" s="39"/>
      <c r="L10" s="39"/>
      <c r="M10" s="39"/>
      <c r="N10" s="39"/>
    </row>
    <row r="11" spans="1:14" x14ac:dyDescent="0.3">
      <c r="B11" s="36"/>
      <c r="C11" s="39"/>
      <c r="D11" s="39"/>
      <c r="E11" s="39"/>
      <c r="F11" s="39"/>
      <c r="G11" s="39"/>
      <c r="H11" s="55"/>
      <c r="I11" s="55"/>
      <c r="J11" s="55"/>
      <c r="K11" s="55"/>
      <c r="L11" s="55"/>
      <c r="M11" s="55"/>
      <c r="N11" s="55"/>
    </row>
    <row r="12" spans="1:14" ht="15.6" x14ac:dyDescent="0.3">
      <c r="B12" s="145" t="s">
        <v>224</v>
      </c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</row>
    <row r="13" spans="1:14" x14ac:dyDescent="0.3">
      <c r="B13" s="156" t="s">
        <v>226</v>
      </c>
      <c r="C13" s="157" t="s">
        <v>196</v>
      </c>
      <c r="D13" s="158" t="s">
        <v>197</v>
      </c>
      <c r="E13" s="158" t="s">
        <v>198</v>
      </c>
      <c r="F13" s="158" t="s">
        <v>199</v>
      </c>
      <c r="G13" s="158" t="s">
        <v>200</v>
      </c>
      <c r="H13" s="158" t="s">
        <v>201</v>
      </c>
      <c r="I13" s="158" t="s">
        <v>202</v>
      </c>
      <c r="J13" s="158" t="s">
        <v>203</v>
      </c>
      <c r="K13" s="158" t="s">
        <v>204</v>
      </c>
      <c r="L13" s="158" t="s">
        <v>205</v>
      </c>
      <c r="M13" s="158" t="s">
        <v>206</v>
      </c>
      <c r="N13" s="158" t="s">
        <v>207</v>
      </c>
    </row>
    <row r="14" spans="1:14" x14ac:dyDescent="0.3">
      <c r="B14" s="88">
        <v>2020</v>
      </c>
      <c r="C14" s="39">
        <v>5745508180.3476295</v>
      </c>
      <c r="D14" s="39">
        <v>4927309363.9400005</v>
      </c>
      <c r="E14" s="39">
        <v>9117453389.3300018</v>
      </c>
      <c r="F14" s="39">
        <v>5472692017.8999996</v>
      </c>
      <c r="G14" s="39">
        <v>4678502509.550004</v>
      </c>
      <c r="H14" s="39">
        <v>4700388910.8899994</v>
      </c>
      <c r="I14" s="39">
        <v>5505412518.7299995</v>
      </c>
      <c r="J14" s="39">
        <v>5444649046.4399996</v>
      </c>
      <c r="K14" s="39">
        <v>6015062826.4900055</v>
      </c>
      <c r="L14" s="56">
        <v>7474833124.0099983</v>
      </c>
      <c r="M14" s="56">
        <v>6328314080.9099998</v>
      </c>
      <c r="N14" s="179">
        <v>6834359422.3599987</v>
      </c>
    </row>
    <row r="15" spans="1:14" x14ac:dyDescent="0.3">
      <c r="B15" s="88">
        <v>2021</v>
      </c>
      <c r="C15" s="39">
        <v>5936220142.1700001</v>
      </c>
      <c r="D15" s="39">
        <v>6522496141.6900015</v>
      </c>
      <c r="E15" s="39">
        <v>8375039041.7899971</v>
      </c>
      <c r="F15" s="39">
        <v>7801975035.2299995</v>
      </c>
      <c r="G15" s="39">
        <v>7659923475.6900005</v>
      </c>
      <c r="H15" s="39">
        <v>7375206019.3199987</v>
      </c>
      <c r="I15" s="39">
        <v>7191307244.1800013</v>
      </c>
      <c r="J15" s="39">
        <v>8618616165.0300026</v>
      </c>
      <c r="K15" s="112">
        <v>8467348803.0900002</v>
      </c>
      <c r="L15" s="112">
        <v>7880909985.1799984</v>
      </c>
      <c r="M15" s="56">
        <v>8511653823</v>
      </c>
      <c r="N15" s="179">
        <v>8336728540.8400002</v>
      </c>
    </row>
    <row r="16" spans="1:14" x14ac:dyDescent="0.3">
      <c r="B16" s="88">
        <v>2022</v>
      </c>
      <c r="C16" s="39">
        <v>8367237762.0699997</v>
      </c>
      <c r="D16" s="39">
        <v>8708712725.6599998</v>
      </c>
      <c r="E16" s="39">
        <v>9902847528.5001411</v>
      </c>
      <c r="F16" s="39">
        <v>8210490801.2700024</v>
      </c>
      <c r="G16" s="39">
        <v>9208758937.359993</v>
      </c>
      <c r="H16" s="39">
        <v>9771018301.8399963</v>
      </c>
      <c r="I16" s="39">
        <v>9205842330.210001</v>
      </c>
      <c r="J16" s="39">
        <v>9478266379.789999</v>
      </c>
      <c r="K16" s="112">
        <v>8435354886.6899986</v>
      </c>
      <c r="L16" s="112">
        <v>8070677495.8699989</v>
      </c>
      <c r="M16" s="56">
        <v>9031890220.2700005</v>
      </c>
      <c r="N16" s="179">
        <v>10449751790.109524</v>
      </c>
    </row>
    <row r="17" spans="2:14" x14ac:dyDescent="0.3">
      <c r="B17" s="88">
        <v>2023</v>
      </c>
      <c r="C17" s="39">
        <v>10198313104.389999</v>
      </c>
      <c r="D17" s="39">
        <v>8454825793.79</v>
      </c>
      <c r="E17" s="39">
        <v>10945204133.68</v>
      </c>
      <c r="F17" s="39">
        <v>8791456460.2775993</v>
      </c>
      <c r="G17" s="39">
        <v>10071485544.675438</v>
      </c>
      <c r="H17" s="39">
        <v>9368763159</v>
      </c>
      <c r="I17" s="39">
        <v>8694713012.1100025</v>
      </c>
      <c r="J17" s="39">
        <v>9235037451.2499962</v>
      </c>
      <c r="K17" s="39">
        <v>8537288578.750001</v>
      </c>
      <c r="L17" s="39">
        <v>9356408271.2900009</v>
      </c>
      <c r="M17" s="39">
        <v>9085613332.3099995</v>
      </c>
      <c r="N17" s="39">
        <v>9127226840.6800003</v>
      </c>
    </row>
    <row r="18" spans="2:14" x14ac:dyDescent="0.3">
      <c r="B18" s="88">
        <v>2024</v>
      </c>
      <c r="C18" s="39">
        <v>9410918892.9500008</v>
      </c>
      <c r="D18" s="39">
        <v>8403543219.3599997</v>
      </c>
      <c r="E18" s="39">
        <v>8849152383.4099998</v>
      </c>
      <c r="F18" s="39"/>
      <c r="G18" s="39"/>
      <c r="H18" s="39"/>
      <c r="I18" s="39"/>
      <c r="J18" s="39"/>
      <c r="K18" s="39"/>
      <c r="L18" s="39"/>
      <c r="M18" s="39"/>
      <c r="N18" s="39"/>
    </row>
    <row r="19" spans="2:14" x14ac:dyDescent="0.3">
      <c r="B19" s="36"/>
      <c r="C19" s="39"/>
      <c r="D19" s="39"/>
      <c r="E19" s="39"/>
      <c r="F19" s="39"/>
      <c r="G19" s="39"/>
      <c r="H19" s="55"/>
      <c r="L19" s="75"/>
    </row>
    <row r="20" spans="2:14" ht="15.6" x14ac:dyDescent="0.3">
      <c r="B20" s="145" t="s">
        <v>224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</row>
    <row r="21" spans="2:14" ht="24.75" customHeight="1" x14ac:dyDescent="0.3">
      <c r="B21" s="156" t="s">
        <v>227</v>
      </c>
      <c r="C21" s="157" t="s">
        <v>196</v>
      </c>
      <c r="D21" s="158" t="s">
        <v>197</v>
      </c>
      <c r="E21" s="158" t="s">
        <v>198</v>
      </c>
      <c r="F21" s="158" t="s">
        <v>199</v>
      </c>
      <c r="G21" s="158" t="s">
        <v>200</v>
      </c>
      <c r="H21" s="158" t="s">
        <v>201</v>
      </c>
      <c r="I21" s="158" t="s">
        <v>202</v>
      </c>
      <c r="J21" s="158" t="s">
        <v>203</v>
      </c>
      <c r="K21" s="158" t="s">
        <v>204</v>
      </c>
      <c r="L21" s="158" t="s">
        <v>205</v>
      </c>
      <c r="M21" s="158" t="s">
        <v>206</v>
      </c>
      <c r="N21" s="158" t="s">
        <v>207</v>
      </c>
    </row>
    <row r="22" spans="2:14" x14ac:dyDescent="0.3">
      <c r="B22" s="88">
        <v>2020</v>
      </c>
      <c r="C22" s="39">
        <v>160934761.31999999</v>
      </c>
      <c r="D22" s="39">
        <v>160575558.31999999</v>
      </c>
      <c r="E22" s="39">
        <v>167143771.17000011</v>
      </c>
      <c r="F22" s="39">
        <v>172662162.37</v>
      </c>
      <c r="G22" s="39">
        <v>104092701.50999996</v>
      </c>
      <c r="H22" s="39">
        <v>111295724.00999999</v>
      </c>
      <c r="I22" s="39">
        <v>162265387.98000002</v>
      </c>
      <c r="J22" s="39">
        <v>164777875.85999992</v>
      </c>
      <c r="K22" s="39">
        <v>150520325.09</v>
      </c>
      <c r="L22" s="39">
        <v>138440044.51999998</v>
      </c>
      <c r="M22" s="39">
        <v>130606931.94999999</v>
      </c>
      <c r="N22" s="39">
        <v>172781990.25</v>
      </c>
    </row>
    <row r="23" spans="2:14" x14ac:dyDescent="0.3">
      <c r="B23" s="88">
        <v>2021</v>
      </c>
      <c r="C23" s="39">
        <v>142395694.68000004</v>
      </c>
      <c r="D23" s="39">
        <v>149559867.15000001</v>
      </c>
      <c r="E23" s="39">
        <v>173004539.43000001</v>
      </c>
      <c r="F23" s="39">
        <v>146230394.27000001</v>
      </c>
      <c r="G23" s="39">
        <v>173523500.67999977</v>
      </c>
      <c r="H23" s="39">
        <v>154035949.69999999</v>
      </c>
      <c r="I23" s="39">
        <v>176231973.12000003</v>
      </c>
      <c r="J23" s="39">
        <v>186825802.37999997</v>
      </c>
      <c r="K23" s="112">
        <v>213790430.17000014</v>
      </c>
      <c r="L23" s="112">
        <v>183461700.39000008</v>
      </c>
      <c r="M23" s="39">
        <v>188933528.46000001</v>
      </c>
      <c r="N23" s="39">
        <v>197153939.66</v>
      </c>
    </row>
    <row r="24" spans="2:14" x14ac:dyDescent="0.3">
      <c r="B24" s="88">
        <v>2022</v>
      </c>
      <c r="C24" s="39">
        <v>192795236.12</v>
      </c>
      <c r="D24" s="39">
        <v>193941567.94</v>
      </c>
      <c r="E24" s="39">
        <v>210611222.18000001</v>
      </c>
      <c r="F24" s="39">
        <v>200026352.09999996</v>
      </c>
      <c r="G24" s="39">
        <v>226220938.58000001</v>
      </c>
      <c r="H24" s="39">
        <v>213394552.94</v>
      </c>
      <c r="I24" s="39">
        <v>236611518.98999983</v>
      </c>
      <c r="J24" s="39">
        <v>246902909.59999999</v>
      </c>
      <c r="K24" s="112">
        <v>233882065.91</v>
      </c>
      <c r="L24" s="112">
        <v>215321157.43000001</v>
      </c>
      <c r="M24" s="39">
        <v>244206720.07999998</v>
      </c>
      <c r="N24" s="39">
        <v>229708246.56000003</v>
      </c>
    </row>
    <row r="25" spans="2:14" x14ac:dyDescent="0.3">
      <c r="B25" s="88">
        <v>2023</v>
      </c>
      <c r="C25" s="39">
        <v>256530505.72999999</v>
      </c>
      <c r="D25" s="39">
        <v>277637620.25999999</v>
      </c>
      <c r="E25" s="39">
        <v>299054634.36000001</v>
      </c>
      <c r="F25" s="39">
        <v>283517555.58000004</v>
      </c>
      <c r="G25" s="39">
        <v>364664848.63999999</v>
      </c>
      <c r="H25" s="39">
        <v>417633550.57999998</v>
      </c>
      <c r="I25" s="39">
        <v>399819841.14999998</v>
      </c>
      <c r="J25" s="39">
        <v>391368526.03999996</v>
      </c>
      <c r="K25" s="39">
        <v>395272679.7099998</v>
      </c>
      <c r="L25" s="39">
        <v>419793306.88999999</v>
      </c>
      <c r="M25" s="39">
        <v>314117434.23000002</v>
      </c>
      <c r="N25" s="39">
        <v>281270300.40999997</v>
      </c>
    </row>
    <row r="26" spans="2:14" x14ac:dyDescent="0.3">
      <c r="B26" s="88">
        <v>2024</v>
      </c>
      <c r="C26" s="39">
        <v>418536576.64999998</v>
      </c>
      <c r="D26" s="39">
        <v>392606755.56999999</v>
      </c>
      <c r="E26" s="39">
        <v>381687367.77999997</v>
      </c>
      <c r="F26" s="39"/>
      <c r="G26" s="39"/>
      <c r="H26" s="39"/>
      <c r="I26" s="39"/>
      <c r="J26" s="39"/>
      <c r="K26" s="39"/>
      <c r="L26" s="39"/>
      <c r="M26" s="39"/>
      <c r="N26" s="39"/>
    </row>
    <row r="27" spans="2:14" x14ac:dyDescent="0.3">
      <c r="B27" s="36"/>
      <c r="C27" s="39"/>
      <c r="D27" s="39"/>
      <c r="E27" s="39"/>
      <c r="F27" s="39"/>
      <c r="G27" s="39"/>
      <c r="H27" s="55"/>
    </row>
    <row r="28" spans="2:14" x14ac:dyDescent="0.3">
      <c r="B28" s="46" t="s">
        <v>1284</v>
      </c>
      <c r="C28" s="37"/>
      <c r="D28" s="37"/>
      <c r="E28" s="37"/>
      <c r="F28" s="37"/>
      <c r="G28" s="37"/>
    </row>
    <row r="29" spans="2:14" x14ac:dyDescent="0.3">
      <c r="B29" s="37"/>
      <c r="C29" s="37"/>
      <c r="D29" s="37"/>
      <c r="E29" s="37"/>
      <c r="F29" s="37"/>
      <c r="G29" s="37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  <c r="N32" t="s">
        <v>191</v>
      </c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</sheetData>
  <mergeCells count="1">
    <mergeCell ref="B2:I2"/>
  </mergeCells>
  <hyperlinks>
    <hyperlink ref="A1" location="'Índice '!A1" display="Índice" xr:uid="{00000000-0004-0000-1A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42"/>
  <sheetViews>
    <sheetView showGridLines="0" topLeftCell="A3" zoomScaleNormal="100" workbookViewId="0">
      <selection activeCell="P27" sqref="P27"/>
    </sheetView>
  </sheetViews>
  <sheetFormatPr defaultRowHeight="14.4" x14ac:dyDescent="0.3"/>
  <cols>
    <col min="2" max="2" width="24.109375" customWidth="1"/>
    <col min="3" max="3" width="15.33203125" bestFit="1" customWidth="1"/>
    <col min="4" max="4" width="14.88671875" customWidth="1"/>
    <col min="5" max="5" width="14.6640625" customWidth="1"/>
    <col min="6" max="6" width="15" customWidth="1"/>
    <col min="7" max="7" width="15.109375" customWidth="1"/>
    <col min="8" max="8" width="15.109375" bestFit="1" customWidth="1"/>
    <col min="9" max="9" width="14.88671875" customWidth="1"/>
    <col min="10" max="12" width="15.33203125" bestFit="1" customWidth="1"/>
    <col min="13" max="13" width="16" customWidth="1"/>
    <col min="14" max="14" width="18.33203125" customWidth="1"/>
  </cols>
  <sheetData>
    <row r="1" spans="1:14" x14ac:dyDescent="0.3">
      <c r="A1" s="43" t="s">
        <v>75</v>
      </c>
    </row>
    <row r="2" spans="1:14" ht="18" x14ac:dyDescent="0.35">
      <c r="B2" s="304" t="s">
        <v>182</v>
      </c>
      <c r="C2" s="304"/>
      <c r="D2" s="304"/>
      <c r="E2" s="304"/>
      <c r="F2" s="304"/>
      <c r="G2" s="304"/>
      <c r="H2" s="304"/>
      <c r="I2" s="304"/>
    </row>
    <row r="3" spans="1:14" x14ac:dyDescent="0.3">
      <c r="B3" s="8"/>
      <c r="C3" s="8"/>
      <c r="D3" s="8"/>
      <c r="E3" s="8"/>
      <c r="F3" s="8"/>
      <c r="G3" s="8"/>
      <c r="H3" s="82"/>
      <c r="I3" s="8"/>
    </row>
    <row r="4" spans="1:14" ht="15.6" x14ac:dyDescent="0.3">
      <c r="B4" s="145" t="s">
        <v>228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ht="27.6" x14ac:dyDescent="0.3">
      <c r="B5" s="156" t="s">
        <v>229</v>
      </c>
      <c r="C5" s="159">
        <v>2013</v>
      </c>
      <c r="D5" s="159">
        <v>2014</v>
      </c>
      <c r="E5" s="159">
        <v>2015</v>
      </c>
      <c r="F5" s="159">
        <v>2016</v>
      </c>
      <c r="G5" s="159">
        <v>2017</v>
      </c>
      <c r="H5" s="159">
        <v>2018</v>
      </c>
      <c r="I5" s="159">
        <v>2019</v>
      </c>
      <c r="J5" s="159">
        <v>2020</v>
      </c>
      <c r="K5" s="159">
        <v>2021</v>
      </c>
      <c r="L5" s="200" t="s">
        <v>161</v>
      </c>
      <c r="M5" s="200" t="s">
        <v>1275</v>
      </c>
      <c r="N5" s="200" t="s">
        <v>1274</v>
      </c>
    </row>
    <row r="6" spans="1:14" x14ac:dyDescent="0.3">
      <c r="B6" s="34" t="s">
        <v>90</v>
      </c>
      <c r="C6" s="56">
        <v>6185045576.2700005</v>
      </c>
      <c r="D6" s="56">
        <v>6811785870.5500002</v>
      </c>
      <c r="E6" s="56">
        <v>7175985654.3100004</v>
      </c>
      <c r="F6" s="56">
        <v>9700704958.6399994</v>
      </c>
      <c r="G6" s="56">
        <v>8503960004.7600002</v>
      </c>
      <c r="H6" s="56">
        <v>13274166010.07</v>
      </c>
      <c r="I6" s="56">
        <v>13310911201.5</v>
      </c>
      <c r="J6" s="56">
        <v>12089342526.650002</v>
      </c>
      <c r="K6" s="56">
        <v>11591279490.790001</v>
      </c>
      <c r="L6" s="56">
        <v>12789071491.120001</v>
      </c>
      <c r="M6" s="56">
        <v>13207849986.850002</v>
      </c>
      <c r="N6" s="56">
        <v>13568419313</v>
      </c>
    </row>
    <row r="7" spans="1:14" x14ac:dyDescent="0.3">
      <c r="B7" s="34" t="s">
        <v>91</v>
      </c>
      <c r="C7" s="56">
        <v>3379187674.29</v>
      </c>
      <c r="D7" s="56">
        <v>4026232363.6599998</v>
      </c>
      <c r="E7" s="56">
        <v>4556328937.5100002</v>
      </c>
      <c r="F7" s="56">
        <v>4854913130.9099998</v>
      </c>
      <c r="G7" s="56">
        <v>5279347956.9700003</v>
      </c>
      <c r="H7" s="56">
        <v>6034787021.75</v>
      </c>
      <c r="I7" s="56">
        <v>6972896591.5000095</v>
      </c>
      <c r="J7" s="56">
        <v>6941464334.2600002</v>
      </c>
      <c r="K7" s="56">
        <v>7757718138.5</v>
      </c>
      <c r="L7" s="56">
        <v>9189215831.5400295</v>
      </c>
      <c r="M7" s="56">
        <v>11098932220.220001</v>
      </c>
      <c r="N7" s="56">
        <v>11519364861</v>
      </c>
    </row>
    <row r="8" spans="1:14" x14ac:dyDescent="0.3">
      <c r="B8" s="34" t="s">
        <v>92</v>
      </c>
      <c r="C8" s="56">
        <v>9011650033.0599995</v>
      </c>
      <c r="D8" s="56">
        <v>10064341931.5</v>
      </c>
      <c r="E8" s="56">
        <v>10651609723.809999</v>
      </c>
      <c r="F8" s="56">
        <v>11310929424.99</v>
      </c>
      <c r="G8" s="56">
        <v>11508223637.24</v>
      </c>
      <c r="H8" s="56">
        <v>11429693116.389999</v>
      </c>
      <c r="I8" s="56">
        <v>11617851406.549999</v>
      </c>
      <c r="J8" s="56">
        <v>11743867383.979998</v>
      </c>
      <c r="K8" s="56">
        <v>11669412044.99</v>
      </c>
      <c r="L8" s="56">
        <v>13757992560.889999</v>
      </c>
      <c r="M8" s="56">
        <v>14693059018.090002</v>
      </c>
      <c r="N8" s="56">
        <v>15035208915</v>
      </c>
    </row>
    <row r="9" spans="1:14" x14ac:dyDescent="0.3">
      <c r="B9" s="36" t="s">
        <v>93</v>
      </c>
      <c r="C9" s="85">
        <v>18575883283.620003</v>
      </c>
      <c r="D9" s="85">
        <v>20902360165.709999</v>
      </c>
      <c r="E9" s="85">
        <v>22383924315.629997</v>
      </c>
      <c r="F9" s="85">
        <v>25866547514.540001</v>
      </c>
      <c r="G9" s="85">
        <v>25291531598.970001</v>
      </c>
      <c r="H9" s="85">
        <v>30738646148.209999</v>
      </c>
      <c r="I9" s="85">
        <v>31901659199.550007</v>
      </c>
      <c r="J9" s="85">
        <v>30774674244.889999</v>
      </c>
      <c r="K9" s="85">
        <v>31018409674</v>
      </c>
      <c r="L9" s="85">
        <f>(SUM(L6:L8))</f>
        <v>35736279883.550034</v>
      </c>
      <c r="M9" s="85">
        <f>(SUM(M6:M8))</f>
        <v>38999841225.160004</v>
      </c>
      <c r="N9" s="85">
        <f>N6+N7+N8</f>
        <v>40122993089</v>
      </c>
    </row>
    <row r="10" spans="1:14" x14ac:dyDescent="0.3">
      <c r="B10" s="8"/>
      <c r="C10" s="73"/>
      <c r="D10" s="73"/>
      <c r="E10" s="73"/>
      <c r="F10" s="73"/>
      <c r="G10" s="73"/>
      <c r="H10" s="73"/>
      <c r="I10" s="75"/>
      <c r="J10" s="75"/>
      <c r="K10" s="75"/>
      <c r="L10" s="218"/>
      <c r="M10" s="8"/>
    </row>
    <row r="11" spans="1:14" ht="15.6" x14ac:dyDescent="0.3">
      <c r="B11" s="145" t="s">
        <v>230</v>
      </c>
      <c r="C11" s="152"/>
      <c r="D11" s="152"/>
      <c r="E11" s="152"/>
      <c r="F11" s="152"/>
      <c r="G11" s="152"/>
      <c r="H11" s="152"/>
      <c r="I11" s="152"/>
      <c r="J11" s="152"/>
      <c r="K11" s="152"/>
      <c r="L11" s="219"/>
      <c r="M11" s="219"/>
      <c r="N11" s="219"/>
    </row>
    <row r="12" spans="1:14" x14ac:dyDescent="0.3">
      <c r="B12" s="154" t="s">
        <v>231</v>
      </c>
      <c r="C12" s="155">
        <v>2013</v>
      </c>
      <c r="D12" s="155">
        <v>2014</v>
      </c>
      <c r="E12" s="155">
        <v>2015</v>
      </c>
      <c r="F12" s="155">
        <v>2016</v>
      </c>
      <c r="G12" s="155">
        <v>2017</v>
      </c>
      <c r="H12" s="155">
        <v>2018</v>
      </c>
      <c r="I12" s="155">
        <v>2019</v>
      </c>
      <c r="J12" s="155">
        <v>2020</v>
      </c>
      <c r="K12" s="159">
        <v>2021</v>
      </c>
      <c r="L12" s="200" t="s">
        <v>161</v>
      </c>
      <c r="M12" s="200" t="s">
        <v>1275</v>
      </c>
      <c r="N12" s="200" t="s">
        <v>1274</v>
      </c>
    </row>
    <row r="13" spans="1:14" x14ac:dyDescent="0.3">
      <c r="B13" s="34" t="s">
        <v>90</v>
      </c>
      <c r="C13" s="56">
        <v>125614378.44000003</v>
      </c>
      <c r="D13" s="56">
        <v>173986766.51000002</v>
      </c>
      <c r="E13" s="56">
        <v>320130161.76999992</v>
      </c>
      <c r="F13" s="56">
        <v>265774142.87</v>
      </c>
      <c r="G13" s="56">
        <v>198716208.5</v>
      </c>
      <c r="H13" s="56">
        <v>221119203.23999983</v>
      </c>
      <c r="I13" s="56">
        <v>244549827.82999995</v>
      </c>
      <c r="J13" s="56">
        <v>208809948.83000001</v>
      </c>
      <c r="K13" s="56">
        <v>297563028.45999998</v>
      </c>
      <c r="L13" s="56">
        <v>245768827.99000001</v>
      </c>
      <c r="M13" s="213">
        <v>278427859.67999995</v>
      </c>
      <c r="N13" s="213">
        <v>283409973.72000003</v>
      </c>
    </row>
    <row r="14" spans="1:14" x14ac:dyDescent="0.3">
      <c r="B14" s="34" t="s">
        <v>91</v>
      </c>
      <c r="C14" s="56">
        <v>622640647.7900002</v>
      </c>
      <c r="D14" s="56">
        <v>789098425.5000006</v>
      </c>
      <c r="E14" s="56">
        <v>1042910793.4200002</v>
      </c>
      <c r="F14" s="56">
        <v>1337297218.6399996</v>
      </c>
      <c r="G14" s="56">
        <v>1364626276.5199993</v>
      </c>
      <c r="H14" s="56">
        <v>1424885108.5299993</v>
      </c>
      <c r="I14" s="56">
        <v>1617462428.4699998</v>
      </c>
      <c r="J14" s="56">
        <v>1751072062.8</v>
      </c>
      <c r="K14" s="56">
        <v>2510089542.27</v>
      </c>
      <c r="L14" s="56">
        <v>2671130668.8400025</v>
      </c>
      <c r="M14" s="213">
        <v>2744452120.6799979</v>
      </c>
      <c r="N14" s="213">
        <v>2778058960.1199999</v>
      </c>
    </row>
    <row r="15" spans="1:14" x14ac:dyDescent="0.3">
      <c r="B15" s="34" t="s">
        <v>92</v>
      </c>
      <c r="C15" s="56">
        <v>933059161.98000026</v>
      </c>
      <c r="D15" s="56">
        <v>1107487348.0799999</v>
      </c>
      <c r="E15" s="56">
        <v>1642376061.3000002</v>
      </c>
      <c r="F15" s="56">
        <v>2050289859.25</v>
      </c>
      <c r="G15" s="56">
        <v>3447753995.3299999</v>
      </c>
      <c r="H15" s="56">
        <v>1766523252.0000014</v>
      </c>
      <c r="I15" s="56">
        <v>2331426227.3900013</v>
      </c>
      <c r="J15" s="56">
        <v>1893605008.45</v>
      </c>
      <c r="K15" s="56">
        <v>3189087068.3400002</v>
      </c>
      <c r="L15" s="56">
        <v>2215810141.5899992</v>
      </c>
      <c r="M15" s="213">
        <v>2853596768.5700011</v>
      </c>
      <c r="N15" s="213">
        <v>2915959118.3600001</v>
      </c>
    </row>
    <row r="16" spans="1:14" x14ac:dyDescent="0.3">
      <c r="B16" s="36" t="s">
        <v>93</v>
      </c>
      <c r="C16" s="85">
        <f t="shared" ref="C16:J16" si="0">C13+C14+C15</f>
        <v>1681314188.2100005</v>
      </c>
      <c r="D16" s="85">
        <f t="shared" si="0"/>
        <v>2070572540.0900006</v>
      </c>
      <c r="E16" s="85">
        <f t="shared" si="0"/>
        <v>3005417016.4900002</v>
      </c>
      <c r="F16" s="85">
        <f t="shared" si="0"/>
        <v>3653361220.7599998</v>
      </c>
      <c r="G16" s="85">
        <f t="shared" si="0"/>
        <v>5011096480.3499994</v>
      </c>
      <c r="H16" s="85">
        <f t="shared" si="0"/>
        <v>3412527563.7700005</v>
      </c>
      <c r="I16" s="85">
        <f t="shared" si="0"/>
        <v>4193438483.690001</v>
      </c>
      <c r="J16" s="85">
        <f t="shared" si="0"/>
        <v>3853487020.0799999</v>
      </c>
      <c r="K16" s="113">
        <v>5996739639</v>
      </c>
      <c r="L16" s="113">
        <f>L13+L14+L15</f>
        <v>5132709638.420002</v>
      </c>
      <c r="M16" s="113">
        <v>5876476748.9299984</v>
      </c>
      <c r="N16" s="113">
        <v>5977428052.1999998</v>
      </c>
    </row>
    <row r="17" spans="2:14" x14ac:dyDescent="0.3">
      <c r="B17" s="36"/>
      <c r="C17" s="85"/>
      <c r="D17" s="85"/>
      <c r="E17" s="85"/>
      <c r="F17" s="85"/>
      <c r="G17" s="85"/>
      <c r="H17" s="85"/>
      <c r="I17" s="85"/>
      <c r="J17" s="85"/>
      <c r="K17" s="75"/>
      <c r="L17" s="218"/>
      <c r="M17" s="8"/>
    </row>
    <row r="18" spans="2:14" ht="15.6" x14ac:dyDescent="0.3">
      <c r="B18" s="145" t="s">
        <v>232</v>
      </c>
      <c r="C18" s="152"/>
      <c r="D18" s="152"/>
      <c r="E18" s="152"/>
      <c r="F18" s="152"/>
      <c r="G18" s="152"/>
      <c r="H18" s="152"/>
      <c r="I18" s="152"/>
      <c r="J18" s="152"/>
      <c r="K18" s="152"/>
      <c r="L18" s="219"/>
      <c r="M18" s="219"/>
      <c r="N18" s="219"/>
    </row>
    <row r="19" spans="2:14" x14ac:dyDescent="0.3">
      <c r="B19" s="154" t="s">
        <v>233</v>
      </c>
      <c r="C19" s="155">
        <v>2013</v>
      </c>
      <c r="D19" s="155">
        <v>2014</v>
      </c>
      <c r="E19" s="155">
        <v>2015</v>
      </c>
      <c r="F19" s="155">
        <v>2016</v>
      </c>
      <c r="G19" s="155">
        <v>2017</v>
      </c>
      <c r="H19" s="155">
        <v>2018</v>
      </c>
      <c r="I19" s="155">
        <v>2019</v>
      </c>
      <c r="J19" s="155">
        <v>2020</v>
      </c>
      <c r="K19" s="159">
        <v>2021</v>
      </c>
      <c r="L19" s="200" t="s">
        <v>161</v>
      </c>
      <c r="M19" s="200" t="s">
        <v>1275</v>
      </c>
      <c r="N19" s="200" t="s">
        <v>1274</v>
      </c>
    </row>
    <row r="20" spans="2:14" x14ac:dyDescent="0.3">
      <c r="B20" s="34" t="s">
        <v>90</v>
      </c>
      <c r="C20" s="115">
        <v>6059431197.8300009</v>
      </c>
      <c r="D20" s="115">
        <v>6637799104.04</v>
      </c>
      <c r="E20" s="115">
        <v>6855855492.5400009</v>
      </c>
      <c r="F20" s="115">
        <v>9434930815.7699986</v>
      </c>
      <c r="G20" s="115">
        <v>8305243796.2600002</v>
      </c>
      <c r="H20" s="115">
        <v>13053046806.83</v>
      </c>
      <c r="I20" s="115">
        <v>13066361373.67</v>
      </c>
      <c r="J20" s="115">
        <v>11880532577.820002</v>
      </c>
      <c r="K20" s="115">
        <v>11293716462</v>
      </c>
      <c r="L20" s="115">
        <v>12543302663.130001</v>
      </c>
      <c r="M20" s="265">
        <v>12929422127.170002</v>
      </c>
      <c r="N20" s="115">
        <v>13285009339.68</v>
      </c>
    </row>
    <row r="21" spans="2:14" x14ac:dyDescent="0.3">
      <c r="B21" s="34" t="s">
        <v>91</v>
      </c>
      <c r="C21" s="115">
        <v>2756547026.5</v>
      </c>
      <c r="D21" s="115">
        <v>3237133938.1599994</v>
      </c>
      <c r="E21" s="115">
        <v>3513418144.0900002</v>
      </c>
      <c r="F21" s="115">
        <v>3517615912.2700005</v>
      </c>
      <c r="G21" s="115">
        <v>3914721680.4500008</v>
      </c>
      <c r="H21" s="115">
        <v>4609901913.2200012</v>
      </c>
      <c r="I21" s="115">
        <v>5355434163.0300102</v>
      </c>
      <c r="J21" s="115">
        <v>5190392271.46</v>
      </c>
      <c r="K21" s="115">
        <v>5247628596</v>
      </c>
      <c r="L21" s="115">
        <v>6518085162.7000275</v>
      </c>
      <c r="M21" s="265">
        <v>8354480099.5400028</v>
      </c>
      <c r="N21" s="115">
        <v>8741305900.4899998</v>
      </c>
    </row>
    <row r="22" spans="2:14" x14ac:dyDescent="0.3">
      <c r="B22" s="34" t="s">
        <v>92</v>
      </c>
      <c r="C22" s="115">
        <v>8078590871.079999</v>
      </c>
      <c r="D22" s="115">
        <v>8956854583.4200001</v>
      </c>
      <c r="E22" s="115">
        <v>9009233662.5099983</v>
      </c>
      <c r="F22" s="115">
        <v>9260639565.7399998</v>
      </c>
      <c r="G22" s="115">
        <v>8060469641.9099998</v>
      </c>
      <c r="H22" s="115">
        <v>9663169864.3899975</v>
      </c>
      <c r="I22" s="115">
        <v>9286425179.1599979</v>
      </c>
      <c r="J22" s="115">
        <v>9850262375.5299969</v>
      </c>
      <c r="K22" s="115">
        <v>8480324977</v>
      </c>
      <c r="L22" s="115">
        <v>11542182419.299999</v>
      </c>
      <c r="M22" s="265">
        <v>11839462249.52</v>
      </c>
      <c r="N22" s="115">
        <v>12119249796.67</v>
      </c>
    </row>
    <row r="23" spans="2:14" x14ac:dyDescent="0.3">
      <c r="B23" s="36" t="s">
        <v>93</v>
      </c>
      <c r="C23" s="180">
        <f t="shared" ref="C23:M23" si="1">C20+C21+C22</f>
        <v>16894569095.41</v>
      </c>
      <c r="D23" s="180">
        <f t="shared" si="1"/>
        <v>18831787625.619999</v>
      </c>
      <c r="E23" s="180">
        <f t="shared" si="1"/>
        <v>19378507299.139999</v>
      </c>
      <c r="F23" s="180">
        <f t="shared" si="1"/>
        <v>22213186293.779999</v>
      </c>
      <c r="G23" s="180">
        <f t="shared" si="1"/>
        <v>20280435118.620003</v>
      </c>
      <c r="H23" s="180">
        <f t="shared" si="1"/>
        <v>27326118584.440002</v>
      </c>
      <c r="I23" s="180">
        <f t="shared" si="1"/>
        <v>27708220715.860008</v>
      </c>
      <c r="J23" s="180">
        <f t="shared" si="1"/>
        <v>26921187224.809998</v>
      </c>
      <c r="K23" s="180">
        <f t="shared" si="1"/>
        <v>25021670035</v>
      </c>
      <c r="L23" s="180">
        <f t="shared" si="1"/>
        <v>30603570245.130028</v>
      </c>
      <c r="M23" s="180">
        <f t="shared" si="1"/>
        <v>33123364476.230007</v>
      </c>
      <c r="N23" s="180">
        <f>N20+N21+N22</f>
        <v>34145565036.839996</v>
      </c>
    </row>
    <row r="24" spans="2:14" x14ac:dyDescent="0.3">
      <c r="B24" s="86"/>
      <c r="C24" s="180"/>
      <c r="D24" s="180"/>
      <c r="E24" s="180"/>
      <c r="F24" s="180"/>
      <c r="G24" s="180"/>
      <c r="H24" s="180"/>
      <c r="I24" s="180"/>
      <c r="J24" s="180"/>
      <c r="K24" s="180"/>
      <c r="L24" s="75"/>
    </row>
    <row r="25" spans="2:14" x14ac:dyDescent="0.3">
      <c r="B25" s="8"/>
      <c r="C25" s="82"/>
      <c r="D25" s="82"/>
      <c r="E25" s="82"/>
      <c r="F25" s="82"/>
      <c r="G25" s="82"/>
      <c r="H25" s="82"/>
      <c r="I25" s="82"/>
      <c r="J25" s="82"/>
      <c r="K25" s="82"/>
    </row>
    <row r="26" spans="2:14" x14ac:dyDescent="0.3">
      <c r="B26" s="8" t="s">
        <v>1285</v>
      </c>
      <c r="C26" s="8"/>
      <c r="D26" s="8"/>
      <c r="E26" s="8"/>
      <c r="F26" s="8" t="s">
        <v>219</v>
      </c>
      <c r="G26" s="8"/>
      <c r="H26" s="8"/>
      <c r="I26" s="8"/>
    </row>
    <row r="27" spans="2:14" x14ac:dyDescent="0.3">
      <c r="B27" s="8"/>
      <c r="C27" s="8"/>
      <c r="D27" s="8"/>
      <c r="E27" s="8"/>
      <c r="F27" s="8"/>
      <c r="G27" s="8"/>
      <c r="H27" s="8"/>
      <c r="I27" s="8"/>
    </row>
    <row r="28" spans="2:14" x14ac:dyDescent="0.3">
      <c r="B28" s="8"/>
      <c r="C28" s="8"/>
      <c r="D28" s="8"/>
      <c r="E28" s="8"/>
      <c r="F28" s="8"/>
      <c r="G28" s="8"/>
      <c r="H28" s="8"/>
      <c r="I28" s="8"/>
    </row>
    <row r="29" spans="2:14" x14ac:dyDescent="0.3">
      <c r="B29" s="8"/>
      <c r="C29" s="8"/>
      <c r="D29" s="8"/>
      <c r="E29" s="8"/>
      <c r="F29" s="8"/>
      <c r="G29" s="8"/>
      <c r="H29" s="8"/>
      <c r="I29" s="8"/>
    </row>
    <row r="30" spans="2:14" x14ac:dyDescent="0.3">
      <c r="B30" s="8"/>
      <c r="C30" s="8"/>
      <c r="D30" s="8"/>
      <c r="E30" s="8"/>
      <c r="F30" s="8"/>
      <c r="G30" s="8"/>
      <c r="H30" s="8"/>
      <c r="I30" s="8"/>
    </row>
    <row r="31" spans="2:14" x14ac:dyDescent="0.3">
      <c r="B31" s="8"/>
      <c r="C31" s="8"/>
      <c r="D31" s="8"/>
      <c r="E31" s="8"/>
      <c r="F31" s="8"/>
      <c r="G31" s="8"/>
      <c r="H31" s="8"/>
      <c r="I31" s="8"/>
    </row>
    <row r="32" spans="2:14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</sheetData>
  <mergeCells count="1">
    <mergeCell ref="B2:I2"/>
  </mergeCells>
  <phoneticPr fontId="21" type="noConversion"/>
  <hyperlinks>
    <hyperlink ref="A1" location="'Índice '!A1" display="Índice" xr:uid="{00000000-0004-0000-1B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N49"/>
  <sheetViews>
    <sheetView showGridLines="0" topLeftCell="A9" zoomScaleNormal="100" workbookViewId="0">
      <selection activeCell="F26" sqref="F26"/>
    </sheetView>
  </sheetViews>
  <sheetFormatPr defaultRowHeight="14.4" x14ac:dyDescent="0.3"/>
  <cols>
    <col min="2" max="2" width="26.6640625" customWidth="1"/>
    <col min="3" max="3" width="12.554687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0" width="12.88671875" bestFit="1" customWidth="1"/>
    <col min="11" max="11" width="15.33203125" bestFit="1" customWidth="1"/>
    <col min="12" max="13" width="12.88671875" customWidth="1"/>
    <col min="14" max="14" width="13.6640625" customWidth="1"/>
  </cols>
  <sheetData>
    <row r="1" spans="1:14" x14ac:dyDescent="0.3">
      <c r="A1" s="43" t="s">
        <v>75</v>
      </c>
    </row>
    <row r="2" spans="1:14" ht="18" customHeight="1" x14ac:dyDescent="0.35">
      <c r="B2" s="304" t="s">
        <v>193</v>
      </c>
      <c r="C2" s="304"/>
      <c r="D2" s="304"/>
      <c r="E2" s="304"/>
      <c r="F2" s="304"/>
      <c r="G2" s="304"/>
      <c r="H2" s="304"/>
      <c r="I2" s="304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5" t="s">
        <v>234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x14ac:dyDescent="0.3">
      <c r="B5" s="156" t="s">
        <v>235</v>
      </c>
      <c r="C5" s="157" t="s">
        <v>196</v>
      </c>
      <c r="D5" s="158" t="s">
        <v>197</v>
      </c>
      <c r="E5" s="158" t="s">
        <v>198</v>
      </c>
      <c r="F5" s="158" t="s">
        <v>199</v>
      </c>
      <c r="G5" s="158" t="s">
        <v>200</v>
      </c>
      <c r="H5" s="158" t="s">
        <v>201</v>
      </c>
      <c r="I5" s="158" t="s">
        <v>202</v>
      </c>
      <c r="J5" s="158" t="s">
        <v>203</v>
      </c>
      <c r="K5" s="158" t="s">
        <v>204</v>
      </c>
      <c r="L5" s="158" t="s">
        <v>205</v>
      </c>
      <c r="M5" s="158" t="s">
        <v>206</v>
      </c>
      <c r="N5" s="158" t="s">
        <v>207</v>
      </c>
    </row>
    <row r="6" spans="1:14" x14ac:dyDescent="0.3">
      <c r="B6" s="88">
        <v>2020</v>
      </c>
      <c r="C6" s="56">
        <v>1088803659.6199999</v>
      </c>
      <c r="D6" s="56">
        <v>1135070418.8499999</v>
      </c>
      <c r="E6" s="56">
        <v>1242396475.8800001</v>
      </c>
      <c r="F6" s="56">
        <v>711160019.34000015</v>
      </c>
      <c r="G6" s="56">
        <v>1122085770.5099998</v>
      </c>
      <c r="H6" s="179">
        <v>2277658945.5799999</v>
      </c>
      <c r="I6" s="179">
        <v>677845163.4800005</v>
      </c>
      <c r="J6" s="179">
        <v>911345591.36000061</v>
      </c>
      <c r="K6" s="179">
        <v>1127134525.2199993</v>
      </c>
      <c r="L6" s="179">
        <v>918849870.45000076</v>
      </c>
      <c r="M6" s="179">
        <v>197209284.03999901</v>
      </c>
      <c r="N6" s="179">
        <v>679782802.31999969</v>
      </c>
    </row>
    <row r="7" spans="1:14" x14ac:dyDescent="0.3">
      <c r="B7" s="88">
        <v>2021</v>
      </c>
      <c r="C7" s="56">
        <v>917972922.85999894</v>
      </c>
      <c r="D7" s="56">
        <v>939373580.96000099</v>
      </c>
      <c r="E7" s="56">
        <v>879975402.16000009</v>
      </c>
      <c r="F7" s="56">
        <v>810933407.94999957</v>
      </c>
      <c r="G7" s="56">
        <v>878585429.38000107</v>
      </c>
      <c r="H7" s="56">
        <v>1256851187.6799994</v>
      </c>
      <c r="I7" s="56">
        <v>1528414186.1300106</v>
      </c>
      <c r="J7" s="56">
        <v>710646497.94998932</v>
      </c>
      <c r="K7" s="181">
        <v>917273635.2399807</v>
      </c>
      <c r="L7" s="181">
        <v>881987510.17004013</v>
      </c>
      <c r="M7" s="179">
        <v>1069747816.78</v>
      </c>
      <c r="N7" s="179">
        <v>799517913.52999997</v>
      </c>
    </row>
    <row r="8" spans="1:14" x14ac:dyDescent="0.3">
      <c r="B8" s="88">
        <v>2022</v>
      </c>
      <c r="C8" s="56">
        <v>895261104.00999999</v>
      </c>
      <c r="D8" s="56">
        <v>1003786202.4</v>
      </c>
      <c r="E8" s="56">
        <v>885689972.7099998</v>
      </c>
      <c r="F8" s="56">
        <v>922476301.92000008</v>
      </c>
      <c r="G8" s="56">
        <v>2044126132.8999996</v>
      </c>
      <c r="H8" s="56">
        <v>905369814.55000019</v>
      </c>
      <c r="I8" s="56">
        <v>650017786.53000069</v>
      </c>
      <c r="J8" s="56">
        <v>762682397.84998989</v>
      </c>
      <c r="K8" s="181">
        <v>942755615.57001972</v>
      </c>
      <c r="L8" s="181">
        <v>1369303115.4599895</v>
      </c>
      <c r="M8" s="179">
        <v>1070796658.7399998</v>
      </c>
      <c r="N8" s="179">
        <v>1336806388.4800014</v>
      </c>
    </row>
    <row r="9" spans="1:14" x14ac:dyDescent="0.3">
      <c r="B9" s="88">
        <v>2023</v>
      </c>
      <c r="C9" s="56">
        <v>977739677.47000003</v>
      </c>
      <c r="D9" s="56">
        <v>911818020.83000004</v>
      </c>
      <c r="E9" s="56">
        <v>901496344.71000004</v>
      </c>
      <c r="F9" s="56">
        <v>1127403026.6599998</v>
      </c>
      <c r="G9" s="56">
        <v>967097751.14999962</v>
      </c>
      <c r="H9" s="56">
        <v>1512503372.6600103</v>
      </c>
      <c r="I9" s="56">
        <v>982130181.57999039</v>
      </c>
      <c r="J9" s="56">
        <v>1352339360.6099901</v>
      </c>
      <c r="K9" s="181">
        <v>1024386242.4400101</v>
      </c>
      <c r="L9" s="181">
        <v>1036947997.8499985</v>
      </c>
      <c r="M9" s="179">
        <v>1175516722.1100006</v>
      </c>
      <c r="N9" s="179">
        <v>1238471288.7800007</v>
      </c>
    </row>
    <row r="10" spans="1:14" x14ac:dyDescent="0.3">
      <c r="B10" s="88">
        <v>2024</v>
      </c>
      <c r="C10" s="56">
        <v>1029381751.26</v>
      </c>
      <c r="D10" s="56">
        <v>1063806426.48</v>
      </c>
      <c r="E10" s="56">
        <v>1058435191.8200001</v>
      </c>
      <c r="F10" s="56"/>
      <c r="G10" s="56"/>
      <c r="H10" s="56"/>
      <c r="I10" s="56"/>
      <c r="J10" s="56"/>
      <c r="K10" s="181"/>
      <c r="L10" s="181"/>
      <c r="M10" s="179"/>
      <c r="N10" s="179"/>
    </row>
    <row r="11" spans="1:14" x14ac:dyDescent="0.3">
      <c r="B11" s="36"/>
      <c r="C11" s="56"/>
      <c r="D11" s="56"/>
      <c r="E11" s="56"/>
      <c r="F11" s="56"/>
      <c r="G11" s="56"/>
      <c r="H11" s="179"/>
      <c r="I11" s="179"/>
      <c r="J11" s="179"/>
      <c r="K11" s="179"/>
      <c r="L11" s="179"/>
      <c r="M11" s="179"/>
      <c r="N11" s="179"/>
    </row>
    <row r="12" spans="1:14" ht="15.6" x14ac:dyDescent="0.3">
      <c r="B12" s="145" t="s">
        <v>234</v>
      </c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</row>
    <row r="13" spans="1:14" x14ac:dyDescent="0.3">
      <c r="B13" s="156" t="s">
        <v>236</v>
      </c>
      <c r="C13" s="157" t="s">
        <v>196</v>
      </c>
      <c r="D13" s="158" t="s">
        <v>197</v>
      </c>
      <c r="E13" s="158" t="s">
        <v>198</v>
      </c>
      <c r="F13" s="158" t="s">
        <v>199</v>
      </c>
      <c r="G13" s="158" t="s">
        <v>200</v>
      </c>
      <c r="H13" s="158" t="s">
        <v>201</v>
      </c>
      <c r="I13" s="158" t="s">
        <v>202</v>
      </c>
      <c r="J13" s="158" t="s">
        <v>203</v>
      </c>
      <c r="K13" s="158" t="s">
        <v>204</v>
      </c>
      <c r="L13" s="158" t="s">
        <v>205</v>
      </c>
      <c r="M13" s="158" t="s">
        <v>206</v>
      </c>
      <c r="N13" s="158" t="s">
        <v>207</v>
      </c>
    </row>
    <row r="14" spans="1:14" x14ac:dyDescent="0.3">
      <c r="B14" s="88">
        <v>2020</v>
      </c>
      <c r="C14" s="39">
        <v>603277253.38</v>
      </c>
      <c r="D14" s="39">
        <v>570333459.87</v>
      </c>
      <c r="E14" s="39">
        <v>678355361.25</v>
      </c>
      <c r="F14" s="39">
        <v>546651373.30999994</v>
      </c>
      <c r="G14" s="39">
        <v>531479098.72000027</v>
      </c>
      <c r="H14" s="39">
        <v>559139154.53999996</v>
      </c>
      <c r="I14" s="39">
        <v>564566286.62999964</v>
      </c>
      <c r="J14" s="39">
        <v>549362334.32000065</v>
      </c>
      <c r="K14" s="39">
        <v>620643688.28999996</v>
      </c>
      <c r="L14" s="39">
        <v>487849442.00999928</v>
      </c>
      <c r="M14" s="39">
        <v>682759757.67001057</v>
      </c>
      <c r="N14" s="39">
        <v>547047124.26998997</v>
      </c>
    </row>
    <row r="15" spans="1:14" x14ac:dyDescent="0.3">
      <c r="B15" s="88">
        <v>2021</v>
      </c>
      <c r="C15" s="39">
        <v>625348647.30000103</v>
      </c>
      <c r="D15" s="39">
        <v>586712240.99999893</v>
      </c>
      <c r="E15" s="39">
        <v>724614382.04000008</v>
      </c>
      <c r="F15" s="39">
        <v>592269153.17999995</v>
      </c>
      <c r="G15" s="39">
        <v>710399791.38000011</v>
      </c>
      <c r="H15" s="39">
        <v>610985115.77999973</v>
      </c>
      <c r="I15" s="39">
        <v>679899465.28998041</v>
      </c>
      <c r="J15" s="39">
        <v>628189374.05002022</v>
      </c>
      <c r="K15" s="114">
        <v>634139311.19001961</v>
      </c>
      <c r="L15" s="112">
        <v>657372022.04998016</v>
      </c>
      <c r="M15" s="39">
        <v>773775018.46000004</v>
      </c>
      <c r="N15" s="39">
        <v>534013616.88</v>
      </c>
    </row>
    <row r="16" spans="1:14" x14ac:dyDescent="0.3">
      <c r="B16" s="88">
        <v>2022</v>
      </c>
      <c r="C16" s="39">
        <v>681698830.21000004</v>
      </c>
      <c r="D16" s="39">
        <v>789845216.27999997</v>
      </c>
      <c r="E16" s="39">
        <v>646172678.42000008</v>
      </c>
      <c r="F16" s="39">
        <v>815129236.95000005</v>
      </c>
      <c r="G16" s="39">
        <v>712456484.06999969</v>
      </c>
      <c r="H16" s="39">
        <v>692946229.19000006</v>
      </c>
      <c r="I16" s="39">
        <v>711362797.56999969</v>
      </c>
      <c r="J16" s="39">
        <v>648378564.28999996</v>
      </c>
      <c r="K16" s="114">
        <v>567899223.01000023</v>
      </c>
      <c r="L16" s="112">
        <v>986707147.7000103</v>
      </c>
      <c r="M16" s="39">
        <v>843410240.27001953</v>
      </c>
      <c r="N16" s="39">
        <v>1093209183.5799999</v>
      </c>
    </row>
    <row r="17" spans="2:14" x14ac:dyDescent="0.3">
      <c r="B17" s="88">
        <v>2023</v>
      </c>
      <c r="C17" s="39">
        <v>801291763.01999998</v>
      </c>
      <c r="D17" s="39">
        <v>777217456.13</v>
      </c>
      <c r="E17" s="39">
        <v>843574523.10000002</v>
      </c>
      <c r="F17" s="39">
        <v>886978142.51999998</v>
      </c>
      <c r="G17" s="39">
        <v>763913804.99998999</v>
      </c>
      <c r="H17" s="39">
        <v>910055906.14002037</v>
      </c>
      <c r="I17" s="39">
        <v>859604553.10999012</v>
      </c>
      <c r="J17" s="39">
        <v>825628339.72999954</v>
      </c>
      <c r="K17" s="114">
        <v>829325149.40999985</v>
      </c>
      <c r="L17" s="112">
        <v>832075497.43000984</v>
      </c>
      <c r="M17" s="39">
        <v>1503620196.5799809</v>
      </c>
      <c r="N17" s="39">
        <v>1265646888.0500088</v>
      </c>
    </row>
    <row r="18" spans="2:14" x14ac:dyDescent="0.3">
      <c r="B18" s="88">
        <v>2024</v>
      </c>
      <c r="C18" s="39">
        <v>910495428.64999998</v>
      </c>
      <c r="D18" s="39">
        <v>864059201.15999997</v>
      </c>
      <c r="E18" s="39">
        <v>1067961752.83</v>
      </c>
      <c r="F18" s="39"/>
      <c r="G18" s="39"/>
      <c r="H18" s="39"/>
      <c r="I18" s="39"/>
      <c r="J18" s="39"/>
      <c r="K18" s="114"/>
      <c r="L18" s="112"/>
      <c r="M18" s="39"/>
      <c r="N18" s="39"/>
    </row>
    <row r="19" spans="2:14" x14ac:dyDescent="0.3">
      <c r="B19" s="36"/>
      <c r="C19" s="39"/>
      <c r="D19" s="39"/>
      <c r="E19" s="39"/>
      <c r="F19" s="39"/>
      <c r="G19" s="39"/>
      <c r="H19" s="55"/>
    </row>
    <row r="20" spans="2:14" ht="15.6" x14ac:dyDescent="0.3">
      <c r="B20" s="145" t="s">
        <v>234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</row>
    <row r="21" spans="2:14" x14ac:dyDescent="0.3">
      <c r="B21" s="156" t="s">
        <v>237</v>
      </c>
      <c r="C21" s="157" t="s">
        <v>196</v>
      </c>
      <c r="D21" s="158" t="s">
        <v>197</v>
      </c>
      <c r="E21" s="158" t="s">
        <v>198</v>
      </c>
      <c r="F21" s="158" t="s">
        <v>199</v>
      </c>
      <c r="G21" s="158" t="s">
        <v>200</v>
      </c>
      <c r="H21" s="158" t="s">
        <v>201</v>
      </c>
      <c r="I21" s="158" t="s">
        <v>202</v>
      </c>
      <c r="J21" s="158" t="s">
        <v>203</v>
      </c>
      <c r="K21" s="158" t="s">
        <v>204</v>
      </c>
      <c r="L21" s="158" t="s">
        <v>205</v>
      </c>
      <c r="M21" s="158" t="s">
        <v>206</v>
      </c>
      <c r="N21" s="158" t="s">
        <v>207</v>
      </c>
    </row>
    <row r="22" spans="2:14" x14ac:dyDescent="0.3">
      <c r="B22" s="88">
        <v>2020</v>
      </c>
      <c r="C22" s="56">
        <v>1167833231.6500001</v>
      </c>
      <c r="D22" s="56">
        <v>1027532332.3899999</v>
      </c>
      <c r="E22" s="56">
        <v>945421357.88000011</v>
      </c>
      <c r="F22" s="56">
        <v>931051077.48999977</v>
      </c>
      <c r="G22" s="56">
        <v>880654747.56000042</v>
      </c>
      <c r="H22" s="56">
        <v>905421337.38999939</v>
      </c>
      <c r="I22" s="56">
        <v>900678248.36000061</v>
      </c>
      <c r="J22" s="56">
        <v>916903375.57999992</v>
      </c>
      <c r="K22" s="56">
        <v>967239427.32000065</v>
      </c>
      <c r="L22" s="56">
        <v>929247597.09998894</v>
      </c>
      <c r="M22" s="56">
        <v>1238491138.9300098</v>
      </c>
      <c r="N22" s="56">
        <v>933393512.32999992</v>
      </c>
    </row>
    <row r="23" spans="2:14" x14ac:dyDescent="0.3">
      <c r="B23" s="88">
        <v>2021</v>
      </c>
      <c r="C23" s="56">
        <v>1151375334.95</v>
      </c>
      <c r="D23" s="56">
        <v>1049432674.6200001</v>
      </c>
      <c r="E23" s="56">
        <v>955554806.32999992</v>
      </c>
      <c r="F23" s="56">
        <v>925113366.75999975</v>
      </c>
      <c r="G23" s="56">
        <v>946613058.93999004</v>
      </c>
      <c r="H23" s="56">
        <v>925079335.08001041</v>
      </c>
      <c r="I23" s="56">
        <v>942737439.21999931</v>
      </c>
      <c r="J23" s="56">
        <v>934271887.32001019</v>
      </c>
      <c r="K23" s="112">
        <v>980660038.03998089</v>
      </c>
      <c r="L23" s="112">
        <v>991644219.97001839</v>
      </c>
      <c r="M23" s="56">
        <v>1263480234.8499999</v>
      </c>
      <c r="N23" s="56">
        <v>603448648.90999997</v>
      </c>
    </row>
    <row r="24" spans="2:14" x14ac:dyDescent="0.3">
      <c r="B24" s="88">
        <v>2022</v>
      </c>
      <c r="C24" s="56">
        <v>1256795513.1099999</v>
      </c>
      <c r="D24" s="56">
        <v>1180779393.0799999</v>
      </c>
      <c r="E24" s="56">
        <v>1022152650.4400003</v>
      </c>
      <c r="F24" s="56">
        <v>1046529556.1999998</v>
      </c>
      <c r="G24" s="56">
        <v>1045114184.2099905</v>
      </c>
      <c r="H24" s="56">
        <v>1050056026.9500198</v>
      </c>
      <c r="I24" s="56">
        <v>870128194.64999008</v>
      </c>
      <c r="J24" s="56">
        <v>978830624.43001938</v>
      </c>
      <c r="K24" s="112">
        <v>1228340054.859971</v>
      </c>
      <c r="L24" s="112">
        <v>1189184432.4200096</v>
      </c>
      <c r="M24" s="56">
        <v>1322828547.8299999</v>
      </c>
      <c r="N24" s="56">
        <v>1567253382.7099991</v>
      </c>
    </row>
    <row r="25" spans="2:14" x14ac:dyDescent="0.3">
      <c r="B25" s="88">
        <v>2023</v>
      </c>
      <c r="C25" s="56">
        <v>1362136577.75</v>
      </c>
      <c r="D25" s="56">
        <v>1309871956.96</v>
      </c>
      <c r="E25" s="56">
        <v>1120330684.95</v>
      </c>
      <c r="F25" s="56">
        <v>1128679189.4299998</v>
      </c>
      <c r="G25" s="56">
        <v>1049410663.04</v>
      </c>
      <c r="H25" s="56">
        <v>1176307051.7400208</v>
      </c>
      <c r="I25" s="56">
        <v>1071178044.2999792</v>
      </c>
      <c r="J25" s="56">
        <v>1172767939.9700098</v>
      </c>
      <c r="K25" s="112">
        <v>1170178958.6100006</v>
      </c>
      <c r="L25" s="112">
        <v>1200802210.0200005</v>
      </c>
      <c r="M25" s="56">
        <v>1408895648.7600002</v>
      </c>
      <c r="N25" s="56">
        <v>1522500092.5599995</v>
      </c>
    </row>
    <row r="26" spans="2:14" x14ac:dyDescent="0.3">
      <c r="B26" s="88">
        <v>2024</v>
      </c>
      <c r="C26" s="56">
        <v>1520336804.8</v>
      </c>
      <c r="D26" s="56">
        <v>1388319912.49</v>
      </c>
      <c r="E26" s="56">
        <v>1225832399.3099999</v>
      </c>
      <c r="F26" s="56"/>
      <c r="G26" s="56"/>
      <c r="H26" s="56"/>
      <c r="I26" s="56"/>
      <c r="J26" s="56"/>
      <c r="K26" s="112"/>
      <c r="L26" s="112"/>
      <c r="M26" s="56"/>
      <c r="N26" s="56"/>
    </row>
    <row r="27" spans="2:14" x14ac:dyDescent="0.3">
      <c r="B27" s="36"/>
      <c r="C27" s="39"/>
      <c r="D27" s="39"/>
      <c r="E27" s="39"/>
      <c r="F27" s="39"/>
      <c r="G27" s="39"/>
      <c r="H27" s="55"/>
    </row>
    <row r="28" spans="2:14" x14ac:dyDescent="0.3">
      <c r="B28" s="46" t="s">
        <v>1286</v>
      </c>
      <c r="C28" s="37"/>
      <c r="D28" s="37"/>
      <c r="E28" s="37"/>
      <c r="F28" s="37"/>
      <c r="G28" s="37"/>
    </row>
    <row r="29" spans="2:14" x14ac:dyDescent="0.3">
      <c r="B29" s="37"/>
      <c r="C29" s="37"/>
      <c r="D29" s="37"/>
      <c r="E29" s="37"/>
      <c r="F29" s="37"/>
      <c r="G29" s="37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</sheetData>
  <mergeCells count="1">
    <mergeCell ref="B2:I2"/>
  </mergeCells>
  <hyperlinks>
    <hyperlink ref="A1" location="'Índice '!A1" display="Índice" xr:uid="{00000000-0004-0000-1C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N49"/>
  <sheetViews>
    <sheetView showGridLines="0" topLeftCell="A6" zoomScaleNormal="100" workbookViewId="0">
      <selection activeCell="F26" sqref="F26"/>
    </sheetView>
  </sheetViews>
  <sheetFormatPr defaultRowHeight="14.4" x14ac:dyDescent="0.3"/>
  <cols>
    <col min="2" max="2" width="21.88671875" customWidth="1"/>
    <col min="3" max="3" width="12.554687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1" width="12.88671875" bestFit="1" customWidth="1"/>
    <col min="12" max="13" width="12.88671875" customWidth="1"/>
    <col min="14" max="14" width="13.6640625" customWidth="1"/>
    <col min="15" max="15" width="12.5546875" bestFit="1" customWidth="1"/>
  </cols>
  <sheetData>
    <row r="1" spans="1:14" x14ac:dyDescent="0.3">
      <c r="A1" s="43" t="s">
        <v>75</v>
      </c>
    </row>
    <row r="2" spans="1:14" ht="18" customHeight="1" x14ac:dyDescent="0.35">
      <c r="B2" s="304" t="s">
        <v>193</v>
      </c>
      <c r="C2" s="304"/>
      <c r="D2" s="304"/>
      <c r="E2" s="304"/>
      <c r="F2" s="304"/>
      <c r="G2" s="304"/>
      <c r="H2" s="304"/>
      <c r="I2" s="304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5" t="s">
        <v>238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x14ac:dyDescent="0.3">
      <c r="B5" s="156" t="s">
        <v>239</v>
      </c>
      <c r="C5" s="157" t="s">
        <v>196</v>
      </c>
      <c r="D5" s="161" t="s">
        <v>197</v>
      </c>
      <c r="E5" s="161" t="s">
        <v>198</v>
      </c>
      <c r="F5" s="161" t="s">
        <v>199</v>
      </c>
      <c r="G5" s="161" t="s">
        <v>200</v>
      </c>
      <c r="H5" s="161" t="s">
        <v>201</v>
      </c>
      <c r="I5" s="161" t="s">
        <v>202</v>
      </c>
      <c r="J5" s="161" t="s">
        <v>203</v>
      </c>
      <c r="K5" s="161" t="s">
        <v>204</v>
      </c>
      <c r="L5" s="161" t="s">
        <v>205</v>
      </c>
      <c r="M5" s="161" t="s">
        <v>206</v>
      </c>
      <c r="N5" s="161" t="s">
        <v>207</v>
      </c>
    </row>
    <row r="6" spans="1:14" x14ac:dyDescent="0.3">
      <c r="B6" s="88">
        <v>2020</v>
      </c>
      <c r="C6" s="39">
        <v>72385536.539999992</v>
      </c>
      <c r="D6" s="39">
        <v>912567.92000000179</v>
      </c>
      <c r="E6" s="39">
        <v>20840335.250000015</v>
      </c>
      <c r="F6" s="39">
        <v>24819535.549999982</v>
      </c>
      <c r="G6" s="39">
        <v>7461064.2599999905</v>
      </c>
      <c r="H6" s="55">
        <v>6870410.5899999738</v>
      </c>
      <c r="I6" s="55">
        <v>9774398.6200000048</v>
      </c>
      <c r="J6" s="55">
        <v>14024376.719999969</v>
      </c>
      <c r="K6" s="55">
        <v>13822336.460000038</v>
      </c>
      <c r="L6" s="55">
        <v>10134236.830000043</v>
      </c>
      <c r="M6" s="55">
        <v>15284681.150000095</v>
      </c>
      <c r="N6" s="55">
        <v>12539285.789999843</v>
      </c>
    </row>
    <row r="7" spans="1:14" x14ac:dyDescent="0.3">
      <c r="B7" s="88">
        <v>2021</v>
      </c>
      <c r="C7" s="39">
        <v>24654538.569999997</v>
      </c>
      <c r="D7" s="39">
        <v>12832740.539999988</v>
      </c>
      <c r="E7" s="39">
        <v>27170007.660000019</v>
      </c>
      <c r="F7" s="39">
        <v>27087307.899999999</v>
      </c>
      <c r="G7" s="39">
        <v>23267388.439999983</v>
      </c>
      <c r="H7" s="39">
        <v>36531476.810000062</v>
      </c>
      <c r="I7" s="39">
        <v>28534028.629999965</v>
      </c>
      <c r="J7" s="39">
        <v>15577710.409999996</v>
      </c>
      <c r="K7" s="97">
        <v>23407481.389999986</v>
      </c>
      <c r="L7" s="97">
        <v>20913357.629999995</v>
      </c>
      <c r="M7" s="55">
        <v>26896558.52</v>
      </c>
      <c r="N7" s="55">
        <v>30690431.960000001</v>
      </c>
    </row>
    <row r="8" spans="1:14" x14ac:dyDescent="0.3">
      <c r="B8" s="88">
        <v>2022</v>
      </c>
      <c r="C8" s="39">
        <v>30032005.68</v>
      </c>
      <c r="D8" s="39">
        <v>19204766.850000001</v>
      </c>
      <c r="E8" s="39">
        <v>22402510.25</v>
      </c>
      <c r="F8" s="39">
        <v>28609435.429999992</v>
      </c>
      <c r="G8" s="39">
        <v>25290089.450000003</v>
      </c>
      <c r="H8" s="39">
        <v>22195400.949999988</v>
      </c>
      <c r="I8" s="39">
        <v>16116310.860000014</v>
      </c>
      <c r="J8" s="39">
        <v>16750095.420000046</v>
      </c>
      <c r="K8" s="97">
        <v>18375765.199999899</v>
      </c>
      <c r="L8" s="97">
        <v>16481906.920000046</v>
      </c>
      <c r="M8" s="55">
        <v>13232880.49000001</v>
      </c>
      <c r="N8" s="55">
        <v>17077660.49000001</v>
      </c>
    </row>
    <row r="9" spans="1:14" x14ac:dyDescent="0.3">
      <c r="B9" s="88">
        <v>2023</v>
      </c>
      <c r="C9" s="39">
        <v>35925225.82</v>
      </c>
      <c r="D9" s="39">
        <v>29141903.600000001</v>
      </c>
      <c r="E9" s="39">
        <v>18793274.800000001</v>
      </c>
      <c r="F9" s="39">
        <v>22685721.419999957</v>
      </c>
      <c r="G9" s="96">
        <v>1797949.2299999595</v>
      </c>
      <c r="H9" s="39">
        <v>24007429.860000059</v>
      </c>
      <c r="I9" s="39">
        <v>24547592.409999967</v>
      </c>
      <c r="J9" s="39">
        <v>22502894.270000011</v>
      </c>
      <c r="K9" s="97">
        <v>30247445.380000055</v>
      </c>
      <c r="L9" s="97">
        <v>30333848.870000035</v>
      </c>
      <c r="M9" s="55">
        <v>32701145.429999769</v>
      </c>
      <c r="N9" s="55">
        <v>5743428.590000093</v>
      </c>
    </row>
    <row r="10" spans="1:14" x14ac:dyDescent="0.3">
      <c r="B10" s="88">
        <v>2024</v>
      </c>
      <c r="C10" s="39">
        <v>35576085.030000001</v>
      </c>
      <c r="D10" s="39">
        <v>34620843.990000002</v>
      </c>
      <c r="E10" s="39">
        <v>18645589.239999998</v>
      </c>
      <c r="F10" s="39"/>
      <c r="G10" s="96"/>
      <c r="H10" s="39"/>
      <c r="I10" s="39"/>
      <c r="J10" s="39"/>
      <c r="K10" s="97"/>
      <c r="L10" s="97"/>
      <c r="M10" s="55"/>
      <c r="N10" s="55"/>
    </row>
    <row r="11" spans="1:14" x14ac:dyDescent="0.3">
      <c r="B11" s="36"/>
      <c r="C11" s="39"/>
      <c r="D11" s="39"/>
      <c r="E11" s="39"/>
      <c r="F11" s="39"/>
      <c r="G11" s="39"/>
      <c r="H11" s="55"/>
      <c r="I11" s="55"/>
      <c r="J11" s="55"/>
      <c r="K11" s="55"/>
      <c r="L11" s="55"/>
      <c r="M11" s="55"/>
      <c r="N11" s="55"/>
    </row>
    <row r="12" spans="1:14" ht="15.6" x14ac:dyDescent="0.3">
      <c r="B12" s="145" t="s">
        <v>238</v>
      </c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</row>
    <row r="13" spans="1:14" x14ac:dyDescent="0.3">
      <c r="B13" s="156" t="s">
        <v>236</v>
      </c>
      <c r="C13" s="157" t="s">
        <v>196</v>
      </c>
      <c r="D13" s="158" t="s">
        <v>197</v>
      </c>
      <c r="E13" s="158" t="s">
        <v>198</v>
      </c>
      <c r="F13" s="158" t="s">
        <v>199</v>
      </c>
      <c r="G13" s="158" t="s">
        <v>200</v>
      </c>
      <c r="H13" s="158" t="s">
        <v>201</v>
      </c>
      <c r="I13" s="158" t="s">
        <v>202</v>
      </c>
      <c r="J13" s="158" t="s">
        <v>203</v>
      </c>
      <c r="K13" s="158" t="s">
        <v>204</v>
      </c>
      <c r="L13" s="158" t="s">
        <v>205</v>
      </c>
      <c r="M13" s="158" t="s">
        <v>206</v>
      </c>
      <c r="N13" s="158" t="s">
        <v>207</v>
      </c>
    </row>
    <row r="14" spans="1:14" x14ac:dyDescent="0.3">
      <c r="B14" s="88">
        <v>2020</v>
      </c>
      <c r="C14" s="39">
        <v>151473021.50000015</v>
      </c>
      <c r="D14" s="39">
        <v>180641649.29999986</v>
      </c>
      <c r="E14" s="39">
        <v>129437761.67000002</v>
      </c>
      <c r="F14" s="39">
        <v>127221914.79000044</v>
      </c>
      <c r="G14" s="39">
        <v>129020834.56999922</v>
      </c>
      <c r="H14" s="39">
        <v>157835559.0200007</v>
      </c>
      <c r="I14" s="39">
        <v>137753832.94999945</v>
      </c>
      <c r="J14" s="39">
        <v>125515290.50999987</v>
      </c>
      <c r="K14" s="39">
        <v>128869755.5</v>
      </c>
      <c r="L14" s="39">
        <v>140820709.46000004</v>
      </c>
      <c r="M14" s="39">
        <v>207176898.38999963</v>
      </c>
      <c r="N14" s="39">
        <v>135304835.1400001</v>
      </c>
    </row>
    <row r="15" spans="1:14" x14ac:dyDescent="0.3">
      <c r="B15" s="88">
        <v>2021</v>
      </c>
      <c r="C15" s="39">
        <v>176242304.90999997</v>
      </c>
      <c r="D15" s="39">
        <v>147851235.32999998</v>
      </c>
      <c r="E15" s="39">
        <v>184204090.43000007</v>
      </c>
      <c r="F15" s="39">
        <v>189749020.32999998</v>
      </c>
      <c r="G15" s="39">
        <v>186102225.81000006</v>
      </c>
      <c r="H15" s="39">
        <v>158033941.31999993</v>
      </c>
      <c r="I15" s="39">
        <v>174367959.63999999</v>
      </c>
      <c r="J15" s="39">
        <v>136005919.98000002</v>
      </c>
      <c r="K15" s="112">
        <v>523606401.8499999</v>
      </c>
      <c r="L15" s="112">
        <v>217582400.42000008</v>
      </c>
      <c r="M15" s="39">
        <v>170934729.28999999</v>
      </c>
      <c r="N15" s="39">
        <v>245409312.96000004</v>
      </c>
    </row>
    <row r="16" spans="1:14" x14ac:dyDescent="0.3">
      <c r="B16" s="88">
        <v>2022</v>
      </c>
      <c r="C16" s="39">
        <v>233578878.30000001</v>
      </c>
      <c r="D16" s="39">
        <v>253645034.90999997</v>
      </c>
      <c r="E16" s="39">
        <v>232415023.15000004</v>
      </c>
      <c r="F16" s="39">
        <v>268884416.79999995</v>
      </c>
      <c r="G16" s="39">
        <v>237660523.38999999</v>
      </c>
      <c r="H16" s="39">
        <v>212499522.43999887</v>
      </c>
      <c r="I16" s="39">
        <v>181839009.28000116</v>
      </c>
      <c r="J16" s="39">
        <v>187348808.96000123</v>
      </c>
      <c r="K16" s="112">
        <v>226370682.07999849</v>
      </c>
      <c r="L16" s="112">
        <v>220612473.20000052</v>
      </c>
      <c r="M16" s="39">
        <v>201009569.22999954</v>
      </c>
      <c r="N16" s="39">
        <v>215266727.10000277</v>
      </c>
    </row>
    <row r="17" spans="2:14" x14ac:dyDescent="0.3">
      <c r="B17" s="88">
        <v>2023</v>
      </c>
      <c r="C17" s="39">
        <v>238817698.30000001</v>
      </c>
      <c r="D17" s="39">
        <v>237546381.06</v>
      </c>
      <c r="E17" s="39">
        <v>222999350.27000001</v>
      </c>
      <c r="F17" s="39">
        <v>283965182.06000018</v>
      </c>
      <c r="G17" s="39">
        <v>219927515.30000114</v>
      </c>
      <c r="H17" s="39">
        <v>196301172.26999879</v>
      </c>
      <c r="I17" s="39">
        <v>190298214.0099988</v>
      </c>
      <c r="J17" s="39">
        <v>282116950.48000121</v>
      </c>
      <c r="K17" s="112">
        <v>194188937.0800004</v>
      </c>
      <c r="L17" s="112">
        <v>229170364.42999864</v>
      </c>
      <c r="M17" s="39">
        <v>226956620.77999926</v>
      </c>
      <c r="N17" s="39">
        <v>222163734.63999939</v>
      </c>
    </row>
    <row r="18" spans="2:14" x14ac:dyDescent="0.3">
      <c r="B18" s="88">
        <v>2024</v>
      </c>
      <c r="C18" s="39">
        <v>244766371.00999999</v>
      </c>
      <c r="D18" s="39">
        <v>256112462.52000001</v>
      </c>
      <c r="E18" s="39">
        <v>232091435.53999999</v>
      </c>
      <c r="F18" s="39"/>
      <c r="G18" s="39"/>
      <c r="H18" s="39"/>
      <c r="I18" s="39"/>
      <c r="J18" s="39"/>
      <c r="K18" s="112"/>
      <c r="L18" s="112"/>
      <c r="M18" s="39"/>
      <c r="N18" s="39"/>
    </row>
    <row r="19" spans="2:14" x14ac:dyDescent="0.3">
      <c r="B19" s="36"/>
      <c r="C19" s="39"/>
      <c r="D19" s="39"/>
      <c r="E19" s="39"/>
      <c r="F19" s="39"/>
      <c r="G19" s="39"/>
      <c r="H19" s="55"/>
    </row>
    <row r="20" spans="2:14" ht="15.6" x14ac:dyDescent="0.3">
      <c r="B20" s="145" t="s">
        <v>238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</row>
    <row r="21" spans="2:14" ht="19.5" customHeight="1" x14ac:dyDescent="0.3">
      <c r="B21" s="156" t="s">
        <v>240</v>
      </c>
      <c r="C21" s="157" t="s">
        <v>196</v>
      </c>
      <c r="D21" s="158" t="s">
        <v>197</v>
      </c>
      <c r="E21" s="158" t="s">
        <v>198</v>
      </c>
      <c r="F21" s="158" t="s">
        <v>199</v>
      </c>
      <c r="G21" s="158" t="s">
        <v>200</v>
      </c>
      <c r="H21" s="158" t="s">
        <v>201</v>
      </c>
      <c r="I21" s="158" t="s">
        <v>202</v>
      </c>
      <c r="J21" s="158" t="s">
        <v>203</v>
      </c>
      <c r="K21" s="158" t="s">
        <v>204</v>
      </c>
      <c r="L21" s="158" t="s">
        <v>205</v>
      </c>
      <c r="M21" s="158" t="s">
        <v>206</v>
      </c>
      <c r="N21" s="158" t="s">
        <v>207</v>
      </c>
    </row>
    <row r="22" spans="2:14" x14ac:dyDescent="0.3">
      <c r="B22" s="88">
        <v>2020</v>
      </c>
      <c r="C22" s="39">
        <v>269375646.06999993</v>
      </c>
      <c r="D22" s="39">
        <v>215151332.36000025</v>
      </c>
      <c r="E22" s="39">
        <v>153655051.25999999</v>
      </c>
      <c r="F22" s="39">
        <v>149647248.6899991</v>
      </c>
      <c r="G22" s="39">
        <v>78300310.509999871</v>
      </c>
      <c r="H22" s="39">
        <v>125910010.01999998</v>
      </c>
      <c r="I22" s="39">
        <v>148444668.3100009</v>
      </c>
      <c r="J22" s="39">
        <v>151763336.46999836</v>
      </c>
      <c r="K22" s="39">
        <v>140717743.76000166</v>
      </c>
      <c r="L22" s="39">
        <v>112855527.37999892</v>
      </c>
      <c r="M22" s="39">
        <v>125610745.24000072</v>
      </c>
      <c r="N22" s="39">
        <v>222173388.38000059</v>
      </c>
    </row>
    <row r="23" spans="2:14" x14ac:dyDescent="0.3">
      <c r="B23" s="88">
        <v>2021</v>
      </c>
      <c r="C23" s="39">
        <v>276352139.67000008</v>
      </c>
      <c r="D23" s="39">
        <v>594597806.72999978</v>
      </c>
      <c r="E23" s="39">
        <v>349943462.72000003</v>
      </c>
      <c r="F23" s="39">
        <v>447871711.8900001</v>
      </c>
      <c r="G23" s="39">
        <v>355166029.39000058</v>
      </c>
      <c r="H23" s="39">
        <v>195362059</v>
      </c>
      <c r="I23" s="39">
        <v>161704043.15999937</v>
      </c>
      <c r="J23" s="39">
        <v>148956978.73000002</v>
      </c>
      <c r="K23" s="112">
        <v>176637170.17000008</v>
      </c>
      <c r="L23" s="112">
        <v>160953408.86000013</v>
      </c>
      <c r="M23" s="39">
        <v>173405318.66999999</v>
      </c>
      <c r="N23" s="39">
        <v>148136939.35000038</v>
      </c>
    </row>
    <row r="24" spans="2:14" x14ac:dyDescent="0.3">
      <c r="B24" s="88">
        <v>2022</v>
      </c>
      <c r="C24" s="39">
        <v>240685257.66999999</v>
      </c>
      <c r="D24" s="39">
        <v>218143478.41</v>
      </c>
      <c r="E24" s="39">
        <v>182069851.71000105</v>
      </c>
      <c r="F24" s="39">
        <v>206339744.69999897</v>
      </c>
      <c r="G24" s="39">
        <v>205608399.21000004</v>
      </c>
      <c r="H24" s="39">
        <v>201580096.37000036</v>
      </c>
      <c r="I24" s="39">
        <v>167786040.52999949</v>
      </c>
      <c r="J24" s="39">
        <v>177318477.75999999</v>
      </c>
      <c r="K24" s="112">
        <v>182559017.35999942</v>
      </c>
      <c r="L24" s="112">
        <v>171817173.43000078</v>
      </c>
      <c r="M24" s="39">
        <v>51312209.589999914</v>
      </c>
      <c r="N24" s="39">
        <v>210590394.84999919</v>
      </c>
    </row>
    <row r="25" spans="2:14" x14ac:dyDescent="0.3">
      <c r="B25" s="88">
        <v>2023</v>
      </c>
      <c r="C25" s="39">
        <v>186024882.78</v>
      </c>
      <c r="D25" s="39">
        <v>265929237.74000001</v>
      </c>
      <c r="E25" s="39">
        <v>221796429.37</v>
      </c>
      <c r="F25" s="39">
        <v>229186506.90999997</v>
      </c>
      <c r="G25" s="39">
        <v>379376790.18999934</v>
      </c>
      <c r="H25" s="39">
        <v>289898668.41000032</v>
      </c>
      <c r="I25" s="39">
        <v>258507050.13000107</v>
      </c>
      <c r="J25" s="39">
        <v>251955890.17000008</v>
      </c>
      <c r="K25" s="112">
        <v>170997397.11999846</v>
      </c>
      <c r="L25" s="112">
        <v>297302709.05000019</v>
      </c>
      <c r="M25" s="39">
        <v>125128631.23000002</v>
      </c>
      <c r="N25" s="39">
        <v>177492575.47000122</v>
      </c>
    </row>
    <row r="26" spans="2:14" x14ac:dyDescent="0.3">
      <c r="B26" s="88">
        <v>2024</v>
      </c>
      <c r="C26" s="39">
        <v>160971802.25999999</v>
      </c>
      <c r="D26" s="39">
        <v>197145118.36000001</v>
      </c>
      <c r="E26" s="39">
        <v>377995979.06</v>
      </c>
      <c r="F26" s="39"/>
      <c r="G26" s="39"/>
      <c r="H26" s="39"/>
      <c r="I26" s="39"/>
      <c r="J26" s="39"/>
      <c r="K26" s="112"/>
      <c r="L26" s="112"/>
      <c r="M26" s="39"/>
      <c r="N26" s="39"/>
    </row>
    <row r="27" spans="2:14" x14ac:dyDescent="0.3">
      <c r="B27" s="36"/>
      <c r="C27" s="39"/>
      <c r="D27" s="39"/>
      <c r="E27" s="39"/>
      <c r="F27" s="39"/>
      <c r="G27" s="39"/>
      <c r="H27" s="55"/>
    </row>
    <row r="28" spans="2:14" x14ac:dyDescent="0.3">
      <c r="B28" s="46" t="s">
        <v>1287</v>
      </c>
      <c r="C28" s="37"/>
      <c r="D28" s="37"/>
      <c r="E28" s="37"/>
      <c r="F28" s="37"/>
      <c r="G28" s="37"/>
    </row>
    <row r="29" spans="2:14" x14ac:dyDescent="0.3">
      <c r="B29" s="37"/>
      <c r="C29" s="37"/>
      <c r="D29" s="37"/>
      <c r="E29" s="37"/>
      <c r="F29" s="37"/>
      <c r="G29" s="37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</sheetData>
  <mergeCells count="1">
    <mergeCell ref="B2:I2"/>
  </mergeCells>
  <hyperlinks>
    <hyperlink ref="A1" location="'Índice '!A1" display="Índice" xr:uid="{00000000-0004-0000-1D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N38"/>
  <sheetViews>
    <sheetView showGridLines="0" zoomScaleNormal="100" workbookViewId="0">
      <selection activeCell="K20" sqref="K20"/>
    </sheetView>
  </sheetViews>
  <sheetFormatPr defaultRowHeight="14.4" x14ac:dyDescent="0.3"/>
  <cols>
    <col min="2" max="2" width="21.88671875" customWidth="1"/>
    <col min="3" max="11" width="7.33203125" bestFit="1" customWidth="1"/>
    <col min="12" max="12" width="7.5546875" customWidth="1"/>
  </cols>
  <sheetData>
    <row r="1" spans="1:14" x14ac:dyDescent="0.3">
      <c r="A1" s="43" t="s">
        <v>75</v>
      </c>
    </row>
    <row r="2" spans="1:14" ht="18" customHeight="1" x14ac:dyDescent="0.35">
      <c r="B2" s="304" t="s">
        <v>193</v>
      </c>
      <c r="C2" s="304"/>
      <c r="D2" s="304"/>
      <c r="E2" s="304"/>
      <c r="F2" s="304"/>
      <c r="G2" s="304"/>
      <c r="H2" s="304"/>
      <c r="I2" s="304"/>
      <c r="J2" s="304"/>
      <c r="K2" s="304"/>
      <c r="L2" s="304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5" t="s">
        <v>241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ht="27.6" x14ac:dyDescent="0.3">
      <c r="B5" s="156" t="s">
        <v>242</v>
      </c>
      <c r="C5" s="159">
        <v>2013</v>
      </c>
      <c r="D5" s="159">
        <v>2014</v>
      </c>
      <c r="E5" s="159">
        <v>2015</v>
      </c>
      <c r="F5" s="159">
        <v>2016</v>
      </c>
      <c r="G5" s="159">
        <v>2017</v>
      </c>
      <c r="H5" s="159">
        <v>2018</v>
      </c>
      <c r="I5" s="159">
        <v>2019</v>
      </c>
      <c r="J5" s="159">
        <v>2020</v>
      </c>
      <c r="K5" s="159">
        <v>2021</v>
      </c>
      <c r="L5" s="200" t="s">
        <v>161</v>
      </c>
      <c r="M5" s="200" t="s">
        <v>1275</v>
      </c>
      <c r="N5" s="200" t="s">
        <v>1276</v>
      </c>
    </row>
    <row r="6" spans="1:14" ht="12.75" customHeight="1" x14ac:dyDescent="0.3">
      <c r="B6" s="34" t="s">
        <v>170</v>
      </c>
      <c r="C6" s="185">
        <v>303.60000000000002</v>
      </c>
      <c r="D6" s="185">
        <v>331.7</v>
      </c>
      <c r="E6" s="185">
        <v>326.60000000000002</v>
      </c>
      <c r="F6" s="185">
        <v>288.7</v>
      </c>
      <c r="G6" s="186">
        <v>331.9</v>
      </c>
      <c r="H6" s="186">
        <v>319.2</v>
      </c>
      <c r="I6" s="186">
        <v>351</v>
      </c>
      <c r="J6" s="186">
        <v>353.66897466010045</v>
      </c>
      <c r="K6" s="186">
        <v>429.72</v>
      </c>
      <c r="L6" s="186">
        <v>468.79979942048789</v>
      </c>
      <c r="M6" s="186">
        <v>515.29193545532155</v>
      </c>
      <c r="N6" s="186">
        <v>591.5</v>
      </c>
    </row>
    <row r="7" spans="1:14" x14ac:dyDescent="0.3">
      <c r="B7" s="34" t="s">
        <v>171</v>
      </c>
      <c r="C7" s="185">
        <v>1166</v>
      </c>
      <c r="D7" s="185">
        <v>1122</v>
      </c>
      <c r="E7" s="185">
        <v>1156.5999999999999</v>
      </c>
      <c r="F7" s="185">
        <v>1144.9000000000001</v>
      </c>
      <c r="G7" s="186">
        <v>1240.7</v>
      </c>
      <c r="H7" s="186">
        <v>1203.5</v>
      </c>
      <c r="I7" s="186">
        <v>1101.7</v>
      </c>
      <c r="J7" s="186">
        <v>1295.0290452308066</v>
      </c>
      <c r="K7" s="186">
        <v>1484</v>
      </c>
      <c r="L7" s="186">
        <v>1651.2173967014733</v>
      </c>
      <c r="M7" s="186">
        <v>1802.8089865963445</v>
      </c>
      <c r="N7" s="186">
        <v>2163.8000000000002</v>
      </c>
    </row>
    <row r="8" spans="1:14" x14ac:dyDescent="0.3">
      <c r="B8" s="34" t="s">
        <v>214</v>
      </c>
      <c r="C8" s="185">
        <v>478.4</v>
      </c>
      <c r="D8" s="187">
        <v>577.29999999999995</v>
      </c>
      <c r="E8" s="187">
        <v>630.6</v>
      </c>
      <c r="F8" s="187">
        <v>630.29999999999995</v>
      </c>
      <c r="G8" s="188">
        <v>551.1</v>
      </c>
      <c r="H8" s="188">
        <v>629</v>
      </c>
      <c r="I8" s="188">
        <v>639.29999999999995</v>
      </c>
      <c r="J8" s="188">
        <v>541.37313194727051</v>
      </c>
      <c r="K8" s="188">
        <v>586.61</v>
      </c>
      <c r="L8" s="222">
        <v>586.42351085864902</v>
      </c>
      <c r="M8" s="188">
        <v>565.02892227640734</v>
      </c>
      <c r="N8" s="188">
        <v>658.2</v>
      </c>
    </row>
    <row r="9" spans="1:14" x14ac:dyDescent="0.3">
      <c r="B9" s="34"/>
      <c r="C9" s="185"/>
      <c r="D9" s="185"/>
      <c r="E9" s="187"/>
      <c r="F9" s="187"/>
      <c r="G9" s="187"/>
      <c r="H9" s="188"/>
      <c r="I9" s="188"/>
      <c r="J9" s="188"/>
      <c r="K9" s="188"/>
      <c r="L9" s="186"/>
    </row>
    <row r="10" spans="1:14" ht="13.5" customHeight="1" x14ac:dyDescent="0.3">
      <c r="B10" s="36"/>
      <c r="C10" s="185"/>
      <c r="D10" s="185"/>
      <c r="E10" s="185"/>
      <c r="F10" s="185"/>
      <c r="G10" s="185"/>
      <c r="H10" s="186"/>
      <c r="I10" s="186"/>
      <c r="J10" s="186"/>
      <c r="K10" s="186"/>
      <c r="L10" s="75"/>
    </row>
    <row r="11" spans="1:14" ht="15.6" x14ac:dyDescent="0.3">
      <c r="B11" s="145" t="s">
        <v>243</v>
      </c>
      <c r="C11" s="189"/>
      <c r="D11" s="189"/>
      <c r="E11" s="189"/>
      <c r="F11" s="189"/>
      <c r="G11" s="189"/>
      <c r="H11" s="189"/>
      <c r="I11" s="189"/>
      <c r="J11" s="189"/>
      <c r="K11" s="189"/>
      <c r="L11" s="152"/>
      <c r="M11" s="152"/>
      <c r="N11" s="152"/>
    </row>
    <row r="12" spans="1:14" ht="27.6" x14ac:dyDescent="0.3">
      <c r="B12" s="156" t="s">
        <v>244</v>
      </c>
      <c r="C12" s="159">
        <v>2013</v>
      </c>
      <c r="D12" s="159">
        <v>2014</v>
      </c>
      <c r="E12" s="159">
        <v>2015</v>
      </c>
      <c r="F12" s="159">
        <v>2016</v>
      </c>
      <c r="G12" s="159">
        <v>2017</v>
      </c>
      <c r="H12" s="159">
        <v>2018</v>
      </c>
      <c r="I12" s="159">
        <v>2019</v>
      </c>
      <c r="J12" s="159">
        <v>2020</v>
      </c>
      <c r="K12" s="159">
        <v>2021</v>
      </c>
      <c r="L12" s="200" t="s">
        <v>161</v>
      </c>
      <c r="M12" s="200" t="s">
        <v>1275</v>
      </c>
      <c r="N12" s="200" t="s">
        <v>1276</v>
      </c>
    </row>
    <row r="13" spans="1:14" x14ac:dyDescent="0.3">
      <c r="B13" s="34" t="s">
        <v>245</v>
      </c>
      <c r="C13" s="185">
        <v>179.2</v>
      </c>
      <c r="D13" s="185">
        <v>218.6</v>
      </c>
      <c r="E13" s="185">
        <v>224.5</v>
      </c>
      <c r="F13" s="185">
        <v>236</v>
      </c>
      <c r="G13" s="186">
        <v>229.7</v>
      </c>
      <c r="H13" s="186">
        <v>247.9</v>
      </c>
      <c r="I13" s="186">
        <v>251</v>
      </c>
      <c r="J13" s="186">
        <v>246.5</v>
      </c>
      <c r="K13" s="186">
        <v>219.67</v>
      </c>
      <c r="L13" s="186">
        <v>233.86091513471885</v>
      </c>
      <c r="M13" s="186">
        <v>295.56763202254712</v>
      </c>
      <c r="N13" s="186">
        <v>280.3</v>
      </c>
    </row>
    <row r="14" spans="1:14" x14ac:dyDescent="0.3">
      <c r="B14" s="34" t="s">
        <v>91</v>
      </c>
      <c r="C14" s="185">
        <v>197.2</v>
      </c>
      <c r="D14" s="185">
        <v>225.6</v>
      </c>
      <c r="E14" s="185">
        <v>225.4</v>
      </c>
      <c r="F14" s="185">
        <v>229.2</v>
      </c>
      <c r="G14" s="186">
        <v>229</v>
      </c>
      <c r="H14" s="186">
        <v>239.9</v>
      </c>
      <c r="I14" s="186">
        <v>238.6</v>
      </c>
      <c r="J14" s="186">
        <v>242.5</v>
      </c>
      <c r="K14" s="186">
        <v>251.44</v>
      </c>
      <c r="L14" s="186">
        <v>274.81778606987211</v>
      </c>
      <c r="M14" s="186">
        <v>368.75900880544901</v>
      </c>
      <c r="N14" s="186">
        <v>290.7</v>
      </c>
    </row>
    <row r="15" spans="1:14" x14ac:dyDescent="0.3">
      <c r="B15" s="34" t="s">
        <v>92</v>
      </c>
      <c r="C15" s="185">
        <v>265.8</v>
      </c>
      <c r="D15" s="187">
        <v>287.39999999999998</v>
      </c>
      <c r="E15" s="187">
        <v>318</v>
      </c>
      <c r="F15" s="187">
        <v>357.9</v>
      </c>
      <c r="G15" s="188">
        <v>372.6</v>
      </c>
      <c r="H15" s="188">
        <v>405.8</v>
      </c>
      <c r="I15" s="188">
        <v>410</v>
      </c>
      <c r="J15" s="188">
        <v>407.9</v>
      </c>
      <c r="K15" s="188">
        <v>396.34</v>
      </c>
      <c r="L15" s="188">
        <v>465.16306131669336</v>
      </c>
      <c r="M15" s="188">
        <v>560.88293767871255</v>
      </c>
      <c r="N15" s="188">
        <v>587.20000000000005</v>
      </c>
    </row>
    <row r="16" spans="1:14" x14ac:dyDescent="0.3">
      <c r="B16" s="36"/>
      <c r="C16" s="89"/>
      <c r="D16" s="89"/>
      <c r="E16" s="89"/>
      <c r="F16" s="89"/>
      <c r="G16" s="89"/>
      <c r="H16" s="90"/>
      <c r="I16" s="91"/>
      <c r="J16" s="91"/>
      <c r="K16" s="91"/>
    </row>
    <row r="17" spans="2:11" x14ac:dyDescent="0.3">
      <c r="B17" s="46" t="s">
        <v>1282</v>
      </c>
      <c r="C17" s="92"/>
      <c r="D17" s="92"/>
      <c r="E17" s="92"/>
      <c r="F17" s="92"/>
      <c r="G17" s="92"/>
      <c r="H17" s="91"/>
      <c r="I17" s="91"/>
      <c r="J17" s="91"/>
      <c r="K17" s="91"/>
    </row>
    <row r="18" spans="2:11" x14ac:dyDescent="0.3">
      <c r="B18" s="37"/>
      <c r="C18" s="92"/>
      <c r="D18" s="92"/>
      <c r="E18" s="92"/>
      <c r="F18" s="92"/>
      <c r="G18" s="92"/>
      <c r="H18" s="91"/>
      <c r="I18" s="91"/>
      <c r="J18" s="91"/>
      <c r="K18" s="91"/>
    </row>
    <row r="19" spans="2:11" x14ac:dyDescent="0.3">
      <c r="B19" s="8"/>
      <c r="C19" s="8"/>
      <c r="D19" s="8"/>
      <c r="E19" s="8"/>
      <c r="F19" s="8"/>
      <c r="G19" s="8"/>
    </row>
    <row r="20" spans="2:11" x14ac:dyDescent="0.3">
      <c r="B20" s="8"/>
      <c r="C20" s="8"/>
      <c r="D20" s="8"/>
      <c r="E20" s="8"/>
      <c r="F20" s="8"/>
      <c r="G20" s="8"/>
    </row>
    <row r="21" spans="2:11" x14ac:dyDescent="0.3">
      <c r="B21" s="8"/>
      <c r="C21" s="8"/>
      <c r="D21" s="8"/>
      <c r="E21" s="8"/>
      <c r="F21" s="8"/>
      <c r="G21" s="8"/>
    </row>
    <row r="22" spans="2:11" x14ac:dyDescent="0.3">
      <c r="B22" s="8"/>
      <c r="C22" s="8"/>
      <c r="D22" s="8"/>
      <c r="E22" s="8"/>
      <c r="F22" s="8"/>
      <c r="G22" s="8"/>
    </row>
    <row r="23" spans="2:11" x14ac:dyDescent="0.3">
      <c r="B23" s="8"/>
      <c r="C23" s="8"/>
      <c r="D23" s="8"/>
      <c r="E23" s="8"/>
      <c r="F23" s="8"/>
      <c r="G23" s="8"/>
    </row>
    <row r="24" spans="2:11" x14ac:dyDescent="0.3">
      <c r="B24" s="8"/>
      <c r="C24" s="8"/>
      <c r="D24" s="8"/>
      <c r="E24" s="8"/>
      <c r="F24" s="8"/>
      <c r="G24" s="8"/>
    </row>
    <row r="25" spans="2:11" x14ac:dyDescent="0.3">
      <c r="B25" s="8"/>
      <c r="C25" s="8"/>
      <c r="D25" s="8"/>
      <c r="E25" s="8"/>
      <c r="F25" s="8"/>
      <c r="G25" s="8"/>
    </row>
    <row r="26" spans="2:11" x14ac:dyDescent="0.3">
      <c r="B26" s="8"/>
      <c r="C26" s="8"/>
      <c r="D26" s="8"/>
      <c r="E26" s="8"/>
      <c r="F26" s="8"/>
      <c r="G26" s="8"/>
    </row>
    <row r="27" spans="2:11" x14ac:dyDescent="0.3">
      <c r="B27" s="8"/>
      <c r="C27" s="8"/>
      <c r="D27" s="8"/>
      <c r="E27" s="8"/>
      <c r="F27" s="8"/>
      <c r="G27" s="8"/>
    </row>
    <row r="28" spans="2:11" x14ac:dyDescent="0.3">
      <c r="B28" s="8"/>
      <c r="C28" s="8"/>
      <c r="D28" s="8"/>
      <c r="E28" s="8"/>
      <c r="F28" s="8"/>
      <c r="G28" s="8"/>
    </row>
    <row r="29" spans="2:11" x14ac:dyDescent="0.3">
      <c r="B29" s="8"/>
      <c r="C29" s="8"/>
      <c r="D29" s="8"/>
      <c r="E29" s="8"/>
      <c r="F29" s="8"/>
      <c r="G29" s="8"/>
    </row>
    <row r="30" spans="2:11" x14ac:dyDescent="0.3">
      <c r="B30" s="8"/>
      <c r="C30" s="8"/>
      <c r="D30" s="8"/>
      <c r="E30" s="8"/>
      <c r="F30" s="8"/>
      <c r="G30" s="8"/>
    </row>
    <row r="31" spans="2:11" x14ac:dyDescent="0.3">
      <c r="B31" s="8"/>
      <c r="C31" s="8"/>
      <c r="D31" s="8"/>
      <c r="E31" s="8"/>
      <c r="F31" s="8"/>
      <c r="G31" s="8"/>
    </row>
    <row r="32" spans="2:11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</sheetData>
  <mergeCells count="1">
    <mergeCell ref="B2:L2"/>
  </mergeCells>
  <phoneticPr fontId="21" type="noConversion"/>
  <hyperlinks>
    <hyperlink ref="A1" location="'Índice '!A1" display="Índice" xr:uid="{00000000-0004-0000-1E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N36"/>
  <sheetViews>
    <sheetView showGridLines="0" zoomScaleNormal="100" workbookViewId="0">
      <selection activeCell="F18" sqref="F18"/>
    </sheetView>
  </sheetViews>
  <sheetFormatPr defaultRowHeight="14.4" x14ac:dyDescent="0.3"/>
  <cols>
    <col min="2" max="2" width="30" customWidth="1"/>
    <col min="3" max="3" width="12.88671875" customWidth="1"/>
    <col min="4" max="4" width="14.4414062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4.5546875" customWidth="1"/>
    <col min="11" max="11" width="14.88671875" customWidth="1"/>
    <col min="12" max="12" width="14" customWidth="1"/>
    <col min="13" max="13" width="13.88671875" customWidth="1"/>
    <col min="14" max="14" width="15.88671875" bestFit="1" customWidth="1"/>
  </cols>
  <sheetData>
    <row r="1" spans="1:14" x14ac:dyDescent="0.3">
      <c r="A1" s="43" t="s">
        <v>75</v>
      </c>
    </row>
    <row r="2" spans="1:14" ht="18" x14ac:dyDescent="0.35">
      <c r="B2" s="304" t="s">
        <v>246</v>
      </c>
      <c r="C2" s="304"/>
      <c r="D2" s="304"/>
      <c r="E2" s="304"/>
      <c r="F2" s="304"/>
      <c r="G2" s="304"/>
      <c r="H2" s="304"/>
      <c r="I2" s="304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5" t="s">
        <v>247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4" ht="39.75" customHeight="1" x14ac:dyDescent="0.3">
      <c r="B5" s="156" t="s">
        <v>43</v>
      </c>
      <c r="C5" s="159">
        <v>2013</v>
      </c>
      <c r="D5" s="159">
        <v>2014</v>
      </c>
      <c r="E5" s="159">
        <v>2015</v>
      </c>
      <c r="F5" s="159">
        <v>2016</v>
      </c>
      <c r="G5" s="159">
        <v>2017</v>
      </c>
      <c r="H5" s="159">
        <v>2018</v>
      </c>
      <c r="I5" s="159">
        <v>2019</v>
      </c>
      <c r="J5" s="159">
        <v>2020</v>
      </c>
      <c r="K5" s="159">
        <v>2021</v>
      </c>
      <c r="L5" s="200" t="s">
        <v>161</v>
      </c>
      <c r="M5" s="200" t="s">
        <v>1275</v>
      </c>
      <c r="N5" s="200" t="s">
        <v>1276</v>
      </c>
    </row>
    <row r="6" spans="1:14" x14ac:dyDescent="0.3">
      <c r="B6" s="34" t="s">
        <v>84</v>
      </c>
      <c r="C6" s="56">
        <v>3402031064</v>
      </c>
      <c r="D6" s="56">
        <v>2236583689</v>
      </c>
      <c r="E6" s="56">
        <v>2444336745</v>
      </c>
      <c r="F6" s="56">
        <v>2949737616</v>
      </c>
      <c r="G6" s="56">
        <v>3052164469</v>
      </c>
      <c r="H6" s="56">
        <v>3119452482</v>
      </c>
      <c r="I6" s="56">
        <v>3274461110.1375599</v>
      </c>
      <c r="J6" s="56">
        <v>3253024428.6542702</v>
      </c>
      <c r="K6" s="56">
        <v>4212433177.2399998</v>
      </c>
      <c r="L6" s="56">
        <v>4394947004.6592102</v>
      </c>
      <c r="M6" s="56">
        <v>4404148638.6766214</v>
      </c>
      <c r="N6" s="56">
        <v>4436106970</v>
      </c>
    </row>
    <row r="7" spans="1:14" x14ac:dyDescent="0.3">
      <c r="B7" s="34" t="s">
        <v>78</v>
      </c>
      <c r="C7" s="56">
        <v>35458419198.019997</v>
      </c>
      <c r="D7" s="56">
        <v>39493488344.419998</v>
      </c>
      <c r="E7" s="56">
        <v>44872629529.269997</v>
      </c>
      <c r="F7" s="56">
        <v>49738176160.059998</v>
      </c>
      <c r="G7" s="56">
        <v>62780770895.210007</v>
      </c>
      <c r="H7" s="56">
        <v>61243796064.500008</v>
      </c>
      <c r="I7" s="56">
        <v>63667247835.560005</v>
      </c>
      <c r="J7" s="56">
        <v>65541336143.849998</v>
      </c>
      <c r="K7" s="56">
        <v>77723858074.729996</v>
      </c>
      <c r="L7" s="56">
        <v>84477500857.679993</v>
      </c>
      <c r="M7" s="56">
        <v>89418056156.270004</v>
      </c>
      <c r="N7" s="56">
        <v>90234989316</v>
      </c>
    </row>
    <row r="8" spans="1:14" x14ac:dyDescent="0.3">
      <c r="B8" s="34" t="s">
        <v>154</v>
      </c>
      <c r="C8" s="65">
        <v>7.2886772783314034E-3</v>
      </c>
      <c r="D8" s="65">
        <v>7.2210436792650842E-3</v>
      </c>
      <c r="E8" s="65">
        <v>7.8917023360352851E-3</v>
      </c>
      <c r="F8" s="65">
        <v>8.4069236248152084E-3</v>
      </c>
      <c r="G8" s="65">
        <v>1.0044936286116406E-2</v>
      </c>
      <c r="H8" s="65">
        <v>9.4269407293441649E-3</v>
      </c>
      <c r="I8" s="65">
        <v>9.224528150103814E-3</v>
      </c>
      <c r="J8" s="65">
        <v>9.3793446862480544E-3</v>
      </c>
      <c r="K8" s="65">
        <v>9.2650549926100237E-3</v>
      </c>
      <c r="L8" s="65">
        <v>8.9631479200780687E-3</v>
      </c>
      <c r="M8" s="65">
        <v>9.2379793866916894E-3</v>
      </c>
      <c r="N8" s="65">
        <v>9.2379793866916894E-3</v>
      </c>
    </row>
    <row r="9" spans="1:14" x14ac:dyDescent="0.3">
      <c r="B9" s="34" t="s">
        <v>93</v>
      </c>
      <c r="C9" s="56">
        <v>38860450262.019997</v>
      </c>
      <c r="D9" s="56">
        <v>41730072033.419998</v>
      </c>
      <c r="E9" s="56">
        <v>47316966274.269997</v>
      </c>
      <c r="F9" s="56">
        <v>52687913776.059998</v>
      </c>
      <c r="G9" s="56">
        <v>65832935364.210007</v>
      </c>
      <c r="H9" s="56">
        <v>64363248546.500008</v>
      </c>
      <c r="I9" s="56">
        <v>66941708945.697563</v>
      </c>
      <c r="J9" s="56">
        <v>68794360572.504272</v>
      </c>
      <c r="K9" s="56">
        <v>81936291251.970001</v>
      </c>
      <c r="L9" s="56">
        <v>88872447862.339203</v>
      </c>
      <c r="M9" s="56">
        <v>93822204794.946625</v>
      </c>
      <c r="N9" s="56">
        <v>94671096286</v>
      </c>
    </row>
    <row r="10" spans="1:14" x14ac:dyDescent="0.3">
      <c r="B10" s="21"/>
      <c r="C10" s="21"/>
      <c r="D10" s="21"/>
      <c r="E10" s="21"/>
      <c r="F10" s="21"/>
      <c r="G10" s="21"/>
      <c r="H10" s="21"/>
      <c r="I10" s="21"/>
    </row>
    <row r="11" spans="1:14" x14ac:dyDescent="0.3">
      <c r="B11" s="46" t="s">
        <v>1288</v>
      </c>
      <c r="C11" s="21"/>
      <c r="D11" s="21"/>
      <c r="E11" s="21"/>
      <c r="F11" s="21"/>
      <c r="G11" s="21"/>
      <c r="H11" s="21"/>
      <c r="I11" s="21"/>
      <c r="K11" s="186"/>
    </row>
    <row r="12" spans="1:14" x14ac:dyDescent="0.3">
      <c r="B12" s="8"/>
      <c r="C12" s="8"/>
      <c r="D12" s="8"/>
      <c r="E12" s="8"/>
      <c r="F12" s="8"/>
      <c r="G12" s="8"/>
      <c r="H12" s="8"/>
      <c r="I12" s="8"/>
      <c r="K12" s="186"/>
    </row>
    <row r="13" spans="1:14" x14ac:dyDescent="0.3">
      <c r="B13" s="8"/>
      <c r="C13" s="8"/>
      <c r="D13" s="8"/>
      <c r="E13" s="8"/>
      <c r="F13" s="8"/>
      <c r="G13" s="8"/>
      <c r="H13" s="8"/>
      <c r="I13" s="8"/>
      <c r="K13" s="188"/>
    </row>
    <row r="14" spans="1:14" x14ac:dyDescent="0.3">
      <c r="B14" s="8"/>
      <c r="C14" s="8"/>
      <c r="D14" s="8"/>
      <c r="E14" s="8"/>
      <c r="F14" s="8"/>
      <c r="G14" s="8"/>
      <c r="H14" s="8"/>
      <c r="I14" s="8"/>
    </row>
    <row r="15" spans="1:14" x14ac:dyDescent="0.3">
      <c r="B15" s="8"/>
      <c r="C15" s="8"/>
      <c r="D15" s="8"/>
      <c r="E15" s="8"/>
      <c r="F15" s="8"/>
      <c r="G15" s="8"/>
      <c r="H15" s="8"/>
      <c r="I15" s="8"/>
    </row>
    <row r="16" spans="1:14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</sheetData>
  <mergeCells count="1">
    <mergeCell ref="B2:I2"/>
  </mergeCells>
  <phoneticPr fontId="21" type="noConversion"/>
  <hyperlinks>
    <hyperlink ref="A1" location="'Índice '!A1" display="Índice" xr:uid="{00000000-0004-0000-1F00-000000000000}"/>
  </hyperlinks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N54"/>
  <sheetViews>
    <sheetView showGridLines="0" topLeftCell="B1" zoomScaleNormal="100" workbookViewId="0">
      <selection activeCell="G10" sqref="G10"/>
    </sheetView>
  </sheetViews>
  <sheetFormatPr defaultRowHeight="14.4" x14ac:dyDescent="0.3"/>
  <cols>
    <col min="2" max="2" width="25.5546875" customWidth="1"/>
    <col min="3" max="3" width="13.33203125" customWidth="1"/>
    <col min="4" max="4" width="12.88671875" customWidth="1"/>
    <col min="5" max="5" width="11.88671875" customWidth="1"/>
    <col min="6" max="6" width="12.44140625" customWidth="1"/>
    <col min="7" max="7" width="12.109375" customWidth="1"/>
    <col min="8" max="8" width="14.109375" customWidth="1"/>
    <col min="9" max="11" width="12" bestFit="1" customWidth="1"/>
    <col min="12" max="13" width="13.33203125" customWidth="1"/>
    <col min="14" max="14" width="14.5546875" customWidth="1"/>
  </cols>
  <sheetData>
    <row r="1" spans="1:14" x14ac:dyDescent="0.3">
      <c r="A1" s="43" t="s">
        <v>75</v>
      </c>
    </row>
    <row r="2" spans="1:14" ht="18" customHeight="1" x14ac:dyDescent="0.35">
      <c r="B2" s="304" t="s">
        <v>246</v>
      </c>
      <c r="C2" s="304"/>
      <c r="D2" s="304"/>
      <c r="E2" s="304"/>
      <c r="F2" s="304"/>
      <c r="G2" s="304"/>
      <c r="H2" s="304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5" t="s">
        <v>248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ht="27.6" x14ac:dyDescent="0.3">
      <c r="B5" s="160" t="s">
        <v>249</v>
      </c>
      <c r="C5" s="161" t="s">
        <v>196</v>
      </c>
      <c r="D5" s="161" t="s">
        <v>197</v>
      </c>
      <c r="E5" s="161" t="s">
        <v>198</v>
      </c>
      <c r="F5" s="161" t="s">
        <v>199</v>
      </c>
      <c r="G5" s="161" t="s">
        <v>200</v>
      </c>
      <c r="H5" s="161" t="s">
        <v>201</v>
      </c>
      <c r="I5" s="161" t="s">
        <v>202</v>
      </c>
      <c r="J5" s="161" t="s">
        <v>203</v>
      </c>
      <c r="K5" s="161" t="s">
        <v>204</v>
      </c>
      <c r="L5" s="161" t="s">
        <v>205</v>
      </c>
      <c r="M5" s="161" t="s">
        <v>206</v>
      </c>
      <c r="N5" s="161" t="s">
        <v>207</v>
      </c>
    </row>
    <row r="6" spans="1:14" x14ac:dyDescent="0.3">
      <c r="B6" s="88">
        <v>2020</v>
      </c>
      <c r="C6" s="39">
        <v>252079304.20649976</v>
      </c>
      <c r="D6" s="39">
        <v>251216738.20950699</v>
      </c>
      <c r="E6" s="39">
        <v>265523597.96662754</v>
      </c>
      <c r="F6" s="39">
        <v>236461574.42911804</v>
      </c>
      <c r="G6" s="39">
        <v>253425875.30288768</v>
      </c>
      <c r="H6" s="54">
        <v>264538648.88935542</v>
      </c>
      <c r="I6" s="54">
        <v>280876125.79989052</v>
      </c>
      <c r="J6" s="54">
        <v>261210334.05761576</v>
      </c>
      <c r="K6" s="54">
        <v>285545142.39787054</v>
      </c>
      <c r="L6" s="54">
        <v>285620353.82928848</v>
      </c>
      <c r="M6" s="54">
        <v>288453084.96405029</v>
      </c>
      <c r="N6" s="54">
        <v>328003348.4615593</v>
      </c>
    </row>
    <row r="7" spans="1:14" x14ac:dyDescent="0.3">
      <c r="B7" s="88">
        <v>2021</v>
      </c>
      <c r="C7" s="39">
        <v>307844967.95993304</v>
      </c>
      <c r="D7" s="39">
        <v>289792260.56500006</v>
      </c>
      <c r="E7" s="39">
        <v>315965671.36434484</v>
      </c>
      <c r="F7" s="39">
        <v>350479077.3162179</v>
      </c>
      <c r="G7" s="39">
        <v>347449998.54558653</v>
      </c>
      <c r="H7" s="39">
        <v>352861550.95246428</v>
      </c>
      <c r="I7" s="39">
        <v>353655448.15663171</v>
      </c>
      <c r="J7" s="39">
        <v>373085046.60604835</v>
      </c>
      <c r="K7" s="54">
        <v>371907937.34720218</v>
      </c>
      <c r="L7" s="54">
        <v>370029730.39221799</v>
      </c>
      <c r="M7" s="54">
        <v>378554944.54000002</v>
      </c>
      <c r="N7" s="54">
        <v>399539431.92000002</v>
      </c>
    </row>
    <row r="8" spans="1:14" x14ac:dyDescent="0.3">
      <c r="B8" s="88">
        <v>2022</v>
      </c>
      <c r="C8" s="39">
        <v>334818179.88189101</v>
      </c>
      <c r="D8" s="39">
        <v>319426735.94297099</v>
      </c>
      <c r="E8" s="39">
        <v>378557363.42034727</v>
      </c>
      <c r="F8" s="39">
        <v>356941439.46010387</v>
      </c>
      <c r="G8" s="39">
        <v>381067949.91324168</v>
      </c>
      <c r="H8" s="54">
        <v>362735058.66458452</v>
      </c>
      <c r="I8" s="54">
        <v>367082672.24068975</v>
      </c>
      <c r="J8" s="54">
        <v>363800400.31088316</v>
      </c>
      <c r="K8" s="54">
        <v>357383618.22170335</v>
      </c>
      <c r="L8" s="54">
        <v>384050728.7305007</v>
      </c>
      <c r="M8" s="54">
        <v>385118737.49087149</v>
      </c>
      <c r="N8" s="54">
        <v>403964120.38142234</v>
      </c>
    </row>
    <row r="9" spans="1:14" x14ac:dyDescent="0.3">
      <c r="B9" s="88">
        <v>2023</v>
      </c>
      <c r="C9" s="39">
        <v>359657182.74000001</v>
      </c>
      <c r="D9" s="39">
        <v>342798722.00999999</v>
      </c>
      <c r="E9" s="39">
        <v>372103727.52999997</v>
      </c>
      <c r="F9" s="39">
        <v>354925550.52461046</v>
      </c>
      <c r="G9" s="39">
        <v>375864596.12835681</v>
      </c>
      <c r="H9" s="54">
        <v>384672302.51989383</v>
      </c>
      <c r="I9" s="54">
        <v>362583766.45247114</v>
      </c>
      <c r="J9" s="54">
        <v>360095428.92015541</v>
      </c>
      <c r="K9" s="54">
        <v>355492239.5068785</v>
      </c>
      <c r="L9" s="54">
        <v>365501790.21999997</v>
      </c>
      <c r="M9" s="54">
        <v>369209046.46999997</v>
      </c>
      <c r="N9" s="54">
        <v>401244285.64999998</v>
      </c>
    </row>
    <row r="10" spans="1:14" x14ac:dyDescent="0.3">
      <c r="B10" s="88">
        <v>2024</v>
      </c>
      <c r="C10" s="39">
        <v>370491912.19</v>
      </c>
      <c r="D10" s="39">
        <v>353406239.42000002</v>
      </c>
      <c r="E10" s="39">
        <v>382619812.23000002</v>
      </c>
      <c r="F10" s="39"/>
      <c r="G10" s="39"/>
      <c r="H10" s="54"/>
      <c r="I10" s="54"/>
      <c r="J10" s="54"/>
      <c r="K10" s="54"/>
      <c r="L10" s="54"/>
      <c r="M10" s="54"/>
      <c r="N10" s="54"/>
    </row>
    <row r="11" spans="1:14" x14ac:dyDescent="0.3">
      <c r="B11" s="88"/>
      <c r="C11" s="39"/>
      <c r="D11" s="39"/>
      <c r="E11" s="39"/>
      <c r="F11" s="39"/>
      <c r="G11" s="39"/>
      <c r="H11" s="54"/>
      <c r="I11" s="54"/>
      <c r="J11" s="54"/>
      <c r="K11" s="54"/>
      <c r="L11" s="54"/>
      <c r="M11" s="54"/>
      <c r="N11" s="54"/>
    </row>
    <row r="12" spans="1:14" ht="15.6" x14ac:dyDescent="0.3">
      <c r="B12" s="145" t="s">
        <v>250</v>
      </c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</row>
    <row r="13" spans="1:14" ht="27.6" x14ac:dyDescent="0.3">
      <c r="B13" s="160" t="s">
        <v>251</v>
      </c>
      <c r="C13" s="161" t="s">
        <v>196</v>
      </c>
      <c r="D13" s="161" t="s">
        <v>197</v>
      </c>
      <c r="E13" s="161" t="s">
        <v>198</v>
      </c>
      <c r="F13" s="161" t="s">
        <v>199</v>
      </c>
      <c r="G13" s="161" t="s">
        <v>200</v>
      </c>
      <c r="H13" s="161" t="s">
        <v>201</v>
      </c>
      <c r="I13" s="161" t="s">
        <v>202</v>
      </c>
      <c r="J13" s="161" t="s">
        <v>203</v>
      </c>
      <c r="K13" s="161" t="s">
        <v>204</v>
      </c>
      <c r="L13" s="161" t="s">
        <v>205</v>
      </c>
      <c r="M13" s="161" t="s">
        <v>206</v>
      </c>
      <c r="N13" s="161" t="s">
        <v>207</v>
      </c>
    </row>
    <row r="14" spans="1:14" x14ac:dyDescent="0.3">
      <c r="B14" s="88">
        <v>2020</v>
      </c>
      <c r="C14" s="39">
        <v>5438351650.0299997</v>
      </c>
      <c r="D14" s="39">
        <v>5592213019.1800003</v>
      </c>
      <c r="E14" s="39">
        <v>5191831757.6799994</v>
      </c>
      <c r="F14" s="39">
        <v>5139570744.1200008</v>
      </c>
      <c r="G14" s="39">
        <v>5749977011.039999</v>
      </c>
      <c r="H14" s="54">
        <v>4882172178.5699997</v>
      </c>
      <c r="I14" s="54">
        <v>5143062207.1299973</v>
      </c>
      <c r="J14" s="54">
        <v>5490115860.4499989</v>
      </c>
      <c r="K14" s="54">
        <v>5590151320.1900005</v>
      </c>
      <c r="L14" s="54">
        <v>4870210791.9899998</v>
      </c>
      <c r="M14" s="54">
        <v>6036996951.4699984</v>
      </c>
      <c r="N14" s="54">
        <v>6416682652.0000048</v>
      </c>
    </row>
    <row r="15" spans="1:14" x14ac:dyDescent="0.3">
      <c r="B15" s="88">
        <v>2021</v>
      </c>
      <c r="C15" s="39">
        <v>6109715390.5199995</v>
      </c>
      <c r="D15" s="39">
        <v>6288062224.1800003</v>
      </c>
      <c r="E15" s="39">
        <v>6061191233.4699993</v>
      </c>
      <c r="F15" s="39">
        <v>5996512365.1800013</v>
      </c>
      <c r="G15" s="39">
        <v>6359897709.0100012</v>
      </c>
      <c r="H15" s="39">
        <v>6678134308.4499979</v>
      </c>
      <c r="I15" s="39">
        <v>5907217979.8400021</v>
      </c>
      <c r="J15" s="39">
        <v>5850614096.2199984</v>
      </c>
      <c r="K15" s="54">
        <v>6444178145.4300032</v>
      </c>
      <c r="L15" s="54">
        <v>5930232009.5699997</v>
      </c>
      <c r="M15" s="54">
        <v>6472172388.3400011</v>
      </c>
      <c r="N15" s="54">
        <v>9625930224.5199909</v>
      </c>
    </row>
    <row r="16" spans="1:14" x14ac:dyDescent="0.3">
      <c r="B16" s="88">
        <v>2022</v>
      </c>
      <c r="C16" s="39">
        <v>6402159337.5799999</v>
      </c>
      <c r="D16" s="39">
        <v>6269585814.9699993</v>
      </c>
      <c r="E16" s="39">
        <v>5962762044.0600014</v>
      </c>
      <c r="F16" s="39">
        <v>6439115181.7700005</v>
      </c>
      <c r="G16" s="39">
        <v>8283125476.3300009</v>
      </c>
      <c r="H16" s="39">
        <v>6159574281.9399967</v>
      </c>
      <c r="I16" s="39">
        <v>6321760731.3000002</v>
      </c>
      <c r="J16" s="39">
        <v>5999327619.5299988</v>
      </c>
      <c r="K16" s="54">
        <v>7442245829.7699995</v>
      </c>
      <c r="L16" s="54">
        <v>6958571392.8300009</v>
      </c>
      <c r="M16" s="54">
        <v>6452417782.760004</v>
      </c>
      <c r="N16" s="54">
        <v>11786855364.839998</v>
      </c>
    </row>
    <row r="17" spans="2:14" x14ac:dyDescent="0.3">
      <c r="B17" s="88">
        <v>2023</v>
      </c>
      <c r="C17" s="39">
        <v>6852054767.9099998</v>
      </c>
      <c r="D17" s="39">
        <v>7041573272.75</v>
      </c>
      <c r="E17" s="39">
        <v>6967629844.6400003</v>
      </c>
      <c r="F17" s="39">
        <v>6909184330.6399994</v>
      </c>
      <c r="G17" s="39">
        <v>6876418808.6000023</v>
      </c>
      <c r="H17" s="39">
        <v>7944004243.1200008</v>
      </c>
      <c r="I17" s="39">
        <v>6879368439.7300005</v>
      </c>
      <c r="J17" s="39">
        <v>7035337213.5899963</v>
      </c>
      <c r="K17" s="54">
        <v>6912670746.8600016</v>
      </c>
      <c r="L17" s="54">
        <v>7032185443.7099981</v>
      </c>
      <c r="M17" s="54">
        <v>7279859889.1800032</v>
      </c>
      <c r="N17" s="54">
        <v>11687769155.539995</v>
      </c>
    </row>
    <row r="18" spans="2:14" x14ac:dyDescent="0.3">
      <c r="B18" s="88">
        <v>2024</v>
      </c>
      <c r="C18" s="39">
        <v>7026329350.0100002</v>
      </c>
      <c r="D18" s="39">
        <v>7365951645.0900002</v>
      </c>
      <c r="E18" s="39">
        <v>7285910049.9399996</v>
      </c>
      <c r="F18" s="39"/>
      <c r="G18" s="39"/>
      <c r="H18" s="39"/>
      <c r="I18" s="39"/>
      <c r="J18" s="39"/>
      <c r="K18" s="54"/>
      <c r="L18" s="54"/>
      <c r="M18" s="54"/>
      <c r="N18" s="54"/>
    </row>
    <row r="19" spans="2:14" x14ac:dyDescent="0.3">
      <c r="B19" s="21"/>
      <c r="C19" s="8"/>
      <c r="D19" s="8"/>
      <c r="E19" s="8"/>
      <c r="F19" s="8"/>
      <c r="G19" s="8"/>
    </row>
    <row r="20" spans="2:14" x14ac:dyDescent="0.3">
      <c r="B20" s="46" t="s">
        <v>1289</v>
      </c>
      <c r="C20" s="8"/>
      <c r="D20" s="8"/>
      <c r="E20" s="8"/>
      <c r="F20" s="8"/>
      <c r="G20" s="8"/>
    </row>
    <row r="21" spans="2:14" x14ac:dyDescent="0.3">
      <c r="B21" s="8"/>
      <c r="C21" s="8"/>
      <c r="D21" s="8"/>
      <c r="E21" s="8"/>
      <c r="F21" s="8"/>
      <c r="G21" s="8"/>
    </row>
    <row r="22" spans="2:14" x14ac:dyDescent="0.3">
      <c r="B22" s="8"/>
      <c r="C22" s="8"/>
      <c r="D22" s="8"/>
      <c r="E22" s="8"/>
      <c r="F22" s="8"/>
      <c r="G22" s="8"/>
    </row>
    <row r="23" spans="2:14" x14ac:dyDescent="0.3">
      <c r="B23" s="8"/>
      <c r="C23" s="8"/>
      <c r="D23" s="8"/>
      <c r="E23" s="8"/>
      <c r="F23" s="8"/>
      <c r="G23" s="8"/>
    </row>
    <row r="24" spans="2:14" x14ac:dyDescent="0.3">
      <c r="B24" s="8"/>
      <c r="C24" s="8"/>
      <c r="D24" s="8"/>
      <c r="E24" s="8"/>
      <c r="F24" s="8"/>
      <c r="G24" s="8"/>
    </row>
    <row r="25" spans="2:14" x14ac:dyDescent="0.3">
      <c r="B25" s="8"/>
      <c r="C25" s="8"/>
      <c r="D25" s="8"/>
      <c r="E25" s="8"/>
      <c r="F25" s="8"/>
      <c r="G25" s="8"/>
    </row>
    <row r="26" spans="2:14" x14ac:dyDescent="0.3">
      <c r="B26" s="8"/>
      <c r="C26" s="8"/>
      <c r="D26" s="8"/>
      <c r="E26" s="8"/>
      <c r="F26" s="8"/>
      <c r="G26" s="8"/>
    </row>
    <row r="27" spans="2:14" x14ac:dyDescent="0.3">
      <c r="B27" s="8"/>
      <c r="C27" s="8"/>
      <c r="D27" s="8"/>
      <c r="E27" s="8"/>
      <c r="F27" s="8"/>
      <c r="G27" s="8"/>
    </row>
    <row r="28" spans="2:14" x14ac:dyDescent="0.3">
      <c r="B28" s="8"/>
      <c r="C28" s="8"/>
      <c r="D28" s="8"/>
      <c r="E28" s="8"/>
      <c r="F28" s="8"/>
      <c r="G28" s="8"/>
    </row>
    <row r="29" spans="2:14" x14ac:dyDescent="0.3">
      <c r="B29" s="8"/>
      <c r="C29" s="8"/>
      <c r="D29" s="8"/>
      <c r="E29" s="8"/>
      <c r="F29" s="8"/>
      <c r="G29" s="8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  <row r="50" spans="2:7" x14ac:dyDescent="0.3">
      <c r="B50" s="8"/>
      <c r="C50" s="8"/>
      <c r="D50" s="8"/>
      <c r="E50" s="8"/>
      <c r="F50" s="8"/>
      <c r="G50" s="8"/>
    </row>
    <row r="51" spans="2:7" x14ac:dyDescent="0.3">
      <c r="B51" s="8"/>
      <c r="C51" s="8"/>
      <c r="D51" s="8"/>
      <c r="E51" s="8"/>
      <c r="F51" s="8"/>
      <c r="G51" s="8"/>
    </row>
    <row r="52" spans="2:7" x14ac:dyDescent="0.3">
      <c r="B52" s="8"/>
      <c r="C52" s="8"/>
      <c r="D52" s="8"/>
      <c r="E52" s="8"/>
      <c r="F52" s="8"/>
      <c r="G52" s="8"/>
    </row>
    <row r="53" spans="2:7" x14ac:dyDescent="0.3">
      <c r="B53" s="8"/>
      <c r="C53" s="8"/>
      <c r="D53" s="8"/>
      <c r="E53" s="8"/>
      <c r="F53" s="8"/>
      <c r="G53" s="8"/>
    </row>
    <row r="54" spans="2:7" x14ac:dyDescent="0.3">
      <c r="B54" s="8"/>
      <c r="C54" s="8"/>
      <c r="D54" s="8"/>
      <c r="E54" s="8"/>
      <c r="F54" s="8"/>
      <c r="G54" s="8"/>
    </row>
  </sheetData>
  <mergeCells count="1">
    <mergeCell ref="B2:H2"/>
  </mergeCells>
  <phoneticPr fontId="21" type="noConversion"/>
  <hyperlinks>
    <hyperlink ref="A1" location="'Índice '!A1" display="Índice" xr:uid="{00000000-0004-0000-2000-000000000000}"/>
  </hyperlinks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0"/>
  </sheetPr>
  <dimension ref="A1:O45"/>
  <sheetViews>
    <sheetView showGridLines="0" zoomScaleNormal="100" workbookViewId="0">
      <selection activeCell="J18" sqref="J18"/>
    </sheetView>
  </sheetViews>
  <sheetFormatPr defaultRowHeight="14.4" x14ac:dyDescent="0.3"/>
  <cols>
    <col min="2" max="2" width="29" customWidth="1"/>
    <col min="3" max="3" width="12.88671875" customWidth="1"/>
    <col min="4" max="4" width="13.109375" bestFit="1" customWidth="1"/>
    <col min="5" max="5" width="13.6640625" customWidth="1"/>
    <col min="6" max="7" width="13.109375" customWidth="1"/>
    <col min="8" max="8" width="13.5546875" customWidth="1"/>
    <col min="9" max="9" width="12.88671875" customWidth="1"/>
    <col min="10" max="10" width="13" customWidth="1"/>
    <col min="11" max="11" width="13.109375" customWidth="1"/>
    <col min="12" max="12" width="14.88671875" customWidth="1"/>
    <col min="13" max="13" width="14.44140625" bestFit="1" customWidth="1"/>
    <col min="14" max="14" width="13.88671875" bestFit="1" customWidth="1"/>
    <col min="15" max="15" width="15.33203125" bestFit="1" customWidth="1"/>
  </cols>
  <sheetData>
    <row r="1" spans="1:14" x14ac:dyDescent="0.3">
      <c r="A1" s="43" t="s">
        <v>75</v>
      </c>
    </row>
    <row r="2" spans="1:14" ht="18" x14ac:dyDescent="0.35">
      <c r="B2" s="304" t="s">
        <v>246</v>
      </c>
      <c r="C2" s="304"/>
      <c r="D2" s="304"/>
      <c r="E2" s="304"/>
      <c r="F2" s="304"/>
      <c r="G2" s="304"/>
      <c r="H2" s="304"/>
      <c r="I2" s="304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5" t="s">
        <v>252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ht="27.6" x14ac:dyDescent="0.3">
      <c r="B5" s="162" t="s">
        <v>253</v>
      </c>
      <c r="C5" s="147">
        <v>2013</v>
      </c>
      <c r="D5" s="147">
        <v>2014</v>
      </c>
      <c r="E5" s="147">
        <v>2015</v>
      </c>
      <c r="F5" s="147">
        <v>2016</v>
      </c>
      <c r="G5" s="147">
        <v>2017</v>
      </c>
      <c r="H5" s="147">
        <v>2018</v>
      </c>
      <c r="I5" s="147">
        <v>2019</v>
      </c>
      <c r="J5" s="147">
        <v>2020</v>
      </c>
      <c r="K5" s="147">
        <v>2021</v>
      </c>
      <c r="L5" s="201" t="s">
        <v>161</v>
      </c>
      <c r="M5" s="201" t="s">
        <v>1275</v>
      </c>
      <c r="N5" s="201" t="s">
        <v>1276</v>
      </c>
    </row>
    <row r="6" spans="1:14" x14ac:dyDescent="0.3">
      <c r="B6" s="34" t="s">
        <v>177</v>
      </c>
      <c r="C6" s="39">
        <v>27649309410.669998</v>
      </c>
      <c r="D6" s="39">
        <v>30404532611.150002</v>
      </c>
      <c r="E6" s="39">
        <v>34079351853.25</v>
      </c>
      <c r="F6" s="39">
        <v>36799875497.279999</v>
      </c>
      <c r="G6" s="39">
        <v>45400022592.910004</v>
      </c>
      <c r="H6" s="39">
        <v>45981273274.160004</v>
      </c>
      <c r="I6" s="39">
        <v>46669898460.980003</v>
      </c>
      <c r="J6" s="39">
        <v>47895417502.010002</v>
      </c>
      <c r="K6" s="39">
        <v>55520961666.089996</v>
      </c>
      <c r="L6" s="39">
        <v>60271557456.43</v>
      </c>
      <c r="M6" s="39">
        <v>63108423108.089996</v>
      </c>
      <c r="N6" s="39">
        <v>63489260884</v>
      </c>
    </row>
    <row r="7" spans="1:14" x14ac:dyDescent="0.3">
      <c r="B7" s="34" t="s">
        <v>178</v>
      </c>
      <c r="C7" s="39">
        <v>2592031704.23</v>
      </c>
      <c r="D7" s="39">
        <v>3151696714.3000002</v>
      </c>
      <c r="E7" s="39">
        <v>3795423034.5900002</v>
      </c>
      <c r="F7" s="39">
        <v>4555987053.4799995</v>
      </c>
      <c r="G7" s="39">
        <v>5300938957.25</v>
      </c>
      <c r="H7" s="39">
        <v>5877222460.9399996</v>
      </c>
      <c r="I7" s="39">
        <v>6275624710.3199997</v>
      </c>
      <c r="J7" s="39">
        <v>6445321327.1599998</v>
      </c>
      <c r="K7" s="39">
        <v>8485072597.6599998</v>
      </c>
      <c r="L7" s="39">
        <v>10172532428.74</v>
      </c>
      <c r="M7" s="39">
        <v>10250876181.110001</v>
      </c>
      <c r="N7" s="39">
        <v>10419985428</v>
      </c>
    </row>
    <row r="8" spans="1:14" x14ac:dyDescent="0.3">
      <c r="B8" s="34" t="s">
        <v>179</v>
      </c>
      <c r="C8" s="39">
        <v>5217078083.1199999</v>
      </c>
      <c r="D8" s="39">
        <v>5937259018.9700003</v>
      </c>
      <c r="E8" s="39">
        <v>6997854641.4300003</v>
      </c>
      <c r="F8" s="39">
        <v>8382313609.3000002</v>
      </c>
      <c r="G8" s="39">
        <v>12079809345.049999</v>
      </c>
      <c r="H8" s="39">
        <v>9385300329.3999996</v>
      </c>
      <c r="I8" s="39">
        <v>10721724664.26</v>
      </c>
      <c r="J8" s="39">
        <v>11200597314.68</v>
      </c>
      <c r="K8" s="39">
        <v>13717823810.98</v>
      </c>
      <c r="L8" s="39">
        <v>14033410972.51</v>
      </c>
      <c r="M8" s="39">
        <v>16058756867.07</v>
      </c>
      <c r="N8" s="39">
        <v>16325743004</v>
      </c>
    </row>
    <row r="9" spans="1:14" x14ac:dyDescent="0.3">
      <c r="B9" s="36" t="s">
        <v>93</v>
      </c>
      <c r="C9" s="84">
        <f t="shared" ref="C9:J9" si="0">C6+C7+C8</f>
        <v>35458419198.019997</v>
      </c>
      <c r="D9" s="84">
        <f t="shared" si="0"/>
        <v>39493488344.419998</v>
      </c>
      <c r="E9" s="84">
        <f t="shared" si="0"/>
        <v>44872629529.269997</v>
      </c>
      <c r="F9" s="84">
        <f t="shared" si="0"/>
        <v>49738176160.059998</v>
      </c>
      <c r="G9" s="84">
        <f t="shared" si="0"/>
        <v>62780770895.210007</v>
      </c>
      <c r="H9" s="84">
        <f t="shared" si="0"/>
        <v>61243796064.500008</v>
      </c>
      <c r="I9" s="84">
        <f t="shared" si="0"/>
        <v>63667247835.560005</v>
      </c>
      <c r="J9" s="84">
        <f t="shared" si="0"/>
        <v>65541336143.849998</v>
      </c>
      <c r="K9" s="84">
        <v>77723858075</v>
      </c>
      <c r="L9" s="84">
        <f>L6+L7+L8</f>
        <v>84477500857.679993</v>
      </c>
      <c r="M9" s="84">
        <f>M6+M7+M8</f>
        <v>89418056156.269989</v>
      </c>
      <c r="N9" s="84">
        <f>N6+N7+N8</f>
        <v>90234989316</v>
      </c>
    </row>
    <row r="10" spans="1:14" x14ac:dyDescent="0.3">
      <c r="B10" s="36"/>
      <c r="C10" s="84"/>
      <c r="D10" s="84"/>
      <c r="E10" s="84"/>
      <c r="F10" s="84"/>
      <c r="G10" s="84"/>
      <c r="H10" s="84"/>
      <c r="I10" s="84"/>
      <c r="J10" s="84"/>
      <c r="K10" s="84"/>
      <c r="L10" s="84"/>
    </row>
    <row r="11" spans="1:14" x14ac:dyDescent="0.3">
      <c r="B11" s="202" t="s">
        <v>254</v>
      </c>
      <c r="C11" s="203" t="s">
        <v>255</v>
      </c>
      <c r="D11" s="147">
        <v>2014</v>
      </c>
      <c r="E11" s="203">
        <v>2015</v>
      </c>
      <c r="F11" s="203">
        <v>2016</v>
      </c>
      <c r="G11" s="203">
        <v>2017</v>
      </c>
      <c r="H11" s="203">
        <v>2018</v>
      </c>
      <c r="I11" s="203">
        <v>2019</v>
      </c>
      <c r="J11" s="203">
        <v>2020</v>
      </c>
      <c r="K11" s="203">
        <v>2021</v>
      </c>
      <c r="L11" s="203" t="s">
        <v>161</v>
      </c>
      <c r="M11" s="203" t="s">
        <v>1275</v>
      </c>
      <c r="N11" s="203" t="s">
        <v>1276</v>
      </c>
    </row>
    <row r="12" spans="1:14" x14ac:dyDescent="0.3">
      <c r="B12" s="34" t="s">
        <v>177</v>
      </c>
      <c r="C12" s="216"/>
      <c r="D12" s="39">
        <v>4619</v>
      </c>
      <c r="E12" s="39">
        <v>5118</v>
      </c>
      <c r="F12" s="39">
        <v>5370</v>
      </c>
      <c r="G12" s="39">
        <v>6444</v>
      </c>
      <c r="H12" s="39">
        <v>6516</v>
      </c>
      <c r="I12" s="39">
        <v>6545</v>
      </c>
      <c r="J12" s="39">
        <v>6693</v>
      </c>
      <c r="K12" s="39">
        <v>7771</v>
      </c>
      <c r="L12" s="223">
        <v>8397.2069463643147</v>
      </c>
      <c r="M12" s="223">
        <v>8925</v>
      </c>
      <c r="N12" s="223">
        <v>8984</v>
      </c>
    </row>
    <row r="13" spans="1:14" x14ac:dyDescent="0.3">
      <c r="B13" s="34" t="s">
        <v>178</v>
      </c>
      <c r="C13" s="216"/>
      <c r="D13" s="39">
        <v>6854</v>
      </c>
      <c r="E13" s="39">
        <v>7457</v>
      </c>
      <c r="F13" s="39">
        <v>7985</v>
      </c>
      <c r="G13" s="39">
        <v>8448</v>
      </c>
      <c r="H13" s="39">
        <v>7153</v>
      </c>
      <c r="I13" s="39">
        <v>6467</v>
      </c>
      <c r="J13" s="39">
        <v>6277</v>
      </c>
      <c r="K13" s="39">
        <v>8199</v>
      </c>
      <c r="L13" s="223">
        <v>9360.5600111341755</v>
      </c>
      <c r="M13" s="223">
        <v>9388</v>
      </c>
      <c r="N13" s="223">
        <v>9553</v>
      </c>
    </row>
    <row r="14" spans="1:14" x14ac:dyDescent="0.3">
      <c r="B14" s="34" t="s">
        <v>179</v>
      </c>
      <c r="C14" s="216"/>
      <c r="D14" s="39">
        <v>3251</v>
      </c>
      <c r="E14" s="39">
        <v>3733</v>
      </c>
      <c r="F14" s="39">
        <v>4256</v>
      </c>
      <c r="G14" s="39">
        <v>5716</v>
      </c>
      <c r="H14" s="39">
        <v>4245</v>
      </c>
      <c r="I14" s="39">
        <v>4596</v>
      </c>
      <c r="J14" s="39">
        <v>4623</v>
      </c>
      <c r="K14" s="39">
        <v>5619</v>
      </c>
      <c r="L14" s="223">
        <v>5555.9030176344195</v>
      </c>
      <c r="M14" s="223">
        <v>6400</v>
      </c>
      <c r="N14" s="223">
        <v>6628</v>
      </c>
    </row>
    <row r="15" spans="1:14" x14ac:dyDescent="0.3">
      <c r="B15" s="36"/>
      <c r="C15" s="84"/>
      <c r="D15" s="84"/>
      <c r="E15" s="84"/>
      <c r="F15" s="84"/>
      <c r="G15" s="84"/>
      <c r="H15" s="84"/>
      <c r="I15" s="84"/>
      <c r="J15" s="84"/>
      <c r="K15" s="84"/>
      <c r="L15" s="220"/>
      <c r="N15" s="223"/>
    </row>
    <row r="16" spans="1:14" x14ac:dyDescent="0.3">
      <c r="B16" s="21"/>
      <c r="C16" s="8"/>
      <c r="D16" s="8"/>
      <c r="E16" s="8"/>
      <c r="F16" s="8"/>
      <c r="G16" s="8"/>
      <c r="H16" s="8"/>
      <c r="I16" s="8"/>
    </row>
    <row r="17" spans="1:15" x14ac:dyDescent="0.3">
      <c r="B17" s="46" t="s">
        <v>1278</v>
      </c>
      <c r="C17" s="8"/>
      <c r="D17" s="8"/>
      <c r="E17" s="8"/>
      <c r="F17" s="8"/>
      <c r="G17" s="8"/>
      <c r="H17" s="8"/>
      <c r="I17" s="8"/>
    </row>
    <row r="18" spans="1:15" x14ac:dyDescent="0.3">
      <c r="A18" s="46"/>
      <c r="B18" s="46" t="s">
        <v>1290</v>
      </c>
      <c r="C18" s="46"/>
      <c r="D18" s="46"/>
      <c r="E18" s="46"/>
      <c r="F18" s="46"/>
      <c r="G18" s="8"/>
      <c r="H18" s="8"/>
      <c r="I18" s="8"/>
      <c r="O18" s="105"/>
    </row>
    <row r="19" spans="1:15" x14ac:dyDescent="0.3">
      <c r="B19" s="46" t="s">
        <v>361</v>
      </c>
      <c r="C19" s="8"/>
      <c r="D19" s="8"/>
      <c r="E19" s="8"/>
      <c r="F19" s="8"/>
      <c r="G19" s="8"/>
      <c r="H19" s="8"/>
      <c r="I19" s="8"/>
      <c r="O19" s="105"/>
    </row>
    <row r="20" spans="1:15" x14ac:dyDescent="0.3">
      <c r="B20" s="8"/>
      <c r="C20" s="8"/>
      <c r="D20" s="8"/>
      <c r="E20" s="8"/>
      <c r="F20" s="8"/>
      <c r="G20" s="8"/>
      <c r="H20" s="8"/>
      <c r="I20" s="8"/>
      <c r="O20" s="68"/>
    </row>
    <row r="21" spans="1:15" x14ac:dyDescent="0.3">
      <c r="B21" s="8"/>
      <c r="C21" s="8"/>
      <c r="D21" s="8"/>
      <c r="E21" s="8"/>
      <c r="F21" s="8"/>
      <c r="G21" s="8"/>
      <c r="H21" s="8"/>
      <c r="I21" s="8"/>
    </row>
    <row r="22" spans="1:15" x14ac:dyDescent="0.3">
      <c r="B22" s="8"/>
      <c r="C22" s="8"/>
      <c r="D22" s="8"/>
      <c r="E22" s="8"/>
      <c r="F22" s="8"/>
      <c r="G22" s="8"/>
      <c r="H22" s="8"/>
      <c r="I22" s="8"/>
    </row>
    <row r="23" spans="1:15" x14ac:dyDescent="0.3">
      <c r="B23" s="8"/>
      <c r="C23" s="8"/>
      <c r="D23" s="8"/>
      <c r="E23" s="8"/>
      <c r="F23" s="8"/>
      <c r="G23" s="8"/>
      <c r="H23" s="8"/>
      <c r="I23" s="8"/>
    </row>
    <row r="24" spans="1:15" x14ac:dyDescent="0.3">
      <c r="B24" s="8"/>
      <c r="C24" s="8"/>
      <c r="D24" s="8"/>
      <c r="E24" s="8"/>
      <c r="F24" s="8"/>
      <c r="G24" s="8"/>
      <c r="H24" s="8"/>
      <c r="I24" s="8"/>
    </row>
    <row r="25" spans="1:15" x14ac:dyDescent="0.3">
      <c r="B25" s="8"/>
      <c r="C25" s="8"/>
      <c r="D25" s="8"/>
      <c r="E25" s="8"/>
      <c r="F25" s="8"/>
      <c r="G25" s="8"/>
      <c r="H25" s="8"/>
      <c r="I25" s="8"/>
    </row>
    <row r="26" spans="1:15" x14ac:dyDescent="0.3">
      <c r="B26" s="8"/>
      <c r="C26" s="8"/>
      <c r="D26" s="8"/>
      <c r="E26" s="8"/>
      <c r="F26" s="8"/>
      <c r="G26" s="8"/>
      <c r="H26" s="8"/>
      <c r="I26" s="8"/>
    </row>
    <row r="27" spans="1:15" x14ac:dyDescent="0.3">
      <c r="B27" s="8"/>
      <c r="C27" s="8"/>
      <c r="D27" s="8"/>
      <c r="E27" s="8"/>
      <c r="F27" s="8"/>
      <c r="G27" s="8"/>
      <c r="H27" s="8"/>
      <c r="I27" s="8"/>
    </row>
    <row r="28" spans="1:15" x14ac:dyDescent="0.3">
      <c r="B28" s="8"/>
      <c r="C28" s="8"/>
      <c r="D28" s="8"/>
      <c r="E28" s="8"/>
      <c r="F28" s="8"/>
      <c r="G28" s="8"/>
      <c r="H28" s="8"/>
      <c r="I28" s="8"/>
    </row>
    <row r="29" spans="1:15" x14ac:dyDescent="0.3">
      <c r="B29" s="8"/>
      <c r="C29" s="8"/>
      <c r="D29" s="8"/>
      <c r="E29" s="8"/>
      <c r="F29" s="8"/>
      <c r="G29" s="8"/>
      <c r="H29" s="8"/>
      <c r="I29" s="8"/>
    </row>
    <row r="30" spans="1:15" x14ac:dyDescent="0.3">
      <c r="B30" s="8"/>
      <c r="C30" s="8"/>
      <c r="D30" s="8"/>
      <c r="E30" s="8"/>
      <c r="F30" s="8"/>
      <c r="G30" s="8"/>
      <c r="H30" s="8"/>
      <c r="I30" s="8"/>
    </row>
    <row r="31" spans="1:15" x14ac:dyDescent="0.3">
      <c r="B31" s="8"/>
      <c r="C31" s="8"/>
      <c r="D31" s="8"/>
      <c r="E31" s="8"/>
      <c r="F31" s="8"/>
      <c r="G31" s="8"/>
      <c r="H31" s="8"/>
      <c r="I31" s="8"/>
    </row>
    <row r="32" spans="1:15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  <row r="43" spans="2:9" x14ac:dyDescent="0.3">
      <c r="B43" s="8"/>
      <c r="C43" s="8"/>
      <c r="D43" s="8"/>
      <c r="E43" s="8"/>
      <c r="F43" s="8"/>
      <c r="G43" s="8"/>
      <c r="H43" s="8"/>
      <c r="I43" s="8"/>
    </row>
    <row r="44" spans="2:9" x14ac:dyDescent="0.3">
      <c r="B44" s="8"/>
      <c r="C44" s="8"/>
      <c r="D44" s="8"/>
      <c r="E44" s="8"/>
      <c r="F44" s="8"/>
      <c r="G44" s="8"/>
      <c r="H44" s="8"/>
      <c r="I44" s="8"/>
    </row>
    <row r="45" spans="2:9" x14ac:dyDescent="0.3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phoneticPr fontId="21" type="noConversion"/>
  <hyperlinks>
    <hyperlink ref="A1" location="'Índice '!A1" display="Índice" xr:uid="{00000000-0004-0000-2100-000000000000}"/>
  </hyperlinks>
  <pageMargins left="0.511811024" right="0.511811024" top="0.78740157499999996" bottom="0.78740157499999996" header="0.31496062000000002" footer="0.31496062000000002"/>
  <ignoredErrors>
    <ignoredError sqref="C11" numberStoredAsText="1"/>
  </ignoredError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N62"/>
  <sheetViews>
    <sheetView showGridLines="0" topLeftCell="A6" zoomScaleNormal="100" workbookViewId="0">
      <selection activeCell="F26" sqref="F26"/>
    </sheetView>
  </sheetViews>
  <sheetFormatPr defaultRowHeight="14.4" x14ac:dyDescent="0.3"/>
  <cols>
    <col min="2" max="2" width="25.5546875" customWidth="1"/>
    <col min="3" max="3" width="13.33203125" customWidth="1"/>
    <col min="4" max="4" width="12.109375" bestFit="1" customWidth="1"/>
    <col min="5" max="5" width="11.88671875" customWidth="1"/>
    <col min="6" max="6" width="12.44140625" customWidth="1"/>
    <col min="7" max="7" width="12.109375" customWidth="1"/>
    <col min="8" max="8" width="13.33203125" customWidth="1"/>
    <col min="9" max="11" width="12" bestFit="1" customWidth="1"/>
    <col min="12" max="13" width="13.33203125" customWidth="1"/>
    <col min="14" max="14" width="14.5546875" customWidth="1"/>
  </cols>
  <sheetData>
    <row r="1" spans="1:14" x14ac:dyDescent="0.3">
      <c r="A1" s="43" t="s">
        <v>75</v>
      </c>
    </row>
    <row r="2" spans="1:14" ht="18" customHeight="1" x14ac:dyDescent="0.35">
      <c r="B2" s="304" t="s">
        <v>246</v>
      </c>
      <c r="C2" s="304"/>
      <c r="D2" s="304"/>
      <c r="E2" s="304"/>
      <c r="F2" s="304"/>
      <c r="G2" s="304"/>
      <c r="H2" s="304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5" t="s">
        <v>256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x14ac:dyDescent="0.3">
      <c r="B5" s="160" t="s">
        <v>257</v>
      </c>
      <c r="C5" s="190" t="s">
        <v>196</v>
      </c>
      <c r="D5" s="190" t="s">
        <v>197</v>
      </c>
      <c r="E5" s="190" t="s">
        <v>198</v>
      </c>
      <c r="F5" s="190" t="s">
        <v>199</v>
      </c>
      <c r="G5" s="190" t="s">
        <v>200</v>
      </c>
      <c r="H5" s="190" t="s">
        <v>201</v>
      </c>
      <c r="I5" s="190" t="s">
        <v>202</v>
      </c>
      <c r="J5" s="190" t="s">
        <v>203</v>
      </c>
      <c r="K5" s="190" t="s">
        <v>204</v>
      </c>
      <c r="L5" s="190" t="s">
        <v>205</v>
      </c>
      <c r="M5" s="190" t="s">
        <v>206</v>
      </c>
      <c r="N5" s="190" t="s">
        <v>207</v>
      </c>
    </row>
    <row r="6" spans="1:14" x14ac:dyDescent="0.3">
      <c r="B6" s="88">
        <v>2020</v>
      </c>
      <c r="C6" s="56">
        <v>3871203230.6300001</v>
      </c>
      <c r="D6" s="56">
        <v>4010220970.4700003</v>
      </c>
      <c r="E6" s="56">
        <v>3728919175.0599995</v>
      </c>
      <c r="F6" s="56">
        <v>3764451677.9500008</v>
      </c>
      <c r="G6" s="56">
        <v>4460369141.3699989</v>
      </c>
      <c r="H6" s="191">
        <v>3453677891.6100006</v>
      </c>
      <c r="I6" s="191">
        <v>3599800006.0900002</v>
      </c>
      <c r="J6" s="191">
        <v>3710443476.2799988</v>
      </c>
      <c r="K6" s="191">
        <v>4068989339.6800003</v>
      </c>
      <c r="L6" s="191">
        <v>3645783462</v>
      </c>
      <c r="M6" s="191">
        <v>4163625830.4199982</v>
      </c>
      <c r="N6" s="191">
        <v>5417933300.4500046</v>
      </c>
    </row>
    <row r="7" spans="1:14" x14ac:dyDescent="0.3">
      <c r="B7" s="88">
        <v>2021</v>
      </c>
      <c r="C7" s="56">
        <v>4055495307.6999998</v>
      </c>
      <c r="D7" s="56">
        <v>4259750470.2300005</v>
      </c>
      <c r="E7" s="56">
        <v>4112712687.9499989</v>
      </c>
      <c r="F7" s="56">
        <v>3955323140.2300014</v>
      </c>
      <c r="G7" s="56">
        <v>4197775739.8600006</v>
      </c>
      <c r="H7" s="56">
        <v>4814788784.8499985</v>
      </c>
      <c r="I7" s="56">
        <v>4176516613.7400017</v>
      </c>
      <c r="J7" s="56">
        <v>4132803327.5999985</v>
      </c>
      <c r="K7" s="191">
        <v>4313778749.5700035</v>
      </c>
      <c r="L7" s="191">
        <v>4142308849.5</v>
      </c>
      <c r="M7" s="191">
        <v>4684157104.4300003</v>
      </c>
      <c r="N7" s="191">
        <v>8675550890.4300003</v>
      </c>
    </row>
    <row r="8" spans="1:14" x14ac:dyDescent="0.3">
      <c r="B8" s="88">
        <v>2022</v>
      </c>
      <c r="C8" s="56">
        <v>4453752741.75</v>
      </c>
      <c r="D8" s="56">
        <v>4331327450.7999992</v>
      </c>
      <c r="E8" s="56">
        <v>4208964205.5600014</v>
      </c>
      <c r="F8" s="56">
        <v>4384381340.9300003</v>
      </c>
      <c r="G8" s="56">
        <v>6020095011.9500008</v>
      </c>
      <c r="H8" s="56">
        <v>4316332535.9999962</v>
      </c>
      <c r="I8" s="56">
        <v>4320285548.9000015</v>
      </c>
      <c r="J8" s="56">
        <v>4283148257.4899979</v>
      </c>
      <c r="K8" s="191">
        <v>5145418849.4599991</v>
      </c>
      <c r="L8" s="191">
        <v>4821881317.0800018</v>
      </c>
      <c r="M8" s="191">
        <v>4894001054.8000031</v>
      </c>
      <c r="N8" s="191">
        <v>9091969141.7099991</v>
      </c>
    </row>
    <row r="9" spans="1:14" x14ac:dyDescent="0.3">
      <c r="B9" s="88">
        <v>2023</v>
      </c>
      <c r="C9" s="56">
        <v>4786267660.6199999</v>
      </c>
      <c r="D9" s="56">
        <v>4978295497.8599997</v>
      </c>
      <c r="E9" s="56">
        <v>4791778026.3400002</v>
      </c>
      <c r="F9" s="56">
        <v>4794040441.2999992</v>
      </c>
      <c r="G9" s="56">
        <v>4574251475.9400024</v>
      </c>
      <c r="H9" s="56">
        <v>5652863930.8400002</v>
      </c>
      <c r="I9" s="56">
        <v>4761360218.0900002</v>
      </c>
      <c r="J9" s="56">
        <v>4774961474.0699959</v>
      </c>
      <c r="K9" s="191">
        <v>4890259326.1900024</v>
      </c>
      <c r="L9" s="191">
        <v>4802387325.5599976</v>
      </c>
      <c r="M9" s="191">
        <v>5166923933.7300034</v>
      </c>
      <c r="N9" s="191">
        <v>9135033797.5499954</v>
      </c>
    </row>
    <row r="10" spans="1:14" x14ac:dyDescent="0.3">
      <c r="B10" s="88">
        <v>2024</v>
      </c>
      <c r="C10" s="56">
        <v>4894840705.79</v>
      </c>
      <c r="D10" s="56">
        <v>5119446016.6800003</v>
      </c>
      <c r="E10" s="56">
        <v>4922892238.4099998</v>
      </c>
      <c r="F10" s="56"/>
      <c r="G10" s="56"/>
      <c r="H10" s="56"/>
      <c r="I10" s="56"/>
      <c r="J10" s="56"/>
      <c r="K10" s="191"/>
      <c r="L10" s="191"/>
      <c r="M10" s="191"/>
      <c r="N10" s="191"/>
    </row>
    <row r="11" spans="1:14" x14ac:dyDescent="0.3">
      <c r="B11" s="88"/>
      <c r="C11" s="56"/>
      <c r="D11" s="56"/>
      <c r="E11" s="56"/>
      <c r="F11" s="56"/>
      <c r="G11" s="56"/>
      <c r="H11" s="191"/>
      <c r="I11" s="191"/>
      <c r="J11" s="191"/>
      <c r="K11" s="191"/>
      <c r="L11" s="191"/>
      <c r="M11" s="191"/>
      <c r="N11" s="191"/>
    </row>
    <row r="12" spans="1:14" ht="15.6" x14ac:dyDescent="0.3">
      <c r="B12" s="145" t="s">
        <v>256</v>
      </c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</row>
    <row r="13" spans="1:14" x14ac:dyDescent="0.3">
      <c r="B13" s="160" t="s">
        <v>258</v>
      </c>
      <c r="C13" s="190" t="s">
        <v>196</v>
      </c>
      <c r="D13" s="190" t="s">
        <v>197</v>
      </c>
      <c r="E13" s="190" t="s">
        <v>198</v>
      </c>
      <c r="F13" s="190" t="s">
        <v>199</v>
      </c>
      <c r="G13" s="190" t="s">
        <v>200</v>
      </c>
      <c r="H13" s="190" t="s">
        <v>201</v>
      </c>
      <c r="I13" s="190" t="s">
        <v>202</v>
      </c>
      <c r="J13" s="190" t="s">
        <v>203</v>
      </c>
      <c r="K13" s="190" t="s">
        <v>204</v>
      </c>
      <c r="L13" s="190" t="s">
        <v>205</v>
      </c>
      <c r="M13" s="190" t="s">
        <v>206</v>
      </c>
      <c r="N13" s="190" t="s">
        <v>207</v>
      </c>
    </row>
    <row r="14" spans="1:14" x14ac:dyDescent="0.3">
      <c r="B14" s="88">
        <v>2020</v>
      </c>
      <c r="C14" s="56">
        <v>554194837.33000004</v>
      </c>
      <c r="D14" s="56">
        <v>598152203.95999992</v>
      </c>
      <c r="E14" s="56">
        <v>531296377.06999993</v>
      </c>
      <c r="F14" s="56">
        <v>516177565.67000031</v>
      </c>
      <c r="G14" s="56">
        <v>494588257.61999989</v>
      </c>
      <c r="H14" s="191">
        <v>551385741.65999985</v>
      </c>
      <c r="I14" s="191">
        <v>587643185.05000019</v>
      </c>
      <c r="J14" s="191">
        <v>519274982.07999945</v>
      </c>
      <c r="K14" s="191">
        <v>601106290.83000088</v>
      </c>
      <c r="L14" s="191">
        <v>405944608.25</v>
      </c>
      <c r="M14" s="191">
        <v>803372075.77999973</v>
      </c>
      <c r="N14" s="191">
        <v>282185201.85999966</v>
      </c>
    </row>
    <row r="15" spans="1:14" x14ac:dyDescent="0.3">
      <c r="B15" s="88">
        <v>2021</v>
      </c>
      <c r="C15" s="56">
        <v>910011109.02999997</v>
      </c>
      <c r="D15" s="56">
        <v>598877245.88000011</v>
      </c>
      <c r="E15" s="56">
        <v>645235039.25999999</v>
      </c>
      <c r="F15" s="56">
        <v>613383656.77999973</v>
      </c>
      <c r="G15" s="56">
        <v>717309784.38000011</v>
      </c>
      <c r="H15" s="56">
        <v>681462720.11999989</v>
      </c>
      <c r="I15" s="56">
        <v>673697338.30000019</v>
      </c>
      <c r="J15" s="56">
        <v>647225283.55000019</v>
      </c>
      <c r="K15" s="191">
        <v>1075194973.6300001</v>
      </c>
      <c r="L15" s="191">
        <v>743324596.32999992</v>
      </c>
      <c r="M15" s="191">
        <v>686594087.44000006</v>
      </c>
      <c r="N15" s="191">
        <v>492756762.95999998</v>
      </c>
    </row>
    <row r="16" spans="1:14" x14ac:dyDescent="0.3">
      <c r="B16" s="88">
        <v>2022</v>
      </c>
      <c r="C16" s="56">
        <v>751171778.74000001</v>
      </c>
      <c r="D16" s="56">
        <v>786372929.1400001</v>
      </c>
      <c r="E16" s="56">
        <v>694727826.71999979</v>
      </c>
      <c r="F16" s="56">
        <v>871969900.01999998</v>
      </c>
      <c r="G16" s="56">
        <v>1064774736.5799999</v>
      </c>
      <c r="H16" s="56">
        <v>727925902.28000069</v>
      </c>
      <c r="I16" s="56">
        <v>921725110.41999912</v>
      </c>
      <c r="J16" s="56">
        <v>596287471.20000076</v>
      </c>
      <c r="K16" s="191">
        <v>975484364.77999973</v>
      </c>
      <c r="L16" s="191">
        <v>910609707.19999981</v>
      </c>
      <c r="M16" s="191">
        <v>702640538.21000099</v>
      </c>
      <c r="N16" s="191">
        <v>1168842163.4499989</v>
      </c>
    </row>
    <row r="17" spans="2:14" x14ac:dyDescent="0.3">
      <c r="B17" s="88">
        <v>2023</v>
      </c>
      <c r="C17" s="56">
        <v>862262555.97000003</v>
      </c>
      <c r="D17" s="56">
        <v>816400247.65999997</v>
      </c>
      <c r="E17" s="56">
        <v>809630995.96000004</v>
      </c>
      <c r="F17" s="56">
        <v>913033130.92999983</v>
      </c>
      <c r="G17" s="56">
        <v>736302053.82999992</v>
      </c>
      <c r="H17" s="56">
        <v>886545785.62000036</v>
      </c>
      <c r="I17" s="56">
        <v>885810900.32999992</v>
      </c>
      <c r="J17" s="56">
        <v>806731578.57999992</v>
      </c>
      <c r="K17" s="191">
        <v>842547086.86999989</v>
      </c>
      <c r="L17" s="191">
        <v>764836896.94999981</v>
      </c>
      <c r="M17" s="191">
        <v>839600189.72000027</v>
      </c>
      <c r="N17" s="191">
        <v>1087174758.6900005</v>
      </c>
    </row>
    <row r="18" spans="2:14" x14ac:dyDescent="0.3">
      <c r="B18" s="88">
        <v>2024</v>
      </c>
      <c r="C18" s="56">
        <v>871019084.01999998</v>
      </c>
      <c r="D18" s="56">
        <v>884728730.67999995</v>
      </c>
      <c r="E18" s="56">
        <v>901655231.48000002</v>
      </c>
      <c r="F18" s="56"/>
      <c r="G18" s="56"/>
      <c r="H18" s="56"/>
      <c r="I18" s="56"/>
      <c r="J18" s="56"/>
      <c r="K18" s="191"/>
      <c r="L18" s="191"/>
      <c r="M18" s="191"/>
      <c r="N18" s="191"/>
    </row>
    <row r="19" spans="2:14" s="93" customFormat="1" x14ac:dyDescent="0.3">
      <c r="B19" s="94"/>
      <c r="C19" s="56"/>
      <c r="D19" s="56"/>
      <c r="E19" s="56"/>
      <c r="F19" s="56"/>
      <c r="G19" s="192"/>
      <c r="H19" s="193"/>
      <c r="I19" s="193"/>
      <c r="J19" s="193"/>
      <c r="K19" s="193"/>
      <c r="L19" s="193"/>
      <c r="M19" s="193"/>
      <c r="N19" s="193"/>
    </row>
    <row r="20" spans="2:14" s="93" customFormat="1" ht="15.6" x14ac:dyDescent="0.3">
      <c r="B20" s="145" t="s">
        <v>256</v>
      </c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</row>
    <row r="21" spans="2:14" s="93" customFormat="1" x14ac:dyDescent="0.3">
      <c r="B21" s="160" t="s">
        <v>259</v>
      </c>
      <c r="C21" s="190" t="s">
        <v>196</v>
      </c>
      <c r="D21" s="190" t="s">
        <v>197</v>
      </c>
      <c r="E21" s="190" t="s">
        <v>198</v>
      </c>
      <c r="F21" s="190" t="s">
        <v>199</v>
      </c>
      <c r="G21" s="190" t="s">
        <v>200</v>
      </c>
      <c r="H21" s="190" t="s">
        <v>201</v>
      </c>
      <c r="I21" s="190" t="s">
        <v>202</v>
      </c>
      <c r="J21" s="190" t="s">
        <v>203</v>
      </c>
      <c r="K21" s="190" t="s">
        <v>204</v>
      </c>
      <c r="L21" s="190" t="s">
        <v>205</v>
      </c>
      <c r="M21" s="190" t="s">
        <v>206</v>
      </c>
      <c r="N21" s="190" t="s">
        <v>207</v>
      </c>
    </row>
    <row r="22" spans="2:14" s="93" customFormat="1" x14ac:dyDescent="0.3">
      <c r="B22" s="88">
        <v>2020</v>
      </c>
      <c r="C22" s="56">
        <v>1012953582.0700001</v>
      </c>
      <c r="D22" s="56">
        <v>983839844.74999988</v>
      </c>
      <c r="E22" s="56">
        <v>931616205.54999995</v>
      </c>
      <c r="F22" s="56">
        <v>858941500.5</v>
      </c>
      <c r="G22" s="56">
        <v>795019612.05000019</v>
      </c>
      <c r="H22" s="191">
        <v>877108545.30000019</v>
      </c>
      <c r="I22" s="191">
        <v>955619015.98999977</v>
      </c>
      <c r="J22" s="191">
        <v>1260397402.0900002</v>
      </c>
      <c r="K22" s="191">
        <v>920055689.67999935</v>
      </c>
      <c r="L22" s="191">
        <v>818482721.73999977</v>
      </c>
      <c r="M22" s="191">
        <v>1069999045.2700005</v>
      </c>
      <c r="N22" s="191">
        <v>716564149.69000053</v>
      </c>
    </row>
    <row r="23" spans="2:14" s="93" customFormat="1" x14ac:dyDescent="0.3">
      <c r="B23" s="88">
        <v>2021</v>
      </c>
      <c r="C23" s="56">
        <v>1144208973.79</v>
      </c>
      <c r="D23" s="56">
        <v>1429434508.0700002</v>
      </c>
      <c r="E23" s="56">
        <v>1303243506.2599998</v>
      </c>
      <c r="F23" s="56">
        <v>1427805568.1700001</v>
      </c>
      <c r="G23" s="56">
        <v>1444812184.7700005</v>
      </c>
      <c r="H23" s="56">
        <v>1181882803.4799995</v>
      </c>
      <c r="I23" s="56">
        <v>1057004027.8000002</v>
      </c>
      <c r="J23" s="56">
        <v>1070585485.0699997</v>
      </c>
      <c r="K23" s="191">
        <v>1055204422.2299995</v>
      </c>
      <c r="L23" s="191">
        <v>1044598563.7399998</v>
      </c>
      <c r="M23" s="191">
        <v>1101421196.47</v>
      </c>
      <c r="N23" s="191">
        <v>457622571.13</v>
      </c>
    </row>
    <row r="24" spans="2:14" s="93" customFormat="1" x14ac:dyDescent="0.3">
      <c r="B24" s="88">
        <v>2022</v>
      </c>
      <c r="C24" s="56">
        <v>1197234817.0899999</v>
      </c>
      <c r="D24" s="56">
        <v>1151885435.03</v>
      </c>
      <c r="E24" s="56">
        <v>1059070011.7800002</v>
      </c>
      <c r="F24" s="56">
        <v>1182763940.8200002</v>
      </c>
      <c r="G24" s="56">
        <v>1198255727.8000002</v>
      </c>
      <c r="H24" s="56">
        <v>1115315843.6599998</v>
      </c>
      <c r="I24" s="56">
        <v>1079750071.9799995</v>
      </c>
      <c r="J24" s="56">
        <v>1119891890.8400002</v>
      </c>
      <c r="K24" s="191">
        <v>1321342615.5300007</v>
      </c>
      <c r="L24" s="191">
        <v>1226080368.5499992</v>
      </c>
      <c r="M24" s="191">
        <v>855776189.75</v>
      </c>
      <c r="N24" s="191">
        <v>1526044059.6800003</v>
      </c>
    </row>
    <row r="25" spans="2:14" s="93" customFormat="1" x14ac:dyDescent="0.3">
      <c r="B25" s="88">
        <v>2023</v>
      </c>
      <c r="C25" s="56">
        <v>1203524551.23</v>
      </c>
      <c r="D25" s="56">
        <v>1246877527.23</v>
      </c>
      <c r="E25" s="56">
        <v>1366220822.3399999</v>
      </c>
      <c r="F25" s="56">
        <v>1202110758.4100003</v>
      </c>
      <c r="G25" s="56">
        <v>1565865278.8299999</v>
      </c>
      <c r="H25" s="56">
        <v>1404594526.6599998</v>
      </c>
      <c r="I25" s="56">
        <v>1232197321.3100004</v>
      </c>
      <c r="J25" s="56">
        <v>1453644160.9400005</v>
      </c>
      <c r="K25" s="191">
        <v>1179864333.7999992</v>
      </c>
      <c r="L25" s="191">
        <v>1464961221.2000008</v>
      </c>
      <c r="M25" s="191">
        <v>1273335765.7299995</v>
      </c>
      <c r="N25" s="191">
        <v>1465560599.2999992</v>
      </c>
    </row>
    <row r="26" spans="2:14" s="93" customFormat="1" x14ac:dyDescent="0.3">
      <c r="B26" s="88">
        <v>2024</v>
      </c>
      <c r="C26" s="56">
        <v>1260469560.2</v>
      </c>
      <c r="D26" s="56">
        <v>1361776897.73</v>
      </c>
      <c r="E26" s="56">
        <v>1461362580.05</v>
      </c>
      <c r="F26" s="56"/>
      <c r="G26" s="56"/>
      <c r="H26" s="56"/>
      <c r="I26" s="56"/>
      <c r="J26" s="56"/>
      <c r="K26" s="191"/>
      <c r="L26" s="191"/>
      <c r="M26" s="191"/>
      <c r="N26" s="191"/>
    </row>
    <row r="27" spans="2:14" s="93" customFormat="1" x14ac:dyDescent="0.3">
      <c r="B27" s="94"/>
      <c r="C27" s="95"/>
      <c r="D27" s="95"/>
      <c r="E27" s="95"/>
      <c r="F27" s="95"/>
      <c r="G27" s="95"/>
    </row>
    <row r="28" spans="2:14" x14ac:dyDescent="0.3">
      <c r="B28" s="46" t="s">
        <v>1291</v>
      </c>
      <c r="C28" s="8"/>
      <c r="D28" s="8"/>
      <c r="E28" s="8"/>
      <c r="F28" s="8"/>
      <c r="G28" s="8"/>
    </row>
    <row r="29" spans="2:14" x14ac:dyDescent="0.3">
      <c r="B29" s="8"/>
      <c r="C29" s="8"/>
      <c r="D29" s="8"/>
      <c r="E29" s="8"/>
      <c r="F29" s="8"/>
      <c r="G29" s="8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  <row r="50" spans="2:7" x14ac:dyDescent="0.3">
      <c r="B50" s="8"/>
      <c r="C50" s="8"/>
      <c r="D50" s="8"/>
      <c r="E50" s="8"/>
      <c r="F50" s="8"/>
      <c r="G50" s="8"/>
    </row>
    <row r="51" spans="2:7" x14ac:dyDescent="0.3">
      <c r="B51" s="8"/>
      <c r="C51" s="8"/>
      <c r="D51" s="8"/>
      <c r="E51" s="8"/>
      <c r="F51" s="8"/>
      <c r="G51" s="8"/>
    </row>
    <row r="52" spans="2:7" x14ac:dyDescent="0.3">
      <c r="B52" s="8"/>
      <c r="C52" s="8"/>
      <c r="D52" s="8"/>
      <c r="E52" s="8"/>
      <c r="F52" s="8"/>
      <c r="G52" s="8"/>
    </row>
    <row r="53" spans="2:7" x14ac:dyDescent="0.3">
      <c r="B53" s="8"/>
      <c r="C53" s="8"/>
      <c r="D53" s="8"/>
      <c r="E53" s="8"/>
      <c r="F53" s="8"/>
      <c r="G53" s="8"/>
    </row>
    <row r="54" spans="2:7" x14ac:dyDescent="0.3">
      <c r="B54" s="8"/>
      <c r="C54" s="8"/>
      <c r="D54" s="8"/>
      <c r="E54" s="8"/>
      <c r="F54" s="8"/>
      <c r="G54" s="8"/>
    </row>
    <row r="55" spans="2:7" x14ac:dyDescent="0.3">
      <c r="B55" s="8"/>
      <c r="C55" s="8"/>
      <c r="D55" s="8"/>
      <c r="E55" s="8"/>
      <c r="F55" s="8"/>
      <c r="G55" s="8"/>
    </row>
    <row r="56" spans="2:7" x14ac:dyDescent="0.3">
      <c r="B56" s="8"/>
      <c r="C56" s="8"/>
      <c r="D56" s="8"/>
      <c r="E56" s="8"/>
      <c r="F56" s="8"/>
      <c r="G56" s="8"/>
    </row>
    <row r="57" spans="2:7" x14ac:dyDescent="0.3">
      <c r="B57" s="8"/>
      <c r="C57" s="8"/>
      <c r="D57" s="8"/>
      <c r="E57" s="8"/>
      <c r="F57" s="8"/>
      <c r="G57" s="8"/>
    </row>
    <row r="58" spans="2:7" x14ac:dyDescent="0.3">
      <c r="B58" s="8"/>
      <c r="C58" s="8"/>
      <c r="D58" s="8"/>
      <c r="E58" s="8"/>
      <c r="F58" s="8"/>
      <c r="G58" s="8"/>
    </row>
    <row r="59" spans="2:7" x14ac:dyDescent="0.3">
      <c r="B59" s="8"/>
      <c r="C59" s="8"/>
      <c r="D59" s="8"/>
      <c r="E59" s="8"/>
      <c r="F59" s="8"/>
      <c r="G59" s="8"/>
    </row>
    <row r="60" spans="2:7" x14ac:dyDescent="0.3">
      <c r="B60" s="8"/>
      <c r="C60" s="8"/>
      <c r="D60" s="8"/>
      <c r="E60" s="8"/>
      <c r="F60" s="8"/>
      <c r="G60" s="8"/>
    </row>
    <row r="61" spans="2:7" x14ac:dyDescent="0.3">
      <c r="B61" s="8"/>
      <c r="C61" s="8"/>
      <c r="D61" s="8"/>
      <c r="E61" s="8"/>
      <c r="F61" s="8"/>
      <c r="G61" s="8"/>
    </row>
    <row r="62" spans="2:7" x14ac:dyDescent="0.3">
      <c r="B62" s="8"/>
      <c r="C62" s="8"/>
      <c r="D62" s="8"/>
      <c r="E62" s="8"/>
      <c r="F62" s="8"/>
      <c r="G62" s="8"/>
    </row>
  </sheetData>
  <mergeCells count="1">
    <mergeCell ref="B2:H2"/>
  </mergeCells>
  <hyperlinks>
    <hyperlink ref="A1" location="'Índice '!A1" display="Índice" xr:uid="{00000000-0004-0000-2200-000000000000}"/>
  </hyperlinks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0"/>
  </sheetPr>
  <dimension ref="A1:N45"/>
  <sheetViews>
    <sheetView showGridLines="0" topLeftCell="B1" zoomScaleNormal="100" workbookViewId="0">
      <selection activeCell="N9" sqref="N9"/>
    </sheetView>
  </sheetViews>
  <sheetFormatPr defaultRowHeight="14.4" x14ac:dyDescent="0.3"/>
  <cols>
    <col min="2" max="2" width="29" customWidth="1"/>
    <col min="3" max="11" width="14.33203125" bestFit="1" customWidth="1"/>
    <col min="12" max="12" width="15.6640625" customWidth="1"/>
    <col min="13" max="13" width="15.44140625" customWidth="1"/>
    <col min="14" max="14" width="16.88671875" bestFit="1" customWidth="1"/>
  </cols>
  <sheetData>
    <row r="1" spans="1:14" x14ac:dyDescent="0.3">
      <c r="A1" s="43" t="s">
        <v>75</v>
      </c>
    </row>
    <row r="2" spans="1:14" ht="18" x14ac:dyDescent="0.35">
      <c r="B2" s="304" t="s">
        <v>246</v>
      </c>
      <c r="C2" s="304"/>
      <c r="D2" s="304"/>
      <c r="E2" s="304"/>
      <c r="F2" s="304"/>
      <c r="G2" s="304"/>
      <c r="H2" s="304"/>
      <c r="I2" s="304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5" t="s">
        <v>260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ht="27.6" x14ac:dyDescent="0.3">
      <c r="B5" s="162" t="s">
        <v>261</v>
      </c>
      <c r="C5" s="159">
        <v>2013</v>
      </c>
      <c r="D5" s="159">
        <v>2014</v>
      </c>
      <c r="E5" s="159">
        <v>2015</v>
      </c>
      <c r="F5" s="159">
        <v>2016</v>
      </c>
      <c r="G5" s="159">
        <v>2017</v>
      </c>
      <c r="H5" s="159">
        <v>2018</v>
      </c>
      <c r="I5" s="159">
        <v>2019</v>
      </c>
      <c r="J5" s="159">
        <v>2020</v>
      </c>
      <c r="K5" s="159">
        <v>2021</v>
      </c>
      <c r="L5" s="200" t="s">
        <v>161</v>
      </c>
      <c r="M5" s="200" t="s">
        <v>1275</v>
      </c>
      <c r="N5" s="200" t="s">
        <v>1276</v>
      </c>
    </row>
    <row r="6" spans="1:14" x14ac:dyDescent="0.3">
      <c r="B6" s="34" t="s">
        <v>170</v>
      </c>
      <c r="C6" s="194">
        <v>396566994</v>
      </c>
      <c r="D6" s="194">
        <v>416409070</v>
      </c>
      <c r="E6" s="194">
        <v>524704182</v>
      </c>
      <c r="F6" s="194">
        <v>624597944</v>
      </c>
      <c r="G6" s="194">
        <v>737213348</v>
      </c>
      <c r="H6" s="194">
        <v>896282699</v>
      </c>
      <c r="I6" s="194">
        <v>923975020.61573005</v>
      </c>
      <c r="J6" s="194">
        <v>853253990.05210292</v>
      </c>
      <c r="K6" s="194">
        <v>957552565</v>
      </c>
      <c r="L6" s="194">
        <v>1025382688.4067594</v>
      </c>
      <c r="M6" s="194">
        <v>1029067243.0599999</v>
      </c>
      <c r="N6" s="194">
        <v>1045817020</v>
      </c>
    </row>
    <row r="7" spans="1:14" x14ac:dyDescent="0.3">
      <c r="B7" s="34" t="s">
        <v>171</v>
      </c>
      <c r="C7" s="194">
        <v>1531901200</v>
      </c>
      <c r="D7" s="194">
        <v>264486049</v>
      </c>
      <c r="E7" s="194">
        <v>232875946</v>
      </c>
      <c r="F7" s="194">
        <v>461992484</v>
      </c>
      <c r="G7" s="194">
        <v>336569710</v>
      </c>
      <c r="H7" s="194">
        <v>239232946</v>
      </c>
      <c r="I7" s="194">
        <v>267988765.577535</v>
      </c>
      <c r="J7" s="194">
        <v>212330944.0618524</v>
      </c>
      <c r="K7" s="194">
        <v>394324192</v>
      </c>
      <c r="L7" s="194">
        <v>367799073.96227378</v>
      </c>
      <c r="M7" s="194">
        <v>316055364.10000002</v>
      </c>
      <c r="N7" s="194">
        <v>331135635</v>
      </c>
    </row>
    <row r="8" spans="1:14" x14ac:dyDescent="0.3">
      <c r="B8" s="34" t="s">
        <v>214</v>
      </c>
      <c r="C8" s="194">
        <v>1473562870</v>
      </c>
      <c r="D8" s="194">
        <v>1555688570</v>
      </c>
      <c r="E8" s="194">
        <v>1686756617</v>
      </c>
      <c r="F8" s="194">
        <v>1863147188</v>
      </c>
      <c r="G8" s="194">
        <v>1978381411</v>
      </c>
      <c r="H8" s="194">
        <v>1983936837</v>
      </c>
      <c r="I8" s="194">
        <v>2082497323.9442999</v>
      </c>
      <c r="J8" s="194">
        <v>2187439494.5403147</v>
      </c>
      <c r="K8" s="194">
        <v>2860556420</v>
      </c>
      <c r="L8" s="194">
        <v>3001765242.2901773</v>
      </c>
      <c r="M8" s="194">
        <v>3058900127.5300002</v>
      </c>
      <c r="N8" s="194">
        <v>3059154315</v>
      </c>
    </row>
    <row r="9" spans="1:14" x14ac:dyDescent="0.3">
      <c r="B9" s="36" t="s">
        <v>93</v>
      </c>
      <c r="C9" s="195">
        <v>3402031064</v>
      </c>
      <c r="D9" s="195">
        <v>2236583689</v>
      </c>
      <c r="E9" s="195">
        <v>2444336745</v>
      </c>
      <c r="F9" s="195">
        <v>2949737616</v>
      </c>
      <c r="G9" s="195">
        <v>3052164469</v>
      </c>
      <c r="H9" s="195">
        <v>3119452482</v>
      </c>
      <c r="I9" s="195">
        <v>3274461110.1375647</v>
      </c>
      <c r="J9" s="195">
        <v>3253024428.6542702</v>
      </c>
      <c r="K9" s="195">
        <v>4212433177</v>
      </c>
      <c r="L9" s="195">
        <f>L6+L7+L8</f>
        <v>4394947004.6592102</v>
      </c>
      <c r="M9" s="195">
        <f>M6+M7+M8</f>
        <v>4404022734.6900005</v>
      </c>
      <c r="N9" s="195">
        <f t="shared" ref="N9" si="0">SUM(N6:N8)</f>
        <v>4436106970</v>
      </c>
    </row>
    <row r="10" spans="1:14" x14ac:dyDescent="0.3">
      <c r="B10" s="36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78"/>
    </row>
    <row r="11" spans="1:14" s="204" customFormat="1" x14ac:dyDescent="0.3">
      <c r="B11" s="202" t="s">
        <v>254</v>
      </c>
      <c r="C11" s="206" t="s">
        <v>255</v>
      </c>
      <c r="D11" s="206">
        <v>2014</v>
      </c>
      <c r="E11" s="206">
        <v>2015</v>
      </c>
      <c r="F11" s="206">
        <v>2016</v>
      </c>
      <c r="G11" s="206">
        <v>2017</v>
      </c>
      <c r="H11" s="206">
        <v>2018</v>
      </c>
      <c r="I11" s="206">
        <v>2019</v>
      </c>
      <c r="J11" s="206">
        <v>2020</v>
      </c>
      <c r="K11" s="206" t="s">
        <v>262</v>
      </c>
      <c r="L11" s="206" t="s">
        <v>161</v>
      </c>
      <c r="M11" s="206" t="s">
        <v>1275</v>
      </c>
      <c r="N11" s="206" t="s">
        <v>1276</v>
      </c>
    </row>
    <row r="12" spans="1:14" x14ac:dyDescent="0.3">
      <c r="B12" s="34" t="s">
        <v>170</v>
      </c>
      <c r="C12" s="217"/>
      <c r="D12" s="205">
        <v>2554</v>
      </c>
      <c r="E12" s="205">
        <v>2861</v>
      </c>
      <c r="F12" s="205">
        <v>3288</v>
      </c>
      <c r="G12" s="205">
        <v>5184</v>
      </c>
      <c r="H12" s="205">
        <v>4213</v>
      </c>
      <c r="I12" s="205">
        <v>4344</v>
      </c>
      <c r="J12" s="205">
        <v>4011</v>
      </c>
      <c r="K12" s="205">
        <v>4501</v>
      </c>
      <c r="L12" s="205">
        <v>4820.2491886517701</v>
      </c>
      <c r="M12" s="205">
        <v>4837.5700111882061</v>
      </c>
      <c r="N12" s="67">
        <v>4916</v>
      </c>
    </row>
    <row r="13" spans="1:14" x14ac:dyDescent="0.3">
      <c r="B13" s="34" t="s">
        <v>171</v>
      </c>
      <c r="C13" s="217"/>
      <c r="D13" s="205">
        <v>4018</v>
      </c>
      <c r="E13" s="205">
        <v>3637</v>
      </c>
      <c r="F13" s="205">
        <v>6132</v>
      </c>
      <c r="G13" s="205">
        <v>4569</v>
      </c>
      <c r="H13" s="205">
        <v>3191</v>
      </c>
      <c r="I13" s="205">
        <v>3574</v>
      </c>
      <c r="J13" s="205">
        <v>2832</v>
      </c>
      <c r="K13" s="205">
        <v>5259</v>
      </c>
      <c r="L13" s="205">
        <v>4905.5574312083045</v>
      </c>
      <c r="M13" s="205">
        <v>4215.4204558792153</v>
      </c>
      <c r="N13" s="67">
        <v>4417</v>
      </c>
    </row>
    <row r="14" spans="1:14" x14ac:dyDescent="0.3">
      <c r="B14" s="34" t="s">
        <v>214</v>
      </c>
      <c r="C14" s="217"/>
      <c r="D14" s="205">
        <v>1808</v>
      </c>
      <c r="E14" s="205">
        <v>1855</v>
      </c>
      <c r="F14" s="205">
        <v>2245</v>
      </c>
      <c r="G14" s="205">
        <v>3140</v>
      </c>
      <c r="H14" s="205">
        <v>4068</v>
      </c>
      <c r="I14" s="205">
        <v>4270</v>
      </c>
      <c r="J14" s="205">
        <v>4486</v>
      </c>
      <c r="K14" s="205">
        <v>5866</v>
      </c>
      <c r="L14" s="205">
        <v>6155.3459367647183</v>
      </c>
      <c r="M14" s="205">
        <v>6272.5053264310964</v>
      </c>
      <c r="N14" s="67">
        <v>6273</v>
      </c>
    </row>
    <row r="15" spans="1:14" x14ac:dyDescent="0.3">
      <c r="B15" s="36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78"/>
    </row>
    <row r="16" spans="1:14" x14ac:dyDescent="0.3">
      <c r="B16" s="21"/>
      <c r="C16" s="8"/>
      <c r="D16" s="8"/>
      <c r="E16" s="8"/>
      <c r="F16" s="8"/>
      <c r="G16" s="8"/>
      <c r="H16" s="8"/>
      <c r="I16" s="8"/>
    </row>
    <row r="17" spans="2:9" x14ac:dyDescent="0.3">
      <c r="B17" s="46" t="s">
        <v>1292</v>
      </c>
      <c r="C17" s="8"/>
      <c r="D17" s="8"/>
      <c r="E17" s="8"/>
      <c r="F17" s="8"/>
      <c r="G17" s="8"/>
      <c r="H17" s="8"/>
      <c r="I17" s="8"/>
    </row>
    <row r="18" spans="2:9" x14ac:dyDescent="0.3">
      <c r="B18" s="46" t="s">
        <v>362</v>
      </c>
      <c r="C18" s="46"/>
      <c r="D18" s="46"/>
      <c r="E18" s="46"/>
      <c r="F18" s="46"/>
      <c r="G18" s="46"/>
      <c r="H18" s="46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  <row r="43" spans="2:9" x14ac:dyDescent="0.3">
      <c r="B43" s="8"/>
      <c r="C43" s="8"/>
      <c r="D43" s="8"/>
      <c r="E43" s="8"/>
      <c r="F43" s="8"/>
      <c r="G43" s="8"/>
      <c r="H43" s="8"/>
      <c r="I43" s="8"/>
    </row>
    <row r="44" spans="2:9" x14ac:dyDescent="0.3">
      <c r="B44" s="8"/>
      <c r="C44" s="8"/>
      <c r="D44" s="8"/>
      <c r="E44" s="8"/>
      <c r="F44" s="8"/>
      <c r="G44" s="8"/>
      <c r="H44" s="8"/>
      <c r="I44" s="8"/>
    </row>
    <row r="45" spans="2:9" x14ac:dyDescent="0.3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phoneticPr fontId="21" type="noConversion"/>
  <hyperlinks>
    <hyperlink ref="A1" location="'Índice '!A1" display="Índice" xr:uid="{00000000-0004-0000-2300-000000000000}"/>
  </hyperlinks>
  <pageMargins left="0.511811024" right="0.511811024" top="0.78740157499999996" bottom="0.78740157499999996" header="0.31496062000000002" footer="0.31496062000000002"/>
  <pageSetup paperSize="9" orientation="portrait" r:id="rId1"/>
  <ignoredErrors>
    <ignoredError sqref="K11 C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3"/>
  <sheetViews>
    <sheetView showGridLines="0" zoomScaleNormal="100" workbookViewId="0">
      <selection activeCell="A2" sqref="A2"/>
    </sheetView>
  </sheetViews>
  <sheetFormatPr defaultRowHeight="14.4" x14ac:dyDescent="0.3"/>
  <cols>
    <col min="2" max="2" width="38.33203125" customWidth="1"/>
  </cols>
  <sheetData>
    <row r="1" spans="1:13" x14ac:dyDescent="0.3">
      <c r="A1" s="43" t="s">
        <v>75</v>
      </c>
      <c r="B1" s="8"/>
      <c r="C1" s="8"/>
      <c r="D1" s="8"/>
      <c r="E1" s="8"/>
      <c r="F1" s="8"/>
      <c r="G1" s="8"/>
      <c r="H1" s="8"/>
      <c r="I1" s="8"/>
    </row>
    <row r="2" spans="1:13" ht="18" x14ac:dyDescent="0.35">
      <c r="B2" s="302" t="s">
        <v>76</v>
      </c>
      <c r="C2" s="302"/>
      <c r="D2" s="302"/>
      <c r="E2" s="302"/>
      <c r="F2" s="302"/>
      <c r="G2" s="302"/>
      <c r="H2" s="302"/>
      <c r="I2" s="302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5" t="s">
        <v>5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ht="14.25" customHeight="1" x14ac:dyDescent="0.3">
      <c r="B5" s="148" t="s">
        <v>94</v>
      </c>
      <c r="C5" s="147">
        <v>2013</v>
      </c>
      <c r="D5" s="147">
        <v>2014</v>
      </c>
      <c r="E5" s="147">
        <v>2015</v>
      </c>
      <c r="F5" s="147">
        <v>2016</v>
      </c>
      <c r="G5" s="147">
        <v>2017</v>
      </c>
      <c r="H5" s="147">
        <v>2018</v>
      </c>
      <c r="I5" s="147">
        <v>2019</v>
      </c>
      <c r="J5" s="147">
        <v>2020</v>
      </c>
      <c r="K5" s="147">
        <v>2021</v>
      </c>
      <c r="L5" s="147">
        <v>2022</v>
      </c>
      <c r="M5" s="231">
        <v>45352</v>
      </c>
    </row>
    <row r="6" spans="1:13" x14ac:dyDescent="0.3">
      <c r="B6" s="12" t="s">
        <v>95</v>
      </c>
      <c r="C6" s="13">
        <v>2652</v>
      </c>
      <c r="D6" s="13">
        <v>2694</v>
      </c>
      <c r="E6" s="13">
        <v>2674</v>
      </c>
      <c r="F6" s="13">
        <v>2704</v>
      </c>
      <c r="G6" s="13">
        <v>2699</v>
      </c>
      <c r="H6" s="13">
        <v>2732</v>
      </c>
      <c r="I6" s="13">
        <v>2792</v>
      </c>
      <c r="J6" s="13">
        <v>2841</v>
      </c>
      <c r="K6" s="13">
        <v>3025</v>
      </c>
      <c r="L6" s="13">
        <v>3484</v>
      </c>
      <c r="M6" s="232">
        <v>3764</v>
      </c>
    </row>
    <row r="7" spans="1:13" x14ac:dyDescent="0.3">
      <c r="B7" s="12" t="s">
        <v>96</v>
      </c>
      <c r="C7" s="13">
        <v>498</v>
      </c>
      <c r="D7" s="13">
        <v>500</v>
      </c>
      <c r="E7" s="13">
        <v>505</v>
      </c>
      <c r="F7" s="13">
        <v>497</v>
      </c>
      <c r="G7" s="13">
        <v>414</v>
      </c>
      <c r="H7" s="13">
        <v>448</v>
      </c>
      <c r="I7" s="14">
        <v>484</v>
      </c>
      <c r="J7" s="14">
        <v>491</v>
      </c>
      <c r="K7" s="14">
        <v>392</v>
      </c>
      <c r="L7" s="14">
        <v>361</v>
      </c>
      <c r="M7" s="232">
        <v>388</v>
      </c>
    </row>
    <row r="8" spans="1:13" x14ac:dyDescent="0.3">
      <c r="B8" s="15" t="s">
        <v>93</v>
      </c>
      <c r="C8" s="16">
        <v>3150</v>
      </c>
      <c r="D8" s="16">
        <v>3194</v>
      </c>
      <c r="E8" s="16">
        <v>3179</v>
      </c>
      <c r="F8" s="16">
        <v>3201</v>
      </c>
      <c r="G8" s="16">
        <v>3113</v>
      </c>
      <c r="H8" s="16">
        <v>3180</v>
      </c>
      <c r="I8" s="16">
        <f>I6+I7</f>
        <v>3276</v>
      </c>
      <c r="J8" s="16">
        <f>J6+J7</f>
        <v>3332</v>
      </c>
      <c r="K8" s="16">
        <f>K6+K7</f>
        <v>3417</v>
      </c>
      <c r="L8" s="16">
        <f>L6+L7</f>
        <v>3845</v>
      </c>
      <c r="M8" s="16">
        <f>M6+M7</f>
        <v>4152</v>
      </c>
    </row>
    <row r="9" spans="1:13" x14ac:dyDescent="0.3">
      <c r="B9" s="8"/>
      <c r="C9" s="8"/>
      <c r="D9" s="8"/>
      <c r="E9" s="8"/>
      <c r="F9" s="8"/>
      <c r="G9" s="8"/>
      <c r="H9" s="8"/>
      <c r="I9" s="8"/>
    </row>
    <row r="10" spans="1:13" x14ac:dyDescent="0.3">
      <c r="B10" s="8"/>
      <c r="C10" s="8"/>
      <c r="D10" s="8"/>
      <c r="E10" s="8"/>
      <c r="F10" s="8"/>
      <c r="G10" s="8"/>
      <c r="H10" s="8"/>
      <c r="I10" s="8"/>
    </row>
    <row r="11" spans="1:13" x14ac:dyDescent="0.3">
      <c r="B11" s="38" t="s">
        <v>359</v>
      </c>
      <c r="C11" s="38" t="s">
        <v>1307</v>
      </c>
      <c r="D11" s="38"/>
      <c r="E11" s="38"/>
      <c r="F11" s="38"/>
      <c r="G11" s="38"/>
      <c r="H11" s="8"/>
      <c r="I11" s="8"/>
    </row>
    <row r="12" spans="1:13" x14ac:dyDescent="0.3">
      <c r="B12" s="21"/>
      <c r="C12" s="8"/>
      <c r="D12" s="8"/>
      <c r="E12" s="8"/>
      <c r="F12" s="8"/>
      <c r="G12" s="8"/>
      <c r="H12" s="8"/>
      <c r="I12" s="8"/>
    </row>
    <row r="13" spans="1:13" x14ac:dyDescent="0.3">
      <c r="B13" s="8"/>
      <c r="C13" s="8"/>
      <c r="D13" s="8"/>
      <c r="E13" s="8"/>
      <c r="F13" s="8"/>
      <c r="G13" s="8"/>
      <c r="H13" s="8"/>
      <c r="I13" s="8"/>
    </row>
    <row r="14" spans="1:13" x14ac:dyDescent="0.3">
      <c r="B14" s="8"/>
      <c r="C14" s="8"/>
      <c r="D14" s="8"/>
      <c r="E14" s="8"/>
      <c r="F14" s="8"/>
      <c r="G14" s="8"/>
      <c r="H14" s="8"/>
      <c r="I14" s="8"/>
    </row>
    <row r="15" spans="1:13" x14ac:dyDescent="0.3">
      <c r="B15" s="8"/>
      <c r="C15" s="8"/>
      <c r="D15" s="8"/>
      <c r="E15" s="8"/>
      <c r="F15" s="8"/>
      <c r="G15" s="8"/>
      <c r="H15" s="8"/>
      <c r="I15" s="8"/>
    </row>
    <row r="16" spans="1:13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</sheetData>
  <mergeCells count="1">
    <mergeCell ref="B2:I2"/>
  </mergeCells>
  <hyperlinks>
    <hyperlink ref="A1" location="'Índice '!A1" display="Índice" xr:uid="{00000000-0004-0000-0300-000000000000}"/>
  </hyperlinks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T62"/>
  <sheetViews>
    <sheetView showGridLines="0" topLeftCell="A6" zoomScaleNormal="100" workbookViewId="0">
      <selection activeCell="F27" sqref="F27"/>
    </sheetView>
  </sheetViews>
  <sheetFormatPr defaultRowHeight="14.4" x14ac:dyDescent="0.3"/>
  <cols>
    <col min="2" max="2" width="25.5546875" customWidth="1"/>
    <col min="3" max="3" width="13.33203125" customWidth="1"/>
    <col min="4" max="4" width="11.6640625" customWidth="1"/>
    <col min="5" max="5" width="11.88671875" customWidth="1"/>
    <col min="6" max="6" width="12.44140625" customWidth="1"/>
    <col min="7" max="7" width="12.109375" customWidth="1"/>
    <col min="8" max="8" width="11.6640625" customWidth="1"/>
    <col min="9" max="11" width="12" bestFit="1" customWidth="1"/>
    <col min="12" max="13" width="13.33203125" customWidth="1"/>
    <col min="14" max="14" width="14.5546875" customWidth="1"/>
  </cols>
  <sheetData>
    <row r="1" spans="1:14" x14ac:dyDescent="0.3">
      <c r="A1" s="43" t="s">
        <v>75</v>
      </c>
    </row>
    <row r="2" spans="1:14" ht="18" customHeight="1" x14ac:dyDescent="0.35">
      <c r="B2" s="304" t="s">
        <v>246</v>
      </c>
      <c r="C2" s="304"/>
      <c r="D2" s="304"/>
      <c r="E2" s="304"/>
      <c r="F2" s="304"/>
      <c r="G2" s="304"/>
      <c r="H2" s="304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5" t="s">
        <v>263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x14ac:dyDescent="0.3">
      <c r="B5" s="160" t="s">
        <v>170</v>
      </c>
      <c r="C5" s="161" t="s">
        <v>196</v>
      </c>
      <c r="D5" s="161" t="s">
        <v>197</v>
      </c>
      <c r="E5" s="161" t="s">
        <v>198</v>
      </c>
      <c r="F5" s="161" t="s">
        <v>199</v>
      </c>
      <c r="G5" s="161" t="s">
        <v>200</v>
      </c>
      <c r="H5" s="161" t="s">
        <v>201</v>
      </c>
      <c r="I5" s="161" t="s">
        <v>202</v>
      </c>
      <c r="J5" s="161" t="s">
        <v>203</v>
      </c>
      <c r="K5" s="161" t="s">
        <v>204</v>
      </c>
      <c r="L5" s="161" t="s">
        <v>205</v>
      </c>
      <c r="M5" s="161" t="s">
        <v>206</v>
      </c>
      <c r="N5" s="161" t="s">
        <v>207</v>
      </c>
    </row>
    <row r="6" spans="1:14" x14ac:dyDescent="0.3">
      <c r="B6" s="88">
        <v>2020</v>
      </c>
      <c r="C6" s="39">
        <v>68600218.890662149</v>
      </c>
      <c r="D6" s="39">
        <v>76917833.25620155</v>
      </c>
      <c r="E6" s="39">
        <v>73316272.427450985</v>
      </c>
      <c r="F6" s="39">
        <v>63501627.944386512</v>
      </c>
      <c r="G6" s="39">
        <v>65271921.352012694</v>
      </c>
      <c r="H6" s="54">
        <v>61562049.448888779</v>
      </c>
      <c r="I6" s="54">
        <v>65669293.852500021</v>
      </c>
      <c r="J6" s="54">
        <v>63752111.129999995</v>
      </c>
      <c r="K6" s="54">
        <v>76910799.530000091</v>
      </c>
      <c r="L6" s="54">
        <v>74134245.069999933</v>
      </c>
      <c r="M6" s="54">
        <v>72771055.190000176</v>
      </c>
      <c r="N6" s="54">
        <v>90846561.960000038</v>
      </c>
    </row>
    <row r="7" spans="1:14" x14ac:dyDescent="0.3">
      <c r="B7" s="88">
        <v>2021</v>
      </c>
      <c r="C7" s="39">
        <v>74884282.429999992</v>
      </c>
      <c r="D7" s="39">
        <v>71608466.459999993</v>
      </c>
      <c r="E7" s="39">
        <v>72716104.419999361</v>
      </c>
      <c r="F7" s="39">
        <v>77821967.089999795</v>
      </c>
      <c r="G7" s="39">
        <v>81784953.749999881</v>
      </c>
      <c r="H7" s="39">
        <v>72041802.339583278</v>
      </c>
      <c r="I7" s="39">
        <v>77902829.399999976</v>
      </c>
      <c r="J7" s="39">
        <v>75745479.319999456</v>
      </c>
      <c r="K7" s="54">
        <v>83281873.799999833</v>
      </c>
      <c r="L7" s="54">
        <v>92462759.190000057</v>
      </c>
      <c r="M7" s="54">
        <v>87432409.690000176</v>
      </c>
      <c r="N7" s="54">
        <v>89869636.970000148</v>
      </c>
    </row>
    <row r="8" spans="1:14" x14ac:dyDescent="0.3">
      <c r="B8" s="88">
        <v>2022</v>
      </c>
      <c r="C8" s="39">
        <v>80353655.769999906</v>
      </c>
      <c r="D8" s="39">
        <v>83980167.494103089</v>
      </c>
      <c r="E8" s="39">
        <v>86407666.185068369</v>
      </c>
      <c r="F8" s="39">
        <v>79962181.422130704</v>
      </c>
      <c r="G8" s="39">
        <v>84687942.390000015</v>
      </c>
      <c r="H8" s="39">
        <v>88100830.958233237</v>
      </c>
      <c r="I8" s="39">
        <v>87639287.743104756</v>
      </c>
      <c r="J8" s="39">
        <v>85221998.629999995</v>
      </c>
      <c r="K8" s="54">
        <v>83179760.902464345</v>
      </c>
      <c r="L8" s="54">
        <v>81857281.3408885</v>
      </c>
      <c r="M8" s="54">
        <v>86005502.360301256</v>
      </c>
      <c r="N8" s="54">
        <v>97986413.210465193</v>
      </c>
    </row>
    <row r="9" spans="1:14" x14ac:dyDescent="0.3">
      <c r="B9" s="88">
        <v>2023</v>
      </c>
      <c r="C9" s="39">
        <v>81960585.349999994</v>
      </c>
      <c r="D9" s="39">
        <v>78802243.5</v>
      </c>
      <c r="E9" s="39">
        <v>83226600.530000001</v>
      </c>
      <c r="F9" s="39">
        <v>88011367.039999962</v>
      </c>
      <c r="G9" s="39">
        <v>81223603.49000001</v>
      </c>
      <c r="H9" s="39">
        <v>85647645.605248675</v>
      </c>
      <c r="I9" s="39">
        <v>84337625.302016854</v>
      </c>
      <c r="J9" s="39">
        <v>92184464.410000086</v>
      </c>
      <c r="K9" s="54">
        <v>84317980.773727894</v>
      </c>
      <c r="L9" s="54">
        <v>89151722.739999995</v>
      </c>
      <c r="M9" s="54">
        <v>86464054.620000005</v>
      </c>
      <c r="N9" s="54">
        <v>93739349.700000003</v>
      </c>
    </row>
    <row r="10" spans="1:14" x14ac:dyDescent="0.3">
      <c r="B10" s="88">
        <v>2024</v>
      </c>
      <c r="C10" s="39">
        <v>82194694</v>
      </c>
      <c r="D10" s="39">
        <v>83830419</v>
      </c>
      <c r="E10" s="39">
        <v>94714093</v>
      </c>
      <c r="F10" s="39"/>
      <c r="G10" s="39"/>
      <c r="H10" s="39"/>
      <c r="I10" s="39"/>
      <c r="J10" s="39"/>
      <c r="K10" s="54"/>
      <c r="L10" s="54"/>
      <c r="M10" s="54"/>
      <c r="N10" s="54"/>
    </row>
    <row r="11" spans="1:14" x14ac:dyDescent="0.3">
      <c r="B11" s="88"/>
      <c r="C11" s="39"/>
      <c r="D11" s="39"/>
      <c r="E11" s="39"/>
      <c r="F11" s="39"/>
      <c r="G11" s="39"/>
      <c r="H11" s="54"/>
      <c r="I11" s="54"/>
      <c r="J11" s="54"/>
      <c r="K11" s="54"/>
      <c r="L11" s="54"/>
      <c r="M11" s="54"/>
      <c r="N11" s="54"/>
    </row>
    <row r="12" spans="1:14" ht="15.6" x14ac:dyDescent="0.3">
      <c r="B12" s="145" t="s">
        <v>263</v>
      </c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</row>
    <row r="13" spans="1:14" x14ac:dyDescent="0.3">
      <c r="B13" s="160" t="s">
        <v>171</v>
      </c>
      <c r="C13" s="161" t="s">
        <v>196</v>
      </c>
      <c r="D13" s="161" t="s">
        <v>197</v>
      </c>
      <c r="E13" s="161" t="s">
        <v>198</v>
      </c>
      <c r="F13" s="161" t="s">
        <v>199</v>
      </c>
      <c r="G13" s="161" t="s">
        <v>200</v>
      </c>
      <c r="H13" s="161" t="s">
        <v>201</v>
      </c>
      <c r="I13" s="161" t="s">
        <v>202</v>
      </c>
      <c r="J13" s="161" t="s">
        <v>203</v>
      </c>
      <c r="K13" s="161" t="s">
        <v>204</v>
      </c>
      <c r="L13" s="161" t="s">
        <v>205</v>
      </c>
      <c r="M13" s="161" t="s">
        <v>206</v>
      </c>
      <c r="N13" s="161" t="s">
        <v>207</v>
      </c>
    </row>
    <row r="14" spans="1:14" x14ac:dyDescent="0.3">
      <c r="B14" s="88">
        <v>2020</v>
      </c>
      <c r="C14" s="39">
        <v>14413117.295519419</v>
      </c>
      <c r="D14" s="39">
        <v>13451619.43826472</v>
      </c>
      <c r="E14" s="39">
        <v>16143588.508326091</v>
      </c>
      <c r="F14" s="39">
        <v>15303826.989742152</v>
      </c>
      <c r="G14" s="39">
        <v>22283614.310000002</v>
      </c>
      <c r="H14" s="54">
        <v>17172801.24000001</v>
      </c>
      <c r="I14" s="54">
        <v>15492903.309999973</v>
      </c>
      <c r="J14" s="54">
        <v>15128007.980000004</v>
      </c>
      <c r="K14" s="54">
        <v>14668807.470000044</v>
      </c>
      <c r="L14" s="54">
        <v>20723539.719999969</v>
      </c>
      <c r="M14" s="54">
        <v>22236302.439999998</v>
      </c>
      <c r="N14" s="54">
        <v>25312815.360000014</v>
      </c>
    </row>
    <row r="15" spans="1:14" x14ac:dyDescent="0.3">
      <c r="B15" s="88">
        <v>2021</v>
      </c>
      <c r="C15" s="39">
        <v>26739876.000000004</v>
      </c>
      <c r="D15" s="39">
        <v>30113301.810000014</v>
      </c>
      <c r="E15" s="39">
        <v>25822052.269999996</v>
      </c>
      <c r="F15" s="39">
        <v>44051545.370000005</v>
      </c>
      <c r="G15" s="39">
        <v>39401676.339999974</v>
      </c>
      <c r="H15" s="39">
        <v>30628473.069999993</v>
      </c>
      <c r="I15" s="39">
        <v>35648206.560000002</v>
      </c>
      <c r="J15" s="39">
        <v>33566418.140000015</v>
      </c>
      <c r="K15" s="54">
        <v>29123866.480000019</v>
      </c>
      <c r="L15" s="54">
        <v>37125099.899999976</v>
      </c>
      <c r="M15" s="54">
        <v>32865179.310000002</v>
      </c>
      <c r="N15" s="54">
        <v>29238496.689999998</v>
      </c>
    </row>
    <row r="16" spans="1:14" x14ac:dyDescent="0.3">
      <c r="B16" s="88">
        <v>2022</v>
      </c>
      <c r="C16" s="39">
        <v>31810838.449999999</v>
      </c>
      <c r="D16" s="39">
        <v>27064683.040000003</v>
      </c>
      <c r="E16" s="39">
        <v>30694032.103009991</v>
      </c>
      <c r="F16" s="39">
        <v>31451142.939802404</v>
      </c>
      <c r="G16" s="39">
        <v>36718361.029999994</v>
      </c>
      <c r="H16" s="39">
        <v>32066141.259676009</v>
      </c>
      <c r="I16" s="39">
        <v>30451025.901672199</v>
      </c>
      <c r="J16" s="39">
        <v>32323513</v>
      </c>
      <c r="K16" s="54">
        <v>28619429.899999999</v>
      </c>
      <c r="L16" s="54">
        <v>28877843.962843895</v>
      </c>
      <c r="M16" s="54">
        <v>32523482.577238858</v>
      </c>
      <c r="N16" s="54">
        <v>25198579.798030436</v>
      </c>
    </row>
    <row r="17" spans="2:20" x14ac:dyDescent="0.3">
      <c r="B17" s="88">
        <v>2023</v>
      </c>
      <c r="C17" s="39">
        <v>31281688.640000001</v>
      </c>
      <c r="D17" s="39">
        <v>24772431.050000001</v>
      </c>
      <c r="E17" s="39">
        <v>22817067.760000002</v>
      </c>
      <c r="F17" s="39">
        <v>27497050.380000006</v>
      </c>
      <c r="G17" s="39">
        <v>28155557.869999994</v>
      </c>
      <c r="H17" s="39">
        <v>28926113.809999991</v>
      </c>
      <c r="I17" s="39">
        <v>29040196.102166206</v>
      </c>
      <c r="J17" s="39">
        <v>27319729.620000005</v>
      </c>
      <c r="K17" s="54">
        <v>23928146.645272166</v>
      </c>
      <c r="L17" s="54">
        <v>22646303.690000001</v>
      </c>
      <c r="M17" s="54">
        <v>24124380.559999999</v>
      </c>
      <c r="N17" s="54">
        <v>25546697.960000001</v>
      </c>
    </row>
    <row r="18" spans="2:20" x14ac:dyDescent="0.3">
      <c r="B18" s="88">
        <v>2024</v>
      </c>
      <c r="C18" s="39">
        <v>31078648</v>
      </c>
      <c r="D18" s="39">
        <v>23952653</v>
      </c>
      <c r="E18" s="39">
        <v>38920121</v>
      </c>
      <c r="F18" s="39"/>
      <c r="G18" s="39"/>
      <c r="H18" s="39"/>
      <c r="I18" s="39"/>
      <c r="J18" s="39"/>
      <c r="K18" s="54"/>
      <c r="L18" s="54"/>
      <c r="M18" s="54"/>
      <c r="N18" s="54"/>
    </row>
    <row r="19" spans="2:20" s="93" customFormat="1" x14ac:dyDescent="0.3">
      <c r="B19" s="94"/>
      <c r="C19" s="95"/>
      <c r="D19" s="95"/>
      <c r="E19" s="95"/>
      <c r="F19" s="95"/>
      <c r="G19" s="95"/>
    </row>
    <row r="20" spans="2:20" s="93" customFormat="1" ht="15.6" x14ac:dyDescent="0.3">
      <c r="B20" s="145" t="s">
        <v>263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</row>
    <row r="21" spans="2:20" s="93" customFormat="1" x14ac:dyDescent="0.3">
      <c r="B21" s="160" t="s">
        <v>264</v>
      </c>
      <c r="C21" s="161" t="s">
        <v>196</v>
      </c>
      <c r="D21" s="161" t="s">
        <v>197</v>
      </c>
      <c r="E21" s="161" t="s">
        <v>198</v>
      </c>
      <c r="F21" s="161" t="s">
        <v>199</v>
      </c>
      <c r="G21" s="161" t="s">
        <v>200</v>
      </c>
      <c r="H21" s="161" t="s">
        <v>201</v>
      </c>
      <c r="I21" s="161" t="s">
        <v>202</v>
      </c>
      <c r="J21" s="161" t="s">
        <v>203</v>
      </c>
      <c r="K21" s="161" t="s">
        <v>204</v>
      </c>
      <c r="L21" s="161" t="s">
        <v>205</v>
      </c>
      <c r="M21" s="161" t="s">
        <v>206</v>
      </c>
      <c r="N21" s="161" t="s">
        <v>207</v>
      </c>
    </row>
    <row r="22" spans="2:20" s="93" customFormat="1" x14ac:dyDescent="0.3">
      <c r="B22" s="88">
        <v>2020</v>
      </c>
      <c r="C22" s="39">
        <v>169065968.02031818</v>
      </c>
      <c r="D22" s="39">
        <v>160847285.51504073</v>
      </c>
      <c r="E22" s="39">
        <v>176063737.03085041</v>
      </c>
      <c r="F22" s="39">
        <v>157656119.4949894</v>
      </c>
      <c r="G22" s="39">
        <v>165870339.64087498</v>
      </c>
      <c r="H22" s="54">
        <v>185822174.37046659</v>
      </c>
      <c r="I22" s="54">
        <v>199765852.6073904</v>
      </c>
      <c r="J22" s="54">
        <v>182330214.94761586</v>
      </c>
      <c r="K22" s="54">
        <v>193965535.3978703</v>
      </c>
      <c r="L22" s="54">
        <v>190762569.03928852</v>
      </c>
      <c r="M22" s="54">
        <v>193445727.33405018</v>
      </c>
      <c r="N22" s="54">
        <v>211843971.14155912</v>
      </c>
    </row>
    <row r="23" spans="2:20" s="93" customFormat="1" x14ac:dyDescent="0.3">
      <c r="B23" s="88">
        <v>2021</v>
      </c>
      <c r="C23" s="39">
        <v>206220809.52993304</v>
      </c>
      <c r="D23" s="39">
        <v>188070492.29500002</v>
      </c>
      <c r="E23" s="39">
        <v>217427514.67434549</v>
      </c>
      <c r="F23" s="39">
        <v>228605564.8562181</v>
      </c>
      <c r="G23" s="39">
        <v>226263368.45558667</v>
      </c>
      <c r="H23" s="39">
        <v>250191275.54288101</v>
      </c>
      <c r="I23" s="39">
        <v>240104412.1966317</v>
      </c>
      <c r="J23" s="39">
        <v>263773149.14604878</v>
      </c>
      <c r="K23" s="54">
        <v>259502197.06720185</v>
      </c>
      <c r="L23" s="54">
        <v>240441871.30221844</v>
      </c>
      <c r="M23" s="54">
        <v>259524426.2135582</v>
      </c>
      <c r="N23" s="54">
        <v>280431298.25610352</v>
      </c>
    </row>
    <row r="24" spans="2:20" s="93" customFormat="1" x14ac:dyDescent="0.3">
      <c r="B24" s="88">
        <v>2022</v>
      </c>
      <c r="C24" s="39">
        <v>222653685.66189101</v>
      </c>
      <c r="D24" s="39">
        <v>208381885.40886799</v>
      </c>
      <c r="E24" s="39">
        <v>261455665.13226908</v>
      </c>
      <c r="F24" s="39">
        <v>245528115.09817067</v>
      </c>
      <c r="G24" s="39">
        <v>259661646.49324158</v>
      </c>
      <c r="H24" s="39">
        <v>242568086.44667524</v>
      </c>
      <c r="I24" s="39">
        <v>248992358.59591281</v>
      </c>
      <c r="J24" s="39">
        <v>246254888.6808832</v>
      </c>
      <c r="K24" s="54">
        <v>245584427.41923904</v>
      </c>
      <c r="L24" s="54">
        <v>273315603.4267683</v>
      </c>
      <c r="M24" s="54">
        <v>266589752.55333138</v>
      </c>
      <c r="N24" s="54">
        <v>280779127.37292671</v>
      </c>
    </row>
    <row r="25" spans="2:20" s="93" customFormat="1" x14ac:dyDescent="0.3">
      <c r="B25" s="88">
        <v>2023</v>
      </c>
      <c r="C25" s="39">
        <v>246414908.74000001</v>
      </c>
      <c r="D25" s="39">
        <v>239224047.44999999</v>
      </c>
      <c r="E25" s="39">
        <v>266060059.25</v>
      </c>
      <c r="F25" s="39">
        <v>239417133.1046105</v>
      </c>
      <c r="G25" s="39">
        <v>266485434.7683568</v>
      </c>
      <c r="H25" s="39">
        <v>270098543.10464513</v>
      </c>
      <c r="I25" s="39">
        <v>249205945.04828811</v>
      </c>
      <c r="J25" s="39">
        <v>240591234.89015532</v>
      </c>
      <c r="K25" s="54">
        <v>247246112.08787847</v>
      </c>
      <c r="L25" s="54">
        <v>253703763.78999999</v>
      </c>
      <c r="M25" s="54">
        <v>258620611.28999999</v>
      </c>
      <c r="N25" s="54">
        <v>281958237.99000001</v>
      </c>
    </row>
    <row r="26" spans="2:20" s="93" customFormat="1" x14ac:dyDescent="0.3">
      <c r="B26" s="88">
        <v>2024</v>
      </c>
      <c r="C26" s="39">
        <v>257218535</v>
      </c>
      <c r="D26" s="39">
        <v>245623167</v>
      </c>
      <c r="E26" s="39">
        <v>248985598</v>
      </c>
      <c r="F26" s="39"/>
      <c r="G26" s="39"/>
      <c r="H26" s="39"/>
      <c r="I26" s="39"/>
      <c r="J26" s="39"/>
      <c r="K26" s="54"/>
      <c r="L26" s="54"/>
      <c r="M26" s="54"/>
      <c r="N26" s="54"/>
    </row>
    <row r="27" spans="2:20" s="93" customFormat="1" x14ac:dyDescent="0.3">
      <c r="B27" s="88"/>
      <c r="C27" s="39"/>
      <c r="D27" s="39"/>
      <c r="E27" s="39"/>
      <c r="F27" s="39"/>
      <c r="G27" s="39"/>
      <c r="O27" s="94"/>
      <c r="P27" s="95"/>
      <c r="Q27" s="95"/>
      <c r="R27" s="95"/>
      <c r="S27" s="95"/>
      <c r="T27" s="95"/>
    </row>
    <row r="28" spans="2:20" x14ac:dyDescent="0.3">
      <c r="B28" s="46" t="s">
        <v>1284</v>
      </c>
      <c r="C28" s="8"/>
      <c r="D28" s="8"/>
      <c r="E28" s="8"/>
      <c r="F28" s="8"/>
      <c r="G28" s="8"/>
    </row>
    <row r="29" spans="2:20" x14ac:dyDescent="0.3">
      <c r="B29" s="8"/>
      <c r="C29" s="8"/>
      <c r="D29" s="8"/>
      <c r="E29" s="8"/>
      <c r="F29" s="8"/>
      <c r="G29" s="8"/>
    </row>
    <row r="30" spans="2:20" x14ac:dyDescent="0.3">
      <c r="B30" s="8"/>
      <c r="C30" s="8"/>
      <c r="D30" s="8"/>
      <c r="E30" s="8"/>
      <c r="F30" s="8"/>
      <c r="G30" s="8"/>
    </row>
    <row r="31" spans="2:20" x14ac:dyDescent="0.3">
      <c r="B31" s="8"/>
      <c r="C31" s="8"/>
      <c r="D31" s="8"/>
      <c r="E31" s="8"/>
      <c r="F31" s="8"/>
      <c r="G31" s="8"/>
    </row>
    <row r="32" spans="2:20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  <row r="50" spans="2:7" x14ac:dyDescent="0.3">
      <c r="B50" s="8"/>
      <c r="C50" s="8"/>
      <c r="D50" s="8"/>
      <c r="E50" s="8"/>
      <c r="F50" s="8"/>
      <c r="G50" s="8"/>
    </row>
    <row r="51" spans="2:7" x14ac:dyDescent="0.3">
      <c r="B51" s="8"/>
      <c r="C51" s="8"/>
      <c r="D51" s="8"/>
      <c r="E51" s="8"/>
      <c r="F51" s="8"/>
      <c r="G51" s="8"/>
    </row>
    <row r="52" spans="2:7" x14ac:dyDescent="0.3">
      <c r="B52" s="8"/>
      <c r="C52" s="8"/>
      <c r="D52" s="8"/>
      <c r="E52" s="8"/>
      <c r="F52" s="8"/>
      <c r="G52" s="8"/>
    </row>
    <row r="53" spans="2:7" x14ac:dyDescent="0.3">
      <c r="B53" s="8"/>
      <c r="C53" s="8"/>
      <c r="D53" s="8"/>
      <c r="E53" s="8"/>
      <c r="F53" s="8"/>
      <c r="G53" s="8"/>
    </row>
    <row r="54" spans="2:7" x14ac:dyDescent="0.3">
      <c r="B54" s="8"/>
      <c r="C54" s="8"/>
      <c r="D54" s="8"/>
      <c r="E54" s="8"/>
      <c r="F54" s="8"/>
      <c r="G54" s="8"/>
    </row>
    <row r="55" spans="2:7" x14ac:dyDescent="0.3">
      <c r="B55" s="8"/>
      <c r="C55" s="8"/>
      <c r="D55" s="8"/>
      <c r="E55" s="8"/>
      <c r="F55" s="8"/>
      <c r="G55" s="8"/>
    </row>
    <row r="56" spans="2:7" x14ac:dyDescent="0.3">
      <c r="B56" s="8"/>
      <c r="C56" s="8"/>
      <c r="D56" s="8"/>
      <c r="E56" s="8"/>
      <c r="F56" s="8"/>
      <c r="G56" s="8"/>
    </row>
    <row r="57" spans="2:7" x14ac:dyDescent="0.3">
      <c r="B57" s="8"/>
      <c r="C57" s="8"/>
      <c r="D57" s="8"/>
      <c r="E57" s="8"/>
      <c r="F57" s="8"/>
      <c r="G57" s="8"/>
    </row>
    <row r="58" spans="2:7" x14ac:dyDescent="0.3">
      <c r="B58" s="8"/>
      <c r="C58" s="8"/>
      <c r="D58" s="8"/>
      <c r="E58" s="8"/>
      <c r="F58" s="8"/>
      <c r="G58" s="8"/>
    </row>
    <row r="59" spans="2:7" x14ac:dyDescent="0.3">
      <c r="B59" s="8"/>
      <c r="C59" s="8"/>
      <c r="D59" s="8"/>
      <c r="E59" s="8"/>
      <c r="F59" s="8"/>
      <c r="G59" s="8"/>
    </row>
    <row r="60" spans="2:7" x14ac:dyDescent="0.3">
      <c r="B60" s="8"/>
      <c r="C60" s="8"/>
      <c r="D60" s="8"/>
      <c r="E60" s="8"/>
      <c r="F60" s="8"/>
      <c r="G60" s="8"/>
    </row>
    <row r="61" spans="2:7" x14ac:dyDescent="0.3">
      <c r="B61" s="8"/>
      <c r="C61" s="8"/>
      <c r="D61" s="8"/>
      <c r="E61" s="8"/>
      <c r="F61" s="8"/>
      <c r="G61" s="8"/>
    </row>
    <row r="62" spans="2:7" x14ac:dyDescent="0.3">
      <c r="B62" s="8"/>
      <c r="C62" s="8"/>
      <c r="D62" s="8"/>
      <c r="E62" s="8"/>
      <c r="F62" s="8"/>
      <c r="G62" s="8"/>
    </row>
  </sheetData>
  <mergeCells count="1">
    <mergeCell ref="B2:H2"/>
  </mergeCells>
  <hyperlinks>
    <hyperlink ref="A1" location="'Índice '!A1" display="Índice" xr:uid="{00000000-0004-0000-2400-000000000000}"/>
  </hyperlinks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O40"/>
  <sheetViews>
    <sheetView showGridLines="0" zoomScaleNormal="100" workbookViewId="0">
      <selection activeCell="B15" sqref="B15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4.88671875" customWidth="1"/>
    <col min="12" max="12" width="15.109375" customWidth="1"/>
    <col min="13" max="13" width="12.6640625" customWidth="1"/>
    <col min="14" max="14" width="11" customWidth="1"/>
  </cols>
  <sheetData>
    <row r="1" spans="1:15" x14ac:dyDescent="0.3">
      <c r="A1" s="43" t="s">
        <v>75</v>
      </c>
    </row>
    <row r="2" spans="1:15" ht="18" x14ac:dyDescent="0.35">
      <c r="B2" s="304" t="s">
        <v>265</v>
      </c>
      <c r="C2" s="304"/>
      <c r="D2" s="304"/>
      <c r="E2" s="304"/>
      <c r="F2" s="304"/>
      <c r="G2" s="304"/>
      <c r="H2" s="304"/>
      <c r="I2" s="304"/>
    </row>
    <row r="3" spans="1:15" x14ac:dyDescent="0.3">
      <c r="B3" s="8"/>
      <c r="C3" s="8"/>
      <c r="D3" s="8"/>
      <c r="E3" s="8"/>
      <c r="F3" s="8"/>
      <c r="G3" s="8"/>
      <c r="H3" s="8"/>
      <c r="I3" s="8"/>
    </row>
    <row r="4" spans="1:15" ht="15.6" x14ac:dyDescent="0.3">
      <c r="B4" s="145" t="s">
        <v>266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5" x14ac:dyDescent="0.3">
      <c r="B5" s="156" t="s">
        <v>267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59">
        <v>2020</v>
      </c>
      <c r="K5" s="159">
        <v>2021</v>
      </c>
      <c r="L5" s="200" t="s">
        <v>161</v>
      </c>
      <c r="M5" s="200" t="s">
        <v>1275</v>
      </c>
      <c r="N5" s="200" t="s">
        <v>1276</v>
      </c>
    </row>
    <row r="6" spans="1:15" ht="15.75" customHeight="1" x14ac:dyDescent="0.3">
      <c r="B6" s="34" t="s">
        <v>268</v>
      </c>
      <c r="C6" s="294">
        <v>0</v>
      </c>
      <c r="D6" s="294">
        <v>0</v>
      </c>
      <c r="E6" s="294">
        <v>0</v>
      </c>
      <c r="F6" s="294">
        <v>0</v>
      </c>
      <c r="G6" s="294">
        <v>0</v>
      </c>
      <c r="H6" s="182">
        <v>0.02</v>
      </c>
      <c r="I6" s="182">
        <v>2.4520454545454561E-2</v>
      </c>
      <c r="J6" s="182">
        <v>2.1875301204819269E-2</v>
      </c>
      <c r="K6" s="183">
        <v>2.1553174603174581E-2</v>
      </c>
      <c r="L6" s="183">
        <v>2.0409252669039091E-2</v>
      </c>
      <c r="M6" s="183">
        <v>1.8396024986098519E-2</v>
      </c>
      <c r="N6" s="300">
        <v>1.7999999999999999E-2</v>
      </c>
    </row>
    <row r="7" spans="1:15" x14ac:dyDescent="0.3">
      <c r="B7" s="34" t="s">
        <v>269</v>
      </c>
      <c r="C7" s="294">
        <v>0</v>
      </c>
      <c r="D7" s="294">
        <v>0</v>
      </c>
      <c r="E7" s="294">
        <v>0</v>
      </c>
      <c r="F7" s="294">
        <v>0</v>
      </c>
      <c r="G7" s="294">
        <v>0</v>
      </c>
      <c r="H7" s="182">
        <v>5.3E-3</v>
      </c>
      <c r="I7" s="182">
        <v>9.5333333333333329E-3</v>
      </c>
      <c r="J7" s="182">
        <v>9.4666666666666666E-3</v>
      </c>
      <c r="K7" s="183">
        <v>8.2000000000000007E-3</v>
      </c>
      <c r="L7" s="183">
        <v>7.762500000000002E-3</v>
      </c>
      <c r="M7" s="183">
        <v>8.1599181162986447E-3</v>
      </c>
      <c r="N7" s="300">
        <v>8.9999999999999993E-3</v>
      </c>
    </row>
    <row r="8" spans="1:15" x14ac:dyDescent="0.3">
      <c r="B8" s="34" t="s">
        <v>270</v>
      </c>
      <c r="C8" s="182">
        <v>1.649727891156445E-2</v>
      </c>
      <c r="D8" s="182">
        <v>1.6460579514824623E-2</v>
      </c>
      <c r="E8" s="182">
        <v>1.6315425181278681E-2</v>
      </c>
      <c r="F8" s="182">
        <v>1.6330125247198252E-2</v>
      </c>
      <c r="G8" s="182">
        <v>1.634027431421432E-2</v>
      </c>
      <c r="H8" s="182">
        <v>1.6146162998215193E-2</v>
      </c>
      <c r="I8" s="182">
        <v>1.6165500889152185E-2</v>
      </c>
      <c r="J8" s="182">
        <v>1.6215025906735576E-2</v>
      </c>
      <c r="K8" s="183">
        <v>1.6186356073211117E-2</v>
      </c>
      <c r="L8" s="183">
        <v>1.6168242491657162E-2</v>
      </c>
      <c r="M8" s="183">
        <v>1.4020241639999834E-2</v>
      </c>
      <c r="N8" s="300">
        <v>1.4E-2</v>
      </c>
    </row>
    <row r="9" spans="1:15" x14ac:dyDescent="0.3">
      <c r="B9" s="34" t="s">
        <v>271</v>
      </c>
      <c r="C9" s="182">
        <v>1.1841502397442784E-2</v>
      </c>
      <c r="D9" s="182">
        <v>1.1673237997957154E-2</v>
      </c>
      <c r="E9" s="182">
        <v>1.1402982954545501E-2</v>
      </c>
      <c r="F9" s="182">
        <v>1.1262164579606467E-2</v>
      </c>
      <c r="G9" s="182">
        <v>1.0513057124921609E-2</v>
      </c>
      <c r="H9" s="182">
        <v>1.0283191050927369E-2</v>
      </c>
      <c r="I9" s="182">
        <v>1.007885915112205E-2</v>
      </c>
      <c r="J9" s="182">
        <v>1.0138945535936496E-2</v>
      </c>
      <c r="K9" s="183">
        <v>1.0155252918288109E-2</v>
      </c>
      <c r="L9" s="183">
        <v>9.8795958279009385E-3</v>
      </c>
      <c r="M9" s="183">
        <v>1.2180687410043529E-2</v>
      </c>
      <c r="N9" s="300">
        <v>1.2E-2</v>
      </c>
    </row>
    <row r="10" spans="1:15" x14ac:dyDescent="0.3">
      <c r="B10" s="34" t="s">
        <v>272</v>
      </c>
      <c r="C10" s="182">
        <v>1.5045266781411284E-2</v>
      </c>
      <c r="D10" s="182">
        <v>1.4458841940531996E-2</v>
      </c>
      <c r="E10" s="182">
        <v>1.3792021276595654E-2</v>
      </c>
      <c r="F10" s="182">
        <v>1.3785173160173057E-2</v>
      </c>
      <c r="G10" s="182">
        <v>1.3750413907284717E-2</v>
      </c>
      <c r="H10" s="182">
        <v>1.4321886592474766E-2</v>
      </c>
      <c r="I10" s="182">
        <v>1.4341789310611922E-2</v>
      </c>
      <c r="J10" s="182">
        <v>1.5184351145038371E-2</v>
      </c>
      <c r="K10" s="183">
        <v>1.5284113369382938E-2</v>
      </c>
      <c r="L10" s="183">
        <v>1.3836832000000011E-2</v>
      </c>
      <c r="M10" s="183">
        <v>1.3270201586653166E-2</v>
      </c>
      <c r="N10" s="300">
        <v>1.2999999999999999E-2</v>
      </c>
    </row>
    <row r="11" spans="1:15" x14ac:dyDescent="0.3">
      <c r="B11" s="34" t="s">
        <v>273</v>
      </c>
      <c r="C11" s="182">
        <v>1.1023809523809531E-2</v>
      </c>
      <c r="D11" s="182">
        <v>9.0113636363636385E-3</v>
      </c>
      <c r="E11" s="182">
        <v>8.390476190476193E-3</v>
      </c>
      <c r="F11" s="182">
        <v>8.1293103448275891E-3</v>
      </c>
      <c r="G11" s="182">
        <v>7.9754098360655772E-3</v>
      </c>
      <c r="H11" s="182">
        <v>7.9754098360655772E-3</v>
      </c>
      <c r="I11" s="182">
        <v>7.7703125000000029E-3</v>
      </c>
      <c r="J11" s="182">
        <v>7.6824427480916063E-3</v>
      </c>
      <c r="K11" s="183">
        <v>7.3671232876712338E-3</v>
      </c>
      <c r="L11" s="183">
        <v>8.843722943722928E-3</v>
      </c>
      <c r="M11" s="183">
        <v>9.9942370313294334E-3</v>
      </c>
      <c r="N11" s="300">
        <v>0.01</v>
      </c>
      <c r="O11" s="183"/>
    </row>
    <row r="12" spans="1:15" x14ac:dyDescent="0.3">
      <c r="B12" s="34" t="s">
        <v>274</v>
      </c>
      <c r="C12" s="182">
        <v>1.4025642317380566E-2</v>
      </c>
      <c r="D12" s="182">
        <v>1.3748117054449751E-2</v>
      </c>
      <c r="E12" s="182">
        <v>1.3394159607668571E-2</v>
      </c>
      <c r="F12" s="182">
        <v>1.3276757771750783E-2</v>
      </c>
      <c r="G12" s="182">
        <v>1.2628741830065425E-2</v>
      </c>
      <c r="H12" s="182">
        <v>1.2709448596812927E-2</v>
      </c>
      <c r="I12" s="182">
        <v>1.2731905229560626E-2</v>
      </c>
      <c r="J12" s="182">
        <v>1.3389398224909923E-2</v>
      </c>
      <c r="K12" s="183">
        <v>1.3572741732942886E-2</v>
      </c>
      <c r="L12" s="183">
        <v>1.2818234937016589E-2</v>
      </c>
      <c r="M12" s="183">
        <v>1.3030449777184048E-2</v>
      </c>
      <c r="N12" s="300">
        <v>1.2999999999999999E-2</v>
      </c>
    </row>
    <row r="13" spans="1:15" x14ac:dyDescent="0.3">
      <c r="B13" s="34"/>
      <c r="C13" s="21"/>
      <c r="D13" s="21"/>
      <c r="E13" s="21"/>
      <c r="F13" s="21"/>
      <c r="G13" s="21"/>
      <c r="H13" s="21"/>
      <c r="I13" s="21"/>
    </row>
    <row r="14" spans="1:15" x14ac:dyDescent="0.3">
      <c r="B14" s="34"/>
      <c r="C14" s="21"/>
      <c r="D14" s="21"/>
      <c r="E14" s="21"/>
      <c r="F14" s="21"/>
      <c r="G14" s="21"/>
      <c r="H14" s="21"/>
      <c r="I14" s="21"/>
    </row>
    <row r="15" spans="1:15" x14ac:dyDescent="0.3">
      <c r="B15" s="46" t="s">
        <v>1293</v>
      </c>
      <c r="C15" s="228"/>
      <c r="D15" s="21"/>
      <c r="E15" s="21"/>
      <c r="F15" s="21"/>
      <c r="G15" s="21"/>
      <c r="H15" s="21"/>
      <c r="I15" s="21"/>
    </row>
    <row r="16" spans="1:15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</sheetData>
  <mergeCells count="1">
    <mergeCell ref="B2:I2"/>
  </mergeCells>
  <phoneticPr fontId="21" type="noConversion"/>
  <hyperlinks>
    <hyperlink ref="A1" location="'Índice '!A1" display="Índice" xr:uid="{00000000-0004-0000-25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0"/>
  </sheetPr>
  <dimension ref="A1:I35"/>
  <sheetViews>
    <sheetView showGridLines="0" zoomScaleNormal="100" workbookViewId="0">
      <selection activeCell="B10" sqref="B10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4.88671875" customWidth="1"/>
  </cols>
  <sheetData>
    <row r="1" spans="1:9" x14ac:dyDescent="0.3">
      <c r="A1" s="43" t="s">
        <v>75</v>
      </c>
    </row>
    <row r="2" spans="1:9" ht="18" x14ac:dyDescent="0.35">
      <c r="B2" s="304" t="s">
        <v>265</v>
      </c>
      <c r="C2" s="304"/>
      <c r="D2" s="304"/>
      <c r="E2" s="304"/>
      <c r="F2" s="304"/>
      <c r="G2" s="304"/>
      <c r="H2" s="304"/>
    </row>
    <row r="3" spans="1:9" x14ac:dyDescent="0.3">
      <c r="B3" s="8"/>
      <c r="C3" s="8"/>
      <c r="D3" s="8"/>
      <c r="E3" s="8"/>
      <c r="F3" s="8"/>
      <c r="G3" s="8"/>
      <c r="H3" s="8"/>
    </row>
    <row r="4" spans="1:9" ht="15.6" x14ac:dyDescent="0.3">
      <c r="B4" s="145" t="s">
        <v>1294</v>
      </c>
      <c r="C4" s="144"/>
      <c r="D4" s="144"/>
      <c r="E4" s="144"/>
      <c r="F4" s="144"/>
      <c r="G4" s="144"/>
      <c r="H4" s="144"/>
      <c r="I4" s="144"/>
    </row>
    <row r="5" spans="1:9" x14ac:dyDescent="0.3">
      <c r="B5" s="156" t="s">
        <v>275</v>
      </c>
      <c r="C5" s="146" t="s">
        <v>268</v>
      </c>
      <c r="D5" s="146" t="s">
        <v>269</v>
      </c>
      <c r="E5" s="147" t="s">
        <v>270</v>
      </c>
      <c r="F5" s="146" t="s">
        <v>276</v>
      </c>
      <c r="G5" s="147" t="s">
        <v>272</v>
      </c>
      <c r="H5" s="147" t="s">
        <v>273</v>
      </c>
      <c r="I5" s="147" t="s">
        <v>277</v>
      </c>
    </row>
    <row r="6" spans="1:9" ht="15.75" customHeight="1" x14ac:dyDescent="0.3">
      <c r="B6" s="88" t="s">
        <v>278</v>
      </c>
      <c r="C6" s="260">
        <v>2.98E-2</v>
      </c>
      <c r="D6" s="261" t="s">
        <v>694</v>
      </c>
      <c r="E6" s="261">
        <v>1.43E-2</v>
      </c>
      <c r="F6" s="261">
        <v>9.2607933561886652E-3</v>
      </c>
      <c r="G6" s="261">
        <v>1.5699999999999999E-2</v>
      </c>
      <c r="H6" s="261">
        <v>1.1599999999999999E-2</v>
      </c>
      <c r="I6" s="261">
        <v>0.01</v>
      </c>
    </row>
    <row r="7" spans="1:9" x14ac:dyDescent="0.3">
      <c r="B7" s="88" t="s">
        <v>279</v>
      </c>
      <c r="C7" s="260">
        <v>1.95</v>
      </c>
      <c r="D7" s="261">
        <v>5.8999999999999999E-3</v>
      </c>
      <c r="E7" s="261">
        <v>8.2000000000000007E-3</v>
      </c>
      <c r="F7" s="261">
        <v>1.0999999999999999E-2</v>
      </c>
      <c r="G7" s="261">
        <v>1.29E-2</v>
      </c>
      <c r="H7" s="261">
        <v>9.1000000000000004E-3</v>
      </c>
      <c r="I7" s="261">
        <v>9.9000000000000008E-3</v>
      </c>
    </row>
    <row r="8" spans="1:9" x14ac:dyDescent="0.3">
      <c r="B8" s="34"/>
      <c r="C8" s="98"/>
      <c r="D8" s="98"/>
      <c r="E8" s="98"/>
      <c r="F8" s="98"/>
      <c r="G8" s="98"/>
      <c r="H8" s="98"/>
      <c r="I8" s="98"/>
    </row>
    <row r="9" spans="1:9" x14ac:dyDescent="0.3">
      <c r="B9" s="34"/>
      <c r="C9" s="21"/>
      <c r="D9" s="21"/>
      <c r="E9" s="21"/>
      <c r="F9" s="21"/>
      <c r="G9" s="21"/>
      <c r="H9" s="21"/>
    </row>
    <row r="10" spans="1:9" x14ac:dyDescent="0.3">
      <c r="B10" s="46" t="s">
        <v>1311</v>
      </c>
      <c r="C10" s="21"/>
      <c r="D10" s="21"/>
      <c r="E10" s="21"/>
      <c r="F10" s="21"/>
      <c r="G10" s="21"/>
      <c r="H10" s="21"/>
    </row>
    <row r="11" spans="1:9" x14ac:dyDescent="0.3">
      <c r="B11" s="8"/>
      <c r="C11" s="8"/>
      <c r="D11" s="8"/>
      <c r="E11" s="8"/>
      <c r="F11" s="8"/>
      <c r="G11" s="8"/>
      <c r="H11" s="8"/>
    </row>
    <row r="12" spans="1:9" x14ac:dyDescent="0.3">
      <c r="B12" s="8"/>
      <c r="C12" s="8"/>
      <c r="D12" s="8"/>
      <c r="E12" s="8"/>
      <c r="F12" s="8"/>
      <c r="G12" s="8"/>
      <c r="H12" s="8"/>
    </row>
    <row r="13" spans="1:9" x14ac:dyDescent="0.3">
      <c r="B13" s="8"/>
      <c r="C13" s="8"/>
      <c r="D13" s="8"/>
      <c r="E13" s="8"/>
      <c r="F13" s="8"/>
      <c r="G13" s="8"/>
      <c r="H13" s="8"/>
    </row>
    <row r="14" spans="1:9" x14ac:dyDescent="0.3">
      <c r="B14" s="8"/>
      <c r="C14" s="8"/>
      <c r="D14" s="8"/>
      <c r="E14" s="8"/>
      <c r="F14" s="8"/>
      <c r="G14" s="8"/>
      <c r="H14" s="8"/>
    </row>
    <row r="15" spans="1:9" x14ac:dyDescent="0.3">
      <c r="B15" s="8"/>
      <c r="C15" s="8"/>
      <c r="D15" s="8"/>
      <c r="E15" s="8"/>
      <c r="F15" s="8"/>
      <c r="G15" s="8"/>
      <c r="H15" s="8"/>
    </row>
    <row r="16" spans="1:9" x14ac:dyDescent="0.3">
      <c r="B16" s="8"/>
      <c r="C16" s="8"/>
      <c r="D16" s="8"/>
      <c r="E16" s="8"/>
      <c r="F16" s="8"/>
      <c r="G16" s="8"/>
      <c r="H16" s="8"/>
    </row>
    <row r="17" spans="2:8" x14ac:dyDescent="0.3">
      <c r="B17" s="8"/>
      <c r="C17" s="8"/>
      <c r="D17" s="8"/>
      <c r="E17" s="8"/>
      <c r="F17" s="8"/>
      <c r="G17" s="8"/>
      <c r="H17" s="8"/>
    </row>
    <row r="18" spans="2:8" x14ac:dyDescent="0.3">
      <c r="B18" s="8"/>
      <c r="C18" s="8"/>
      <c r="D18" s="8"/>
      <c r="E18" s="8"/>
      <c r="F18" s="8"/>
      <c r="G18" s="8"/>
      <c r="H18" s="8"/>
    </row>
    <row r="19" spans="2:8" x14ac:dyDescent="0.3">
      <c r="B19" s="8"/>
      <c r="C19" s="8"/>
      <c r="D19" s="8"/>
      <c r="E19" s="8"/>
      <c r="F19" s="8"/>
      <c r="G19" s="8"/>
      <c r="H19" s="8"/>
    </row>
    <row r="20" spans="2:8" x14ac:dyDescent="0.3">
      <c r="B20" s="8"/>
      <c r="C20" s="8"/>
      <c r="D20" s="8"/>
      <c r="E20" s="8"/>
      <c r="F20" s="8"/>
      <c r="G20" s="8"/>
      <c r="H20" s="8"/>
    </row>
    <row r="21" spans="2:8" x14ac:dyDescent="0.3">
      <c r="B21" s="8"/>
      <c r="C21" s="8"/>
      <c r="D21" s="8"/>
      <c r="E21" s="8"/>
      <c r="F21" s="8"/>
      <c r="G21" s="8"/>
      <c r="H21" s="8"/>
    </row>
    <row r="22" spans="2:8" x14ac:dyDescent="0.3">
      <c r="B22" s="8"/>
      <c r="C22" s="8"/>
      <c r="D22" s="8"/>
      <c r="E22" s="8"/>
      <c r="F22" s="8"/>
      <c r="G22" s="8"/>
      <c r="H22" s="8"/>
    </row>
    <row r="23" spans="2:8" x14ac:dyDescent="0.3">
      <c r="B23" s="8"/>
      <c r="C23" s="8"/>
      <c r="D23" s="8"/>
      <c r="E23" s="8"/>
      <c r="F23" s="8"/>
      <c r="G23" s="8"/>
      <c r="H23" s="8"/>
    </row>
    <row r="24" spans="2:8" x14ac:dyDescent="0.3">
      <c r="B24" s="8"/>
      <c r="C24" s="8"/>
      <c r="D24" s="8"/>
      <c r="E24" s="8"/>
      <c r="F24" s="8"/>
      <c r="G24" s="8"/>
      <c r="H24" s="8"/>
    </row>
    <row r="25" spans="2:8" x14ac:dyDescent="0.3">
      <c r="B25" s="8"/>
      <c r="C25" s="8"/>
      <c r="D25" s="8"/>
      <c r="E25" s="8"/>
      <c r="F25" s="8"/>
      <c r="G25" s="8"/>
      <c r="H25" s="8"/>
    </row>
    <row r="26" spans="2:8" x14ac:dyDescent="0.3">
      <c r="B26" s="8"/>
      <c r="C26" s="8"/>
      <c r="D26" s="8"/>
      <c r="E26" s="8"/>
      <c r="F26" s="8"/>
      <c r="G26" s="8"/>
      <c r="H26" s="8"/>
    </row>
    <row r="27" spans="2:8" x14ac:dyDescent="0.3">
      <c r="B27" s="8"/>
      <c r="C27" s="8"/>
      <c r="D27" s="8"/>
      <c r="E27" s="8"/>
      <c r="F27" s="8"/>
      <c r="G27" s="8"/>
      <c r="H27" s="8"/>
    </row>
    <row r="28" spans="2:8" x14ac:dyDescent="0.3">
      <c r="B28" s="8"/>
      <c r="C28" s="8"/>
      <c r="D28" s="8"/>
      <c r="E28" s="8"/>
      <c r="F28" s="8"/>
      <c r="G28" s="8"/>
      <c r="H28" s="8"/>
    </row>
    <row r="29" spans="2:8" x14ac:dyDescent="0.3">
      <c r="B29" s="8"/>
      <c r="C29" s="8"/>
      <c r="D29" s="8"/>
      <c r="E29" s="8"/>
      <c r="F29" s="8"/>
      <c r="G29" s="8"/>
      <c r="H29" s="8"/>
    </row>
    <row r="30" spans="2:8" x14ac:dyDescent="0.3">
      <c r="B30" s="8"/>
      <c r="C30" s="8"/>
      <c r="D30" s="8"/>
      <c r="E30" s="8"/>
      <c r="F30" s="8"/>
      <c r="G30" s="8"/>
      <c r="H30" s="8"/>
    </row>
    <row r="31" spans="2:8" x14ac:dyDescent="0.3">
      <c r="B31" s="8"/>
      <c r="C31" s="8"/>
      <c r="D31" s="8"/>
      <c r="E31" s="8"/>
      <c r="F31" s="8"/>
      <c r="G31" s="8"/>
      <c r="H31" s="8"/>
    </row>
    <row r="32" spans="2:8" x14ac:dyDescent="0.3">
      <c r="B32" s="8"/>
      <c r="C32" s="8"/>
      <c r="D32" s="8"/>
      <c r="E32" s="8"/>
      <c r="F32" s="8"/>
      <c r="G32" s="8"/>
      <c r="H32" s="8"/>
    </row>
    <row r="33" spans="2:8" x14ac:dyDescent="0.3">
      <c r="B33" s="8"/>
      <c r="C33" s="8"/>
      <c r="D33" s="8"/>
      <c r="E33" s="8"/>
      <c r="F33" s="8"/>
      <c r="G33" s="8"/>
      <c r="H33" s="8"/>
    </row>
    <row r="34" spans="2:8" x14ac:dyDescent="0.3">
      <c r="B34" s="8"/>
      <c r="C34" s="8"/>
      <c r="D34" s="8"/>
      <c r="E34" s="8"/>
      <c r="F34" s="8"/>
      <c r="G34" s="8"/>
      <c r="H34" s="8"/>
    </row>
    <row r="35" spans="2:8" x14ac:dyDescent="0.3">
      <c r="B35" s="8"/>
      <c r="C35" s="8"/>
      <c r="D35" s="8"/>
      <c r="E35" s="8"/>
      <c r="F35" s="8"/>
      <c r="G35" s="8"/>
      <c r="H35" s="8"/>
    </row>
  </sheetData>
  <mergeCells count="1">
    <mergeCell ref="B2:H2"/>
  </mergeCells>
  <hyperlinks>
    <hyperlink ref="A1" location="'Índice '!A1" display="Índice" xr:uid="{00000000-0004-0000-26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0"/>
  </sheetPr>
  <dimension ref="A1:M40"/>
  <sheetViews>
    <sheetView showGridLines="0" zoomScaleNormal="100" workbookViewId="0">
      <selection activeCell="X14" sqref="X14"/>
    </sheetView>
  </sheetViews>
  <sheetFormatPr defaultRowHeight="14.4" x14ac:dyDescent="0.3"/>
  <cols>
    <col min="2" max="2" width="25.88671875" customWidth="1"/>
    <col min="3" max="10" width="8.33203125" customWidth="1"/>
  </cols>
  <sheetData>
    <row r="1" spans="1:13" x14ac:dyDescent="0.3">
      <c r="A1" s="43" t="s">
        <v>75</v>
      </c>
    </row>
    <row r="2" spans="1:13" ht="18" customHeight="1" x14ac:dyDescent="0.35">
      <c r="B2" s="304" t="s">
        <v>265</v>
      </c>
      <c r="C2" s="304"/>
      <c r="D2" s="304"/>
      <c r="E2" s="304"/>
      <c r="F2" s="304"/>
      <c r="G2" s="304"/>
      <c r="H2" s="304"/>
      <c r="I2" s="304"/>
      <c r="J2" s="304"/>
      <c r="K2" s="304"/>
    </row>
    <row r="3" spans="1:13" x14ac:dyDescent="0.3">
      <c r="B3" s="8"/>
      <c r="C3" s="8"/>
      <c r="D3" s="8"/>
      <c r="E3" s="8"/>
      <c r="F3" s="8"/>
      <c r="G3" s="8"/>
    </row>
    <row r="4" spans="1:13" ht="15.6" x14ac:dyDescent="0.3">
      <c r="B4" s="145" t="s">
        <v>280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x14ac:dyDescent="0.3">
      <c r="B5" s="156" t="s">
        <v>267</v>
      </c>
      <c r="C5" s="146">
        <v>2014</v>
      </c>
      <c r="D5" s="146">
        <v>2015</v>
      </c>
      <c r="E5" s="146">
        <v>2016</v>
      </c>
      <c r="F5" s="146">
        <v>2017</v>
      </c>
      <c r="G5" s="146">
        <v>2018</v>
      </c>
      <c r="H5" s="146">
        <v>2019</v>
      </c>
      <c r="I5" s="159">
        <v>2020</v>
      </c>
      <c r="J5" s="159">
        <v>2021</v>
      </c>
      <c r="K5" s="159">
        <v>2022</v>
      </c>
      <c r="L5" s="159">
        <v>2023</v>
      </c>
      <c r="M5" s="236">
        <v>45352</v>
      </c>
    </row>
    <row r="6" spans="1:13" ht="15.75" customHeight="1" x14ac:dyDescent="0.3">
      <c r="B6" s="34" t="s">
        <v>268</v>
      </c>
      <c r="C6" s="224"/>
      <c r="D6" s="224"/>
      <c r="E6" s="224"/>
      <c r="F6" s="224"/>
      <c r="G6" s="224"/>
      <c r="H6" s="221">
        <v>0.48097911943967731</v>
      </c>
      <c r="I6" s="221">
        <v>0.48673795675612719</v>
      </c>
      <c r="J6" s="225">
        <v>0.25725039537939498</v>
      </c>
      <c r="K6" s="221">
        <v>0.23063341210178434</v>
      </c>
      <c r="L6" s="221">
        <v>0.45585745949403744</v>
      </c>
      <c r="M6" s="221">
        <v>0.46299999999999997</v>
      </c>
    </row>
    <row r="7" spans="1:13" x14ac:dyDescent="0.3">
      <c r="B7" s="34" t="s">
        <v>269</v>
      </c>
      <c r="C7" s="224"/>
      <c r="D7" s="224"/>
      <c r="E7" s="224"/>
      <c r="F7" s="224"/>
      <c r="G7" s="224"/>
      <c r="H7" s="221">
        <v>0.31025086618527675</v>
      </c>
      <c r="I7" s="221">
        <v>0.29905674929806736</v>
      </c>
      <c r="J7" s="225">
        <v>0.14783472054688707</v>
      </c>
      <c r="K7" s="221">
        <v>0.20793653263267631</v>
      </c>
      <c r="L7" s="221">
        <v>0.43776327588716191</v>
      </c>
      <c r="M7" s="221">
        <v>0.42399999999999999</v>
      </c>
    </row>
    <row r="8" spans="1:13" x14ac:dyDescent="0.3">
      <c r="B8" s="34" t="s">
        <v>270</v>
      </c>
      <c r="C8" s="224">
        <v>5.2186433398023181E-2</v>
      </c>
      <c r="D8" s="224">
        <v>7.0398764232826982E-2</v>
      </c>
      <c r="E8" s="224">
        <v>0.29680852602741026</v>
      </c>
      <c r="F8" s="224">
        <v>0.47977634488674492</v>
      </c>
      <c r="G8" s="224">
        <v>0.60956938831558705</v>
      </c>
      <c r="H8" s="221">
        <v>0.87141272745877574</v>
      </c>
      <c r="I8" s="221">
        <v>0.91658419646323197</v>
      </c>
      <c r="J8" s="225">
        <v>0.85397629009695342</v>
      </c>
      <c r="K8" s="221">
        <v>0.9936554600062617</v>
      </c>
      <c r="L8" s="221">
        <v>1.2799144818326775</v>
      </c>
      <c r="M8" s="221">
        <v>1.1890000000000001</v>
      </c>
    </row>
    <row r="9" spans="1:13" x14ac:dyDescent="0.3">
      <c r="B9" s="34" t="s">
        <v>271</v>
      </c>
      <c r="C9" s="224">
        <v>9.7662706074420486E-2</v>
      </c>
      <c r="D9" s="224">
        <v>0.22412079710573796</v>
      </c>
      <c r="E9" s="224">
        <v>0.39788262195303847</v>
      </c>
      <c r="F9" s="224">
        <v>0.53510031873476582</v>
      </c>
      <c r="G9" s="224">
        <v>0.64896866793720465</v>
      </c>
      <c r="H9" s="221">
        <v>0.81591683601927723</v>
      </c>
      <c r="I9" s="221">
        <v>0.88420143609340007</v>
      </c>
      <c r="J9" s="225">
        <v>0.89974341828469906</v>
      </c>
      <c r="K9" s="221">
        <v>1.0785454170318567</v>
      </c>
      <c r="L9" s="221">
        <v>1.3465069738037072</v>
      </c>
      <c r="M9" s="221">
        <v>1.137</v>
      </c>
    </row>
    <row r="10" spans="1:13" x14ac:dyDescent="0.3">
      <c r="B10" s="34" t="s">
        <v>272</v>
      </c>
      <c r="C10" s="224">
        <v>5.5831393981476414E-2</v>
      </c>
      <c r="D10" s="224">
        <v>0.10279928264720994</v>
      </c>
      <c r="E10" s="224">
        <v>0.30589206488592646</v>
      </c>
      <c r="F10" s="224">
        <v>0.47341542365251121</v>
      </c>
      <c r="G10" s="224">
        <v>0.59755088648539068</v>
      </c>
      <c r="H10" s="221">
        <v>0.80919579911475359</v>
      </c>
      <c r="I10" s="221">
        <v>0.87059255831085403</v>
      </c>
      <c r="J10" s="225">
        <v>0.84828167888382167</v>
      </c>
      <c r="K10" s="221">
        <v>0.9846713038322048</v>
      </c>
      <c r="L10" s="221">
        <v>1.2329684203121056</v>
      </c>
      <c r="M10" s="221">
        <v>1.115</v>
      </c>
    </row>
    <row r="11" spans="1:13" x14ac:dyDescent="0.3">
      <c r="B11" s="34" t="s">
        <v>273</v>
      </c>
      <c r="C11" s="224">
        <v>0.12359806653656176</v>
      </c>
      <c r="D11" s="224">
        <v>0.20937744065667729</v>
      </c>
      <c r="E11" s="224">
        <v>0.48111694380771386</v>
      </c>
      <c r="F11" s="224">
        <v>0.64812396547651496</v>
      </c>
      <c r="G11" s="224">
        <v>0.80309305507877649</v>
      </c>
      <c r="H11" s="221">
        <v>1.111739934499671</v>
      </c>
      <c r="I11" s="221">
        <v>1.2110471696703322</v>
      </c>
      <c r="J11" s="225">
        <v>1.214491474717708</v>
      </c>
      <c r="K11" s="221">
        <v>1.3688862203354768</v>
      </c>
      <c r="L11" s="221">
        <v>1.7032135215263131</v>
      </c>
      <c r="M11" s="221">
        <v>1.379</v>
      </c>
    </row>
    <row r="12" spans="1:13" x14ac:dyDescent="0.3">
      <c r="B12" s="34" t="s">
        <v>274</v>
      </c>
      <c r="C12" s="224">
        <v>7.528102448366368E-2</v>
      </c>
      <c r="D12" s="224">
        <v>0.14695547814123477</v>
      </c>
      <c r="E12" s="224">
        <v>0.34907341412558779</v>
      </c>
      <c r="F12" s="224">
        <v>0.50884703458835912</v>
      </c>
      <c r="G12" s="224">
        <v>0.63010374140457182</v>
      </c>
      <c r="H12" s="221">
        <v>0.83607260440412534</v>
      </c>
      <c r="I12" s="221">
        <v>0.89782308307234082</v>
      </c>
      <c r="J12" s="225">
        <v>0.87917832767047854</v>
      </c>
      <c r="K12" s="221">
        <v>1.0282745816128647</v>
      </c>
      <c r="L12" s="221">
        <v>1.2926258635422219</v>
      </c>
      <c r="M12" s="221">
        <v>1.137</v>
      </c>
    </row>
    <row r="13" spans="1:13" x14ac:dyDescent="0.3">
      <c r="B13" s="34"/>
      <c r="C13" s="21"/>
      <c r="D13" s="21"/>
      <c r="E13" s="21"/>
      <c r="F13" s="21"/>
      <c r="G13" s="101"/>
    </row>
    <row r="14" spans="1:13" x14ac:dyDescent="0.3">
      <c r="B14" s="34"/>
      <c r="C14" s="21"/>
      <c r="D14" s="21"/>
      <c r="E14" s="21"/>
      <c r="F14" s="21"/>
      <c r="G14" s="102"/>
    </row>
    <row r="15" spans="1:13" x14ac:dyDescent="0.3">
      <c r="B15" s="46" t="s">
        <v>1295</v>
      </c>
      <c r="C15" s="21"/>
      <c r="D15" s="21"/>
      <c r="E15" s="21"/>
      <c r="F15" s="21"/>
      <c r="G15" s="102"/>
    </row>
    <row r="16" spans="1:13" x14ac:dyDescent="0.3">
      <c r="B16" s="46"/>
      <c r="C16" s="8"/>
      <c r="D16" s="8"/>
      <c r="E16" s="8"/>
      <c r="F16" s="8"/>
      <c r="G16" s="102"/>
    </row>
    <row r="17" spans="2:7" x14ac:dyDescent="0.3">
      <c r="B17" s="8"/>
      <c r="C17" s="8"/>
      <c r="D17" s="8"/>
      <c r="E17" s="8"/>
      <c r="F17" s="8"/>
      <c r="G17" s="102"/>
    </row>
    <row r="18" spans="2:7" x14ac:dyDescent="0.3">
      <c r="B18" s="8"/>
      <c r="C18" s="8"/>
      <c r="D18" s="8"/>
      <c r="E18" s="8"/>
      <c r="F18" s="8"/>
      <c r="G18" s="102"/>
    </row>
    <row r="19" spans="2:7" x14ac:dyDescent="0.3">
      <c r="B19" s="8"/>
      <c r="C19" s="8"/>
      <c r="D19" s="8"/>
      <c r="E19" s="8"/>
      <c r="F19" s="8"/>
      <c r="G19" s="102"/>
    </row>
    <row r="20" spans="2:7" x14ac:dyDescent="0.3">
      <c r="B20" s="8"/>
      <c r="C20" s="8"/>
      <c r="D20" s="8"/>
      <c r="E20" s="8"/>
      <c r="F20" s="8"/>
      <c r="G20" s="102"/>
    </row>
    <row r="21" spans="2:7" x14ac:dyDescent="0.3">
      <c r="B21" s="8"/>
      <c r="C21" s="8"/>
      <c r="D21" s="8"/>
      <c r="E21" s="8"/>
      <c r="F21" s="8"/>
      <c r="G21" s="102"/>
    </row>
    <row r="22" spans="2:7" x14ac:dyDescent="0.3">
      <c r="B22" s="8"/>
      <c r="C22" s="8"/>
      <c r="D22" s="8"/>
      <c r="E22" s="8"/>
      <c r="F22" s="8"/>
      <c r="G22" s="102"/>
    </row>
    <row r="23" spans="2:7" x14ac:dyDescent="0.3">
      <c r="B23" s="8"/>
      <c r="C23" s="8"/>
      <c r="D23" s="8"/>
      <c r="E23" s="8"/>
      <c r="F23" s="8"/>
      <c r="G23" s="102"/>
    </row>
    <row r="24" spans="2:7" x14ac:dyDescent="0.3">
      <c r="B24" s="8"/>
      <c r="C24" s="8"/>
      <c r="D24" s="8"/>
      <c r="E24" s="8"/>
      <c r="F24" s="8"/>
    </row>
    <row r="25" spans="2:7" x14ac:dyDescent="0.3">
      <c r="B25" s="8"/>
      <c r="C25" s="8"/>
      <c r="D25" s="8"/>
      <c r="E25" s="8"/>
      <c r="F25" s="8"/>
      <c r="G25" s="8"/>
    </row>
    <row r="26" spans="2:7" x14ac:dyDescent="0.3">
      <c r="B26" s="8"/>
      <c r="C26" s="8"/>
      <c r="D26" s="8"/>
      <c r="E26" s="8"/>
      <c r="F26" s="8"/>
      <c r="G26" s="8"/>
    </row>
    <row r="27" spans="2:7" x14ac:dyDescent="0.3">
      <c r="B27" s="8"/>
      <c r="C27" s="8"/>
      <c r="D27" s="8"/>
      <c r="E27" s="8"/>
      <c r="F27" s="8"/>
      <c r="G27" s="8"/>
    </row>
    <row r="28" spans="2:7" x14ac:dyDescent="0.3">
      <c r="B28" s="8"/>
      <c r="C28" s="8"/>
      <c r="D28" s="8"/>
      <c r="E28" s="8"/>
      <c r="F28" s="8"/>
      <c r="G28" s="8"/>
    </row>
    <row r="29" spans="2:7" x14ac:dyDescent="0.3">
      <c r="B29" s="8"/>
      <c r="C29" s="8"/>
      <c r="D29" s="8"/>
      <c r="E29" s="8"/>
      <c r="F29" s="8"/>
      <c r="G29" s="8"/>
    </row>
    <row r="30" spans="2:7" x14ac:dyDescent="0.3">
      <c r="B30" s="8"/>
      <c r="C30" s="8"/>
      <c r="D30" s="8"/>
      <c r="E30" s="8"/>
      <c r="F30" s="8"/>
      <c r="G30" s="8"/>
    </row>
    <row r="31" spans="2:7" x14ac:dyDescent="0.3">
      <c r="B31" s="8"/>
      <c r="C31" s="8"/>
      <c r="D31" s="8"/>
      <c r="E31" s="8"/>
      <c r="F31" s="8"/>
      <c r="G31" s="8"/>
    </row>
    <row r="32" spans="2:7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</sheetData>
  <mergeCells count="1">
    <mergeCell ref="B2:K2"/>
  </mergeCells>
  <hyperlinks>
    <hyperlink ref="A1" location="'Índice '!A1" display="Índice" xr:uid="{00000000-0004-0000-27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0"/>
  </sheetPr>
  <dimension ref="A1:I35"/>
  <sheetViews>
    <sheetView showGridLines="0" zoomScaleNormal="100" workbookViewId="0">
      <selection activeCell="J18" sqref="J18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4.88671875" customWidth="1"/>
  </cols>
  <sheetData>
    <row r="1" spans="1:9" x14ac:dyDescent="0.3">
      <c r="A1" s="43" t="s">
        <v>75</v>
      </c>
    </row>
    <row r="2" spans="1:9" ht="18" x14ac:dyDescent="0.35">
      <c r="B2" s="304" t="s">
        <v>265</v>
      </c>
      <c r="C2" s="304"/>
      <c r="D2" s="304"/>
      <c r="E2" s="304"/>
      <c r="F2" s="304"/>
      <c r="G2" s="304"/>
      <c r="H2" s="304"/>
    </row>
    <row r="3" spans="1:9" x14ac:dyDescent="0.3">
      <c r="B3" s="8"/>
      <c r="C3" s="8"/>
      <c r="D3" s="8"/>
      <c r="E3" s="8"/>
      <c r="F3" s="8"/>
      <c r="G3" s="8"/>
      <c r="H3" s="8"/>
    </row>
    <row r="4" spans="1:9" ht="15.6" x14ac:dyDescent="0.3">
      <c r="B4" s="145" t="s">
        <v>1296</v>
      </c>
      <c r="C4" s="144"/>
      <c r="D4" s="144"/>
      <c r="E4" s="144"/>
      <c r="F4" s="144"/>
      <c r="G4" s="144"/>
      <c r="H4" s="144"/>
      <c r="I4" s="144"/>
    </row>
    <row r="5" spans="1:9" x14ac:dyDescent="0.3">
      <c r="B5" s="156" t="s">
        <v>275</v>
      </c>
      <c r="C5" s="146" t="s">
        <v>268</v>
      </c>
      <c r="D5" s="146" t="s">
        <v>269</v>
      </c>
      <c r="E5" s="147" t="s">
        <v>270</v>
      </c>
      <c r="F5" s="146" t="s">
        <v>276</v>
      </c>
      <c r="G5" s="147" t="s">
        <v>272</v>
      </c>
      <c r="H5" s="147" t="s">
        <v>273</v>
      </c>
      <c r="I5" s="147" t="s">
        <v>277</v>
      </c>
    </row>
    <row r="6" spans="1:9" ht="15.75" customHeight="1" x14ac:dyDescent="0.3">
      <c r="B6" s="88" t="s">
        <v>278</v>
      </c>
      <c r="C6" s="262">
        <v>-1.6E-2</v>
      </c>
      <c r="D6" s="224" t="s">
        <v>694</v>
      </c>
      <c r="E6" s="224">
        <v>6.0000000000000001E-3</v>
      </c>
      <c r="F6" s="224">
        <v>1.2999999999999999E-2</v>
      </c>
      <c r="G6" s="224">
        <v>0.01</v>
      </c>
      <c r="H6" s="224">
        <v>8.0000000000000002E-3</v>
      </c>
      <c r="I6" s="224">
        <v>0.01</v>
      </c>
    </row>
    <row r="7" spans="1:9" x14ac:dyDescent="0.3">
      <c r="B7" s="88" t="s">
        <v>279</v>
      </c>
      <c r="C7" s="262">
        <v>-2.5999999999999999E-2</v>
      </c>
      <c r="D7" s="224">
        <v>-3.1E-2</v>
      </c>
      <c r="E7" s="224">
        <v>6.0000000000000001E-3</v>
      </c>
      <c r="F7" s="224">
        <v>1.4E-2</v>
      </c>
      <c r="G7" s="224">
        <v>1.0999999999999999E-2</v>
      </c>
      <c r="H7" s="224">
        <v>8.9999999999999993E-3</v>
      </c>
      <c r="I7" s="224">
        <v>0.01</v>
      </c>
    </row>
    <row r="8" spans="1:9" x14ac:dyDescent="0.3">
      <c r="B8" s="34"/>
      <c r="C8" s="98"/>
      <c r="D8" s="98"/>
      <c r="E8" s="98"/>
      <c r="F8" s="98"/>
      <c r="G8" s="98"/>
      <c r="H8" s="170"/>
      <c r="I8" s="170"/>
    </row>
    <row r="9" spans="1:9" x14ac:dyDescent="0.3">
      <c r="B9" s="34"/>
      <c r="C9" s="21"/>
      <c r="D9" s="21"/>
      <c r="E9" s="21"/>
      <c r="F9" s="21"/>
      <c r="G9" s="21"/>
      <c r="H9" s="21"/>
    </row>
    <row r="10" spans="1:9" x14ac:dyDescent="0.3">
      <c r="B10" s="46" t="s">
        <v>1293</v>
      </c>
      <c r="C10" s="21"/>
      <c r="D10" s="21"/>
      <c r="E10" s="21"/>
      <c r="F10" s="21"/>
      <c r="G10" s="21"/>
      <c r="H10" s="21"/>
    </row>
    <row r="11" spans="1:9" x14ac:dyDescent="0.3">
      <c r="B11" s="8"/>
      <c r="C11" s="8"/>
      <c r="D11" s="8"/>
      <c r="E11" s="8"/>
      <c r="F11" s="8"/>
      <c r="G11" s="8"/>
      <c r="H11" s="8"/>
    </row>
    <row r="12" spans="1:9" x14ac:dyDescent="0.3">
      <c r="B12" s="8"/>
      <c r="C12" s="8"/>
      <c r="D12" s="8"/>
      <c r="E12" s="8"/>
      <c r="F12" s="8"/>
      <c r="G12" s="8"/>
      <c r="H12" s="8"/>
    </row>
    <row r="13" spans="1:9" x14ac:dyDescent="0.3">
      <c r="B13" s="8"/>
      <c r="C13" s="8"/>
      <c r="D13" s="8"/>
      <c r="E13" s="8"/>
      <c r="F13" s="8"/>
      <c r="G13" s="8"/>
      <c r="H13" s="8"/>
    </row>
    <row r="14" spans="1:9" x14ac:dyDescent="0.3">
      <c r="B14" s="8"/>
      <c r="C14" s="8"/>
      <c r="D14" s="8"/>
      <c r="E14" s="8"/>
      <c r="F14" s="8"/>
      <c r="G14" s="8"/>
      <c r="H14" s="8"/>
    </row>
    <row r="15" spans="1:9" x14ac:dyDescent="0.3">
      <c r="B15" s="8"/>
      <c r="C15" s="8"/>
      <c r="D15" s="8"/>
      <c r="E15" s="8"/>
      <c r="F15" s="8"/>
      <c r="G15" s="8"/>
      <c r="H15" s="8"/>
    </row>
    <row r="16" spans="1:9" x14ac:dyDescent="0.3">
      <c r="B16" s="8"/>
      <c r="C16" s="8"/>
      <c r="D16" s="8"/>
      <c r="E16" s="8"/>
      <c r="F16" s="8"/>
      <c r="G16" s="8"/>
      <c r="H16" s="8"/>
    </row>
    <row r="17" spans="2:8" x14ac:dyDescent="0.3">
      <c r="B17" s="8"/>
      <c r="C17" s="8"/>
      <c r="D17" s="8"/>
      <c r="E17" s="8"/>
      <c r="F17" s="8"/>
      <c r="G17" s="8"/>
      <c r="H17" s="8"/>
    </row>
    <row r="18" spans="2:8" x14ac:dyDescent="0.3">
      <c r="B18" s="8"/>
      <c r="C18" s="8"/>
      <c r="D18" s="8"/>
      <c r="E18" s="8"/>
      <c r="F18" s="8"/>
      <c r="G18" s="8"/>
      <c r="H18" s="8"/>
    </row>
    <row r="19" spans="2:8" x14ac:dyDescent="0.3">
      <c r="B19" s="8"/>
      <c r="C19" s="8"/>
      <c r="D19" s="8"/>
      <c r="E19" s="8"/>
      <c r="F19" s="8"/>
      <c r="G19" s="8"/>
      <c r="H19" s="8"/>
    </row>
    <row r="20" spans="2:8" x14ac:dyDescent="0.3">
      <c r="B20" s="8"/>
      <c r="C20" s="8"/>
      <c r="D20" s="8"/>
      <c r="E20" s="8"/>
      <c r="F20" s="8"/>
      <c r="G20" s="8"/>
      <c r="H20" s="8"/>
    </row>
    <row r="21" spans="2:8" x14ac:dyDescent="0.3">
      <c r="B21" s="8"/>
      <c r="C21" s="8"/>
      <c r="D21" s="8"/>
      <c r="E21" s="8"/>
      <c r="F21" s="8"/>
      <c r="G21" s="8"/>
      <c r="H21" s="8"/>
    </row>
    <row r="22" spans="2:8" x14ac:dyDescent="0.3">
      <c r="B22" s="8"/>
      <c r="C22" s="8"/>
      <c r="D22" s="8"/>
      <c r="E22" s="8"/>
      <c r="F22" s="8"/>
      <c r="G22" s="8"/>
      <c r="H22" s="8"/>
    </row>
    <row r="23" spans="2:8" x14ac:dyDescent="0.3">
      <c r="B23" s="8"/>
      <c r="C23" s="8"/>
      <c r="D23" s="8"/>
      <c r="E23" s="8"/>
      <c r="F23" s="8"/>
      <c r="G23" s="8"/>
      <c r="H23" s="8"/>
    </row>
    <row r="24" spans="2:8" x14ac:dyDescent="0.3">
      <c r="B24" s="8"/>
      <c r="C24" s="8"/>
      <c r="D24" s="8"/>
      <c r="E24" s="8"/>
      <c r="F24" s="8"/>
      <c r="G24" s="8"/>
      <c r="H24" s="8"/>
    </row>
    <row r="25" spans="2:8" x14ac:dyDescent="0.3">
      <c r="B25" s="8"/>
      <c r="C25" s="8"/>
      <c r="D25" s="8"/>
      <c r="E25" s="8"/>
      <c r="F25" s="8"/>
      <c r="G25" s="8"/>
      <c r="H25" s="8"/>
    </row>
    <row r="26" spans="2:8" x14ac:dyDescent="0.3">
      <c r="B26" s="8"/>
      <c r="C26" s="8"/>
      <c r="D26" s="8"/>
      <c r="E26" s="8"/>
      <c r="F26" s="8"/>
      <c r="G26" s="8"/>
      <c r="H26" s="8"/>
    </row>
    <row r="27" spans="2:8" x14ac:dyDescent="0.3">
      <c r="B27" s="8"/>
      <c r="C27" s="8"/>
      <c r="D27" s="8"/>
      <c r="E27" s="8"/>
      <c r="F27" s="8"/>
      <c r="G27" s="8"/>
      <c r="H27" s="8"/>
    </row>
    <row r="28" spans="2:8" x14ac:dyDescent="0.3">
      <c r="B28" s="8"/>
      <c r="C28" s="8"/>
      <c r="D28" s="8"/>
      <c r="E28" s="8"/>
      <c r="F28" s="8"/>
      <c r="G28" s="8"/>
      <c r="H28" s="8"/>
    </row>
    <row r="29" spans="2:8" x14ac:dyDescent="0.3">
      <c r="B29" s="8"/>
      <c r="C29" s="8"/>
      <c r="D29" s="8"/>
      <c r="E29" s="8"/>
      <c r="F29" s="8"/>
      <c r="G29" s="8"/>
      <c r="H29" s="8"/>
    </row>
    <row r="30" spans="2:8" x14ac:dyDescent="0.3">
      <c r="B30" s="8"/>
      <c r="C30" s="8"/>
      <c r="D30" s="8"/>
      <c r="E30" s="8"/>
      <c r="F30" s="8"/>
      <c r="G30" s="8"/>
      <c r="H30" s="8"/>
    </row>
    <row r="31" spans="2:8" x14ac:dyDescent="0.3">
      <c r="B31" s="8"/>
      <c r="C31" s="8"/>
      <c r="D31" s="8"/>
      <c r="E31" s="8"/>
      <c r="F31" s="8"/>
      <c r="G31" s="8"/>
      <c r="H31" s="8"/>
    </row>
    <row r="32" spans="2:8" x14ac:dyDescent="0.3">
      <c r="B32" s="8"/>
      <c r="C32" s="8"/>
      <c r="D32" s="8"/>
      <c r="E32" s="8"/>
      <c r="F32" s="8"/>
      <c r="G32" s="8"/>
      <c r="H32" s="8"/>
    </row>
    <row r="33" spans="2:8" x14ac:dyDescent="0.3">
      <c r="B33" s="8"/>
      <c r="C33" s="8"/>
      <c r="D33" s="8"/>
      <c r="E33" s="8"/>
      <c r="F33" s="8"/>
      <c r="G33" s="8"/>
      <c r="H33" s="8"/>
    </row>
    <row r="34" spans="2:8" x14ac:dyDescent="0.3">
      <c r="B34" s="8"/>
      <c r="C34" s="8"/>
      <c r="D34" s="8"/>
      <c r="E34" s="8"/>
      <c r="F34" s="8"/>
      <c r="G34" s="8"/>
      <c r="H34" s="8"/>
    </row>
    <row r="35" spans="2:8" x14ac:dyDescent="0.3">
      <c r="B35" s="8"/>
      <c r="C35" s="8"/>
      <c r="D35" s="8"/>
      <c r="E35" s="8"/>
      <c r="F35" s="8"/>
      <c r="G35" s="8"/>
      <c r="H35" s="8"/>
    </row>
  </sheetData>
  <mergeCells count="1">
    <mergeCell ref="B2:H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N39"/>
  <sheetViews>
    <sheetView showGridLines="0" zoomScaleNormal="100" workbookViewId="0">
      <selection activeCell="M20" sqref="M20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1" customWidth="1"/>
    <col min="12" max="12" width="10.6640625" customWidth="1"/>
    <col min="13" max="13" width="11" customWidth="1"/>
  </cols>
  <sheetData>
    <row r="1" spans="1:14" x14ac:dyDescent="0.3">
      <c r="A1" s="43" t="s">
        <v>75</v>
      </c>
    </row>
    <row r="2" spans="1:14" ht="18" x14ac:dyDescent="0.35">
      <c r="B2" s="304" t="s">
        <v>265</v>
      </c>
      <c r="C2" s="304"/>
      <c r="D2" s="304"/>
      <c r="E2" s="304"/>
      <c r="F2" s="304"/>
      <c r="G2" s="304"/>
      <c r="H2" s="304"/>
      <c r="I2" s="304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5" t="s">
        <v>281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x14ac:dyDescent="0.3">
      <c r="B5" s="306" t="s">
        <v>282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59">
        <v>2020</v>
      </c>
      <c r="K5" s="159">
        <v>2021</v>
      </c>
      <c r="L5" s="200" t="s">
        <v>161</v>
      </c>
      <c r="M5" s="200" t="s">
        <v>1275</v>
      </c>
      <c r="N5" s="200" t="s">
        <v>1276</v>
      </c>
    </row>
    <row r="6" spans="1:14" ht="15.75" customHeight="1" x14ac:dyDescent="0.3">
      <c r="B6" s="306"/>
      <c r="C6" s="103">
        <v>1.9498880846870103E-3</v>
      </c>
      <c r="D6" s="103">
        <v>2.2201285106717974E-3</v>
      </c>
      <c r="E6" s="103">
        <v>3.3694317528972931E-3</v>
      </c>
      <c r="F6" s="103">
        <v>3.333082436513661E-3</v>
      </c>
      <c r="G6" s="103">
        <v>3.2713405459968768E-3</v>
      </c>
      <c r="H6" s="103">
        <v>3.0364372887443898E-3</v>
      </c>
      <c r="I6" s="103">
        <v>2.9397615729650065E-3</v>
      </c>
      <c r="J6" s="103">
        <v>2.7730192460464478E-3</v>
      </c>
      <c r="K6" s="171">
        <v>2.7075355423190938E-3</v>
      </c>
      <c r="L6" s="171">
        <v>3.1166189885458986E-3</v>
      </c>
      <c r="M6" s="171">
        <v>2.7400549378440702E-3</v>
      </c>
      <c r="N6" s="171">
        <v>2.8E-3</v>
      </c>
    </row>
    <row r="7" spans="1:14" x14ac:dyDescent="0.3">
      <c r="B7" s="34"/>
      <c r="C7" s="100"/>
      <c r="D7" s="100"/>
      <c r="E7" s="100"/>
      <c r="F7" s="100"/>
      <c r="G7" s="100"/>
      <c r="H7" s="100"/>
      <c r="I7" s="100"/>
      <c r="J7" s="100"/>
      <c r="K7" s="100"/>
      <c r="L7" s="100"/>
    </row>
    <row r="8" spans="1:14" x14ac:dyDescent="0.3">
      <c r="B8" s="156" t="s">
        <v>283</v>
      </c>
      <c r="C8" s="146">
        <v>2013</v>
      </c>
      <c r="D8" s="146">
        <v>2014</v>
      </c>
      <c r="E8" s="146">
        <v>2015</v>
      </c>
      <c r="F8" s="146">
        <v>2016</v>
      </c>
      <c r="G8" s="146">
        <v>2017</v>
      </c>
      <c r="H8" s="146">
        <v>2018</v>
      </c>
      <c r="I8" s="146">
        <v>2019</v>
      </c>
      <c r="J8" s="159">
        <v>2020</v>
      </c>
      <c r="K8" s="159">
        <v>2021</v>
      </c>
      <c r="L8" s="200" t="s">
        <v>161</v>
      </c>
      <c r="M8" s="200" t="s">
        <v>1275</v>
      </c>
      <c r="N8" s="200" t="s">
        <v>1276</v>
      </c>
    </row>
    <row r="9" spans="1:14" x14ac:dyDescent="0.3">
      <c r="B9" s="104" t="s">
        <v>284</v>
      </c>
      <c r="C9" s="103">
        <v>4.7048729826108873E-3</v>
      </c>
      <c r="D9" s="103">
        <v>4.7314616492847945E-3</v>
      </c>
      <c r="E9" s="103">
        <v>4.7310755236313539E-3</v>
      </c>
      <c r="F9" s="103">
        <v>5.7558313771248638E-3</v>
      </c>
      <c r="G9" s="103">
        <v>5.7249910949993751E-3</v>
      </c>
      <c r="H9" s="103">
        <v>4.7483357958024858E-3</v>
      </c>
      <c r="I9" s="103">
        <v>5.1701700272086754E-3</v>
      </c>
      <c r="J9" s="103">
        <v>4.9402796080169507E-3</v>
      </c>
      <c r="K9" s="171">
        <v>3.8802263452444074E-3</v>
      </c>
      <c r="L9" s="171">
        <v>3.0744362632936229E-3</v>
      </c>
      <c r="M9" s="171">
        <v>3.4838443514243244E-3</v>
      </c>
      <c r="N9" s="171">
        <v>3.5999999999999999E-3</v>
      </c>
    </row>
    <row r="10" spans="1:14" x14ac:dyDescent="0.3">
      <c r="B10" s="104" t="s">
        <v>285</v>
      </c>
      <c r="C10" s="103">
        <v>3.4510180564764755E-3</v>
      </c>
      <c r="D10" s="103">
        <v>3.3065996231869577E-3</v>
      </c>
      <c r="E10" s="103">
        <v>3.2886345157888794E-3</v>
      </c>
      <c r="F10" s="103">
        <v>3.030063556457551E-3</v>
      </c>
      <c r="G10" s="103">
        <v>2.8113574667131044E-3</v>
      </c>
      <c r="H10" s="103">
        <v>2.8753464592902599E-3</v>
      </c>
      <c r="I10" s="103">
        <v>2.8524568565640842E-3</v>
      </c>
      <c r="J10" s="103">
        <v>2.729359947111282E-3</v>
      </c>
      <c r="K10" s="171">
        <v>2.5166611258744449E-3</v>
      </c>
      <c r="L10" s="171">
        <v>2.6880771161014875E-3</v>
      </c>
      <c r="M10" s="171">
        <v>2.812091937139923E-3</v>
      </c>
      <c r="N10" s="171">
        <v>2.8E-3</v>
      </c>
    </row>
    <row r="11" spans="1:14" x14ac:dyDescent="0.3">
      <c r="B11" s="104" t="s">
        <v>163</v>
      </c>
      <c r="C11" s="103">
        <v>2.9905668983060559E-3</v>
      </c>
      <c r="D11" s="103">
        <v>2.5941702417752754E-3</v>
      </c>
      <c r="E11" s="103">
        <v>3.4015151794529841E-3</v>
      </c>
      <c r="F11" s="103">
        <v>3.4894347073145594E-3</v>
      </c>
      <c r="G11" s="103">
        <v>3.5241798213488697E-3</v>
      </c>
      <c r="H11" s="103">
        <v>3.1076350327249804E-3</v>
      </c>
      <c r="I11" s="103">
        <v>2.9561643470855433E-3</v>
      </c>
      <c r="J11" s="103">
        <v>2.7644312085161179E-3</v>
      </c>
      <c r="K11" s="171">
        <v>2.8079210016909999E-3</v>
      </c>
      <c r="L11" s="171">
        <v>3.3835050045033371E-3</v>
      </c>
      <c r="M11" s="171">
        <v>2.683020086048551E-3</v>
      </c>
      <c r="N11" s="171">
        <v>2.8E-3</v>
      </c>
    </row>
    <row r="12" spans="1:14" x14ac:dyDescent="0.3">
      <c r="B12" s="34"/>
      <c r="C12" s="103"/>
      <c r="D12" s="103"/>
      <c r="E12" s="103"/>
      <c r="F12" s="103"/>
      <c r="G12" s="103"/>
      <c r="H12" s="103"/>
      <c r="I12" s="103"/>
      <c r="J12" s="103"/>
      <c r="K12" s="103"/>
      <c r="L12" s="103"/>
    </row>
    <row r="13" spans="1:14" x14ac:dyDescent="0.3">
      <c r="B13" s="34"/>
      <c r="C13" s="21"/>
      <c r="D13" s="21"/>
      <c r="E13" s="21"/>
      <c r="F13" s="21"/>
      <c r="G13" s="21"/>
      <c r="H13" s="21"/>
      <c r="I13" s="21"/>
    </row>
    <row r="14" spans="1:14" x14ac:dyDescent="0.3">
      <c r="B14" s="46" t="s">
        <v>1297</v>
      </c>
      <c r="C14" s="21"/>
      <c r="D14" s="21"/>
      <c r="E14" s="21"/>
      <c r="F14" s="21"/>
      <c r="G14" s="21"/>
      <c r="H14" s="21"/>
      <c r="I14" s="21"/>
    </row>
    <row r="15" spans="1:14" x14ac:dyDescent="0.3">
      <c r="B15" s="8"/>
      <c r="C15" s="8"/>
      <c r="D15" s="8"/>
      <c r="E15" s="8"/>
      <c r="F15" s="8"/>
      <c r="G15" s="8"/>
      <c r="H15" s="8"/>
      <c r="I15" s="8"/>
    </row>
    <row r="16" spans="1:14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</sheetData>
  <mergeCells count="2">
    <mergeCell ref="B2:I2"/>
    <mergeCell ref="B5:B6"/>
  </mergeCells>
  <phoneticPr fontId="21" type="noConversion"/>
  <hyperlinks>
    <hyperlink ref="A1" location="'Índice '!A1" display="Índice" xr:uid="{00000000-0004-0000-29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N45"/>
  <sheetViews>
    <sheetView showGridLines="0" zoomScaleNormal="100" workbookViewId="0">
      <selection activeCell="N19" sqref="N19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4.88671875" customWidth="1"/>
    <col min="12" max="12" width="14.6640625" customWidth="1"/>
    <col min="13" max="13" width="13.6640625" customWidth="1"/>
  </cols>
  <sheetData>
    <row r="1" spans="1:14" x14ac:dyDescent="0.3">
      <c r="A1" s="43" t="s">
        <v>75</v>
      </c>
    </row>
    <row r="2" spans="1:14" ht="18" x14ac:dyDescent="0.35">
      <c r="B2" s="304" t="s">
        <v>265</v>
      </c>
      <c r="C2" s="304"/>
      <c r="D2" s="304"/>
      <c r="E2" s="304"/>
      <c r="F2" s="304"/>
      <c r="G2" s="304"/>
      <c r="H2" s="304"/>
      <c r="I2" s="304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5" t="s">
        <v>286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x14ac:dyDescent="0.3">
      <c r="B5" s="156" t="s">
        <v>287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59">
        <v>2020</v>
      </c>
      <c r="K5" s="159">
        <v>2021</v>
      </c>
      <c r="L5" s="200" t="s">
        <v>161</v>
      </c>
      <c r="M5" s="200" t="s">
        <v>1275</v>
      </c>
      <c r="N5" s="200" t="s">
        <v>1276</v>
      </c>
    </row>
    <row r="6" spans="1:14" x14ac:dyDescent="0.3">
      <c r="B6" s="104" t="s">
        <v>90</v>
      </c>
      <c r="C6" s="103">
        <v>2.3801658761556446E-3</v>
      </c>
      <c r="D6" s="103">
        <v>1.9321823715719776E-3</v>
      </c>
      <c r="E6" s="103">
        <v>2.6403555208479412E-3</v>
      </c>
      <c r="F6" s="103">
        <v>2.7086060929520776E-3</v>
      </c>
      <c r="G6" s="103">
        <v>2.7145774698352099E-3</v>
      </c>
      <c r="H6" s="103">
        <v>2.4495682136833007E-3</v>
      </c>
      <c r="I6" s="103">
        <v>2.3184209369885847E-3</v>
      </c>
      <c r="J6" s="103">
        <v>2.1408507510702543E-3</v>
      </c>
      <c r="K6" s="172">
        <v>2.2246429397921653E-3</v>
      </c>
      <c r="L6" s="172">
        <v>2.8368262036919693E-3</v>
      </c>
      <c r="M6" s="172">
        <v>2.1855084905568062E-3</v>
      </c>
      <c r="N6" s="172">
        <v>2.2000000000000001E-3</v>
      </c>
    </row>
    <row r="7" spans="1:14" x14ac:dyDescent="0.3">
      <c r="B7" s="104" t="s">
        <v>91</v>
      </c>
      <c r="C7" s="103">
        <v>5.078042767890938E-3</v>
      </c>
      <c r="D7" s="103">
        <v>4.9480071473324769E-3</v>
      </c>
      <c r="E7" s="103">
        <v>4.7273708839696586E-3</v>
      </c>
      <c r="F7" s="103">
        <v>4.6410436769149009E-3</v>
      </c>
      <c r="G7" s="103">
        <v>4.758955932572773E-3</v>
      </c>
      <c r="H7" s="103">
        <v>4.5887319936438438E-3</v>
      </c>
      <c r="I7" s="103">
        <v>4.7483932726112696E-3</v>
      </c>
      <c r="J7" s="103">
        <v>4.4442138603430518E-3</v>
      </c>
      <c r="K7" s="172">
        <v>3.9825488103520969E-3</v>
      </c>
      <c r="L7" s="172">
        <v>4.0717166223062477E-3</v>
      </c>
      <c r="M7" s="172">
        <v>4.1846014353966472E-3</v>
      </c>
      <c r="N7" s="172" t="s">
        <v>1300</v>
      </c>
    </row>
    <row r="8" spans="1:14" x14ac:dyDescent="0.3">
      <c r="B8" s="104" t="s">
        <v>92</v>
      </c>
      <c r="C8" s="103">
        <v>5.6190499283194579E-3</v>
      </c>
      <c r="D8" s="103">
        <v>5.3477212004085879E-3</v>
      </c>
      <c r="E8" s="103">
        <v>5.1314963957717497E-3</v>
      </c>
      <c r="F8" s="103">
        <v>4.7771212829599806E-3</v>
      </c>
      <c r="G8" s="103">
        <v>4.2104470779611731E-3</v>
      </c>
      <c r="H8" s="103">
        <v>3.8871044146395421E-3</v>
      </c>
      <c r="I8" s="103">
        <v>3.643793074883662E-3</v>
      </c>
      <c r="J8" s="103">
        <v>3.4956701126568077E-3</v>
      </c>
      <c r="K8" s="172">
        <v>3.2198287935775605E-3</v>
      </c>
      <c r="L8" s="172">
        <v>3.3225305843628248E-3</v>
      </c>
      <c r="M8" s="172">
        <v>3.174764920032591E-3</v>
      </c>
      <c r="N8" s="172">
        <v>3.2000000000000002E-3</v>
      </c>
    </row>
    <row r="9" spans="1:14" x14ac:dyDescent="0.3">
      <c r="B9" s="104"/>
      <c r="C9" s="103"/>
      <c r="D9" s="103"/>
      <c r="E9" s="103"/>
      <c r="F9" s="103"/>
      <c r="G9" s="103"/>
      <c r="H9" s="103"/>
      <c r="I9" s="103"/>
      <c r="J9" s="103"/>
      <c r="K9" s="103"/>
      <c r="L9" s="103"/>
    </row>
    <row r="10" spans="1:14" x14ac:dyDescent="0.3">
      <c r="B10" s="104"/>
      <c r="C10" s="103"/>
      <c r="D10" s="103"/>
      <c r="E10" s="103"/>
      <c r="F10" s="103"/>
      <c r="G10" s="103"/>
      <c r="H10" s="103"/>
      <c r="I10" s="103"/>
      <c r="J10" s="103"/>
      <c r="K10" s="103"/>
      <c r="L10" s="103"/>
    </row>
    <row r="11" spans="1:14" ht="15.6" x14ac:dyDescent="0.3">
      <c r="B11" s="145" t="s">
        <v>288</v>
      </c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</row>
    <row r="12" spans="1:14" x14ac:dyDescent="0.3">
      <c r="B12" s="156" t="s">
        <v>289</v>
      </c>
      <c r="C12" s="146">
        <v>2013</v>
      </c>
      <c r="D12" s="146">
        <v>2014</v>
      </c>
      <c r="E12" s="146">
        <v>2015</v>
      </c>
      <c r="F12" s="146">
        <v>2016</v>
      </c>
      <c r="G12" s="146">
        <v>2017</v>
      </c>
      <c r="H12" s="146">
        <v>2018</v>
      </c>
      <c r="I12" s="146">
        <v>2019</v>
      </c>
      <c r="J12" s="159">
        <v>2020</v>
      </c>
      <c r="K12" s="159">
        <v>2021</v>
      </c>
      <c r="L12" s="200" t="s">
        <v>161</v>
      </c>
      <c r="M12" s="200" t="s">
        <v>1275</v>
      </c>
      <c r="N12" s="200" t="s">
        <v>1298</v>
      </c>
    </row>
    <row r="13" spans="1:14" x14ac:dyDescent="0.3">
      <c r="B13" s="104" t="s">
        <v>290</v>
      </c>
      <c r="C13" s="103">
        <v>6.0770762453944659E-3</v>
      </c>
      <c r="D13" s="103">
        <v>5.6290974567958542E-3</v>
      </c>
      <c r="E13" s="103">
        <v>5.3673112167224755E-3</v>
      </c>
      <c r="F13" s="103">
        <v>5.9997137785163081E-3</v>
      </c>
      <c r="G13" s="103">
        <v>7.5488881966360314E-3</v>
      </c>
      <c r="H13" s="103">
        <v>7.5653149006499245E-3</v>
      </c>
      <c r="I13" s="103">
        <v>6.1693816334951251E-3</v>
      </c>
      <c r="J13" s="103">
        <v>7.2376307103247141E-3</v>
      </c>
      <c r="K13" s="172">
        <v>8.8649432252160126E-3</v>
      </c>
      <c r="L13" s="172">
        <v>5.6631650648727916E-3</v>
      </c>
      <c r="M13" s="172">
        <v>9.4028839618751012E-3</v>
      </c>
      <c r="N13" s="172">
        <v>0.01</v>
      </c>
    </row>
    <row r="14" spans="1:14" x14ac:dyDescent="0.3">
      <c r="B14" s="104" t="s">
        <v>291</v>
      </c>
      <c r="C14" s="103">
        <v>6.0702629204535648E-3</v>
      </c>
      <c r="D14" s="103">
        <v>5.0793719253196638E-3</v>
      </c>
      <c r="E14" s="103">
        <v>5.7771063973469927E-3</v>
      </c>
      <c r="F14" s="103">
        <v>5.4835302579073278E-3</v>
      </c>
      <c r="G14" s="103">
        <v>5.7500643126939879E-3</v>
      </c>
      <c r="H14" s="103">
        <v>5.0899963625487118E-3</v>
      </c>
      <c r="I14" s="103">
        <v>5.0801636049710363E-3</v>
      </c>
      <c r="J14" s="103">
        <v>4.7067226650002424E-3</v>
      </c>
      <c r="K14" s="172">
        <v>4.0374146056729879E-3</v>
      </c>
      <c r="L14" s="172">
        <v>4.5168396891040793E-3</v>
      </c>
      <c r="M14" s="172">
        <v>4.5826408345723156E-3</v>
      </c>
      <c r="N14" s="172">
        <v>5.0000000000000001E-3</v>
      </c>
    </row>
    <row r="15" spans="1:14" x14ac:dyDescent="0.3">
      <c r="B15" s="104" t="s">
        <v>292</v>
      </c>
      <c r="C15" s="103">
        <v>3.193202965713631E-3</v>
      </c>
      <c r="D15" s="103">
        <v>3.2525540573613934E-3</v>
      </c>
      <c r="E15" s="103">
        <v>3.3183112978406458E-3</v>
      </c>
      <c r="F15" s="103">
        <v>3.2688625051044019E-3</v>
      </c>
      <c r="G15" s="103">
        <v>3.1249504528378237E-3</v>
      </c>
      <c r="H15" s="103">
        <v>3.1469901282099627E-3</v>
      </c>
      <c r="I15" s="103">
        <v>3.0478165710846302E-3</v>
      </c>
      <c r="J15" s="103">
        <v>2.9316751332128868E-3</v>
      </c>
      <c r="K15" s="172">
        <v>2.5158480080381572E-3</v>
      </c>
      <c r="L15" s="172">
        <v>2.7594738329755684E-3</v>
      </c>
      <c r="M15" s="172">
        <v>2.6966165346482989E-3</v>
      </c>
      <c r="N15" s="172">
        <v>3.0000000000000001E-3</v>
      </c>
    </row>
    <row r="16" spans="1:14" x14ac:dyDescent="0.3">
      <c r="B16" s="104" t="s">
        <v>293</v>
      </c>
      <c r="C16" s="103">
        <v>2.211089048315434E-3</v>
      </c>
      <c r="D16" s="103">
        <v>1.807793981473382E-3</v>
      </c>
      <c r="E16" s="103">
        <v>2.3002609221637136E-3</v>
      </c>
      <c r="F16" s="103">
        <v>2.5187797999242723E-3</v>
      </c>
      <c r="G16" s="103">
        <v>2.4407846306044667E-3</v>
      </c>
      <c r="H16" s="103">
        <v>2.4799635310118768E-3</v>
      </c>
      <c r="I16" s="103">
        <v>2.0149073407554228E-3</v>
      </c>
      <c r="J16" s="103">
        <v>1.9138054849623595E-3</v>
      </c>
      <c r="K16" s="172">
        <v>2.0084343608071232E-3</v>
      </c>
      <c r="L16" s="172">
        <v>2.8377136358215065E-3</v>
      </c>
      <c r="M16" s="172">
        <v>2.0492851332641828E-3</v>
      </c>
      <c r="N16" s="172">
        <v>2.0492851332641828E-3</v>
      </c>
    </row>
    <row r="17" spans="2:12" x14ac:dyDescent="0.3">
      <c r="B17" s="104"/>
      <c r="C17" s="103"/>
      <c r="D17" s="103"/>
      <c r="E17" s="103"/>
      <c r="F17" s="103"/>
      <c r="G17" s="103"/>
      <c r="H17" s="103"/>
      <c r="I17" s="103"/>
      <c r="J17" s="103"/>
      <c r="K17" s="103"/>
      <c r="L17" s="103"/>
    </row>
    <row r="18" spans="2:12" x14ac:dyDescent="0.3">
      <c r="B18" s="34"/>
      <c r="C18" s="103"/>
      <c r="D18" s="103"/>
      <c r="E18" s="103"/>
      <c r="F18" s="103"/>
      <c r="G18" s="103"/>
      <c r="H18" s="103"/>
      <c r="I18" s="103"/>
      <c r="J18" s="103"/>
      <c r="K18" s="103"/>
      <c r="L18" s="103"/>
    </row>
    <row r="19" spans="2:12" x14ac:dyDescent="0.3">
      <c r="B19" s="34"/>
      <c r="C19" s="21"/>
      <c r="D19" s="21"/>
      <c r="E19" s="21"/>
      <c r="F19" s="21"/>
      <c r="G19" s="21"/>
      <c r="H19" s="21"/>
      <c r="I19" s="21"/>
    </row>
    <row r="20" spans="2:12" x14ac:dyDescent="0.3">
      <c r="B20" s="46" t="s">
        <v>1299</v>
      </c>
      <c r="C20" s="21"/>
      <c r="D20" s="21"/>
      <c r="E20" s="21"/>
      <c r="F20" s="21"/>
      <c r="G20" s="21"/>
      <c r="H20" s="21"/>
      <c r="I20" s="21"/>
    </row>
    <row r="21" spans="2:12" x14ac:dyDescent="0.3">
      <c r="B21" s="8"/>
      <c r="C21" s="8"/>
      <c r="D21" s="8"/>
      <c r="E21" s="8"/>
      <c r="F21" s="8"/>
      <c r="G21" s="8"/>
      <c r="H21" s="8"/>
      <c r="I21" s="8"/>
    </row>
    <row r="22" spans="2:12" x14ac:dyDescent="0.3">
      <c r="B22" s="8"/>
      <c r="C22" s="8"/>
      <c r="D22" s="8"/>
      <c r="E22" s="8"/>
      <c r="F22" s="8"/>
      <c r="G22" s="8"/>
      <c r="H22" s="8"/>
      <c r="I22" s="8"/>
    </row>
    <row r="23" spans="2:12" x14ac:dyDescent="0.3">
      <c r="B23" s="8"/>
      <c r="C23" s="8"/>
      <c r="D23" s="8"/>
      <c r="E23" s="8"/>
      <c r="F23" s="8"/>
      <c r="G23" s="8"/>
      <c r="H23" s="8"/>
      <c r="I23" s="8"/>
    </row>
    <row r="24" spans="2:12" x14ac:dyDescent="0.3">
      <c r="B24" s="8"/>
      <c r="C24" s="8"/>
      <c r="D24" s="8"/>
      <c r="E24" s="8"/>
      <c r="F24" s="8"/>
      <c r="G24" s="8"/>
      <c r="H24" s="8"/>
      <c r="I24" s="8"/>
    </row>
    <row r="25" spans="2:12" x14ac:dyDescent="0.3">
      <c r="B25" s="8"/>
      <c r="C25" s="8"/>
      <c r="D25" s="8"/>
      <c r="E25" s="8"/>
      <c r="F25" s="8"/>
      <c r="G25" s="8"/>
      <c r="H25" s="8"/>
      <c r="I25" s="8"/>
    </row>
    <row r="26" spans="2:12" x14ac:dyDescent="0.3">
      <c r="B26" s="8"/>
      <c r="C26" s="8"/>
      <c r="D26" s="8"/>
      <c r="E26" s="8"/>
      <c r="F26" s="8"/>
      <c r="G26" s="8"/>
      <c r="H26" s="8"/>
      <c r="I26" s="8"/>
    </row>
    <row r="27" spans="2:12" x14ac:dyDescent="0.3">
      <c r="B27" s="8"/>
      <c r="C27" s="8"/>
      <c r="D27" s="8"/>
      <c r="E27" s="8"/>
      <c r="F27" s="8"/>
      <c r="G27" s="8"/>
      <c r="H27" s="8"/>
      <c r="I27" s="8"/>
    </row>
    <row r="28" spans="2:12" x14ac:dyDescent="0.3">
      <c r="B28" s="8"/>
      <c r="C28" s="8"/>
      <c r="D28" s="8"/>
      <c r="E28" s="8"/>
      <c r="F28" s="8"/>
      <c r="G28" s="8"/>
      <c r="H28" s="8"/>
      <c r="I28" s="8"/>
    </row>
    <row r="29" spans="2:12" x14ac:dyDescent="0.3">
      <c r="B29" s="8"/>
      <c r="C29" s="8"/>
      <c r="D29" s="8"/>
      <c r="E29" s="8"/>
      <c r="F29" s="8"/>
      <c r="G29" s="8"/>
      <c r="H29" s="8"/>
      <c r="I29" s="8"/>
    </row>
    <row r="30" spans="2:12" x14ac:dyDescent="0.3">
      <c r="B30" s="8"/>
      <c r="C30" s="8"/>
      <c r="D30" s="8"/>
      <c r="E30" s="8"/>
      <c r="F30" s="8"/>
      <c r="G30" s="8"/>
      <c r="H30" s="8"/>
      <c r="I30" s="8"/>
    </row>
    <row r="31" spans="2:12" x14ac:dyDescent="0.3">
      <c r="B31" s="8"/>
      <c r="C31" s="8"/>
      <c r="D31" s="8"/>
      <c r="E31" s="8"/>
      <c r="F31" s="8"/>
      <c r="G31" s="8"/>
      <c r="H31" s="8"/>
      <c r="I31" s="8"/>
    </row>
    <row r="32" spans="2:12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  <row r="43" spans="2:9" x14ac:dyDescent="0.3">
      <c r="B43" s="8"/>
      <c r="C43" s="8"/>
      <c r="D43" s="8"/>
      <c r="E43" s="8"/>
      <c r="F43" s="8"/>
      <c r="G43" s="8"/>
      <c r="H43" s="8"/>
      <c r="I43" s="8"/>
    </row>
    <row r="44" spans="2:9" x14ac:dyDescent="0.3">
      <c r="B44" s="8"/>
      <c r="C44" s="8"/>
      <c r="D44" s="8"/>
      <c r="E44" s="8"/>
      <c r="F44" s="8"/>
      <c r="G44" s="8"/>
      <c r="H44" s="8"/>
      <c r="I44" s="8"/>
    </row>
    <row r="45" spans="2:9" x14ac:dyDescent="0.3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phoneticPr fontId="21" type="noConversion"/>
  <hyperlinks>
    <hyperlink ref="A1" location="'Índice '!A1" display="Índice" xr:uid="{00000000-0004-0000-2A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N39"/>
  <sheetViews>
    <sheetView showGridLines="0" topLeftCell="A3" zoomScaleNormal="100" workbookViewId="0">
      <selection activeCell="M23" sqref="M23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4.88671875" customWidth="1"/>
    <col min="12" max="12" width="13.5546875" customWidth="1"/>
    <col min="13" max="13" width="13.109375" customWidth="1"/>
  </cols>
  <sheetData>
    <row r="1" spans="1:14" x14ac:dyDescent="0.3">
      <c r="A1" s="43" t="s">
        <v>75</v>
      </c>
    </row>
    <row r="2" spans="1:14" ht="18" x14ac:dyDescent="0.35">
      <c r="B2" s="304" t="s">
        <v>265</v>
      </c>
      <c r="C2" s="304"/>
      <c r="D2" s="304"/>
      <c r="E2" s="304"/>
      <c r="F2" s="304"/>
      <c r="G2" s="304"/>
      <c r="H2" s="304"/>
      <c r="I2" s="304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5" t="s">
        <v>294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x14ac:dyDescent="0.3">
      <c r="B5" s="306" t="s">
        <v>282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59">
        <v>2020</v>
      </c>
      <c r="K5" s="159">
        <v>2021</v>
      </c>
      <c r="L5" s="200" t="s">
        <v>161</v>
      </c>
      <c r="M5" s="200" t="s">
        <v>1275</v>
      </c>
      <c r="N5" s="200" t="s">
        <v>1276</v>
      </c>
    </row>
    <row r="6" spans="1:14" ht="15.75" customHeight="1" x14ac:dyDescent="0.3">
      <c r="B6" s="306"/>
      <c r="C6" s="103">
        <v>2.4667395700301093E-2</v>
      </c>
      <c r="D6" s="103">
        <v>2.6345655934270108E-2</v>
      </c>
      <c r="E6" s="103">
        <v>3.6731993071082096E-2</v>
      </c>
      <c r="F6" s="103">
        <v>3.5047998929700223E-2</v>
      </c>
      <c r="G6" s="103">
        <v>3.3785653576297495E-2</v>
      </c>
      <c r="H6" s="103">
        <v>3.0487824068908573E-2</v>
      </c>
      <c r="I6" s="103">
        <v>3.0831314712653535E-2</v>
      </c>
      <c r="J6" s="103">
        <v>3.0305524495249304E-2</v>
      </c>
      <c r="K6" s="172">
        <v>2.7619093617264282E-2</v>
      </c>
      <c r="L6" s="172">
        <v>3.0158604301358673E-2</v>
      </c>
      <c r="M6" s="103">
        <v>2.6844202871359201E-2</v>
      </c>
      <c r="N6" s="103">
        <v>2.81E-2</v>
      </c>
    </row>
    <row r="7" spans="1:14" x14ac:dyDescent="0.3">
      <c r="B7" s="34"/>
      <c r="C7" s="100"/>
      <c r="D7" s="100"/>
      <c r="E7" s="100"/>
      <c r="F7" s="100"/>
      <c r="G7" s="100"/>
      <c r="H7" s="100"/>
      <c r="I7" s="100"/>
      <c r="J7" s="100"/>
      <c r="K7" s="100"/>
      <c r="L7" s="100"/>
    </row>
    <row r="8" spans="1:14" x14ac:dyDescent="0.3">
      <c r="B8" s="156" t="s">
        <v>283</v>
      </c>
      <c r="C8" s="146">
        <v>2013</v>
      </c>
      <c r="D8" s="146">
        <v>2014</v>
      </c>
      <c r="E8" s="146">
        <v>2015</v>
      </c>
      <c r="F8" s="146">
        <v>2016</v>
      </c>
      <c r="G8" s="146">
        <v>2017</v>
      </c>
      <c r="H8" s="146">
        <v>2018</v>
      </c>
      <c r="I8" s="146">
        <v>2019</v>
      </c>
      <c r="J8" s="159">
        <v>2020</v>
      </c>
      <c r="K8" s="159">
        <v>2021</v>
      </c>
      <c r="L8" s="200" t="s">
        <v>161</v>
      </c>
      <c r="M8" s="200" t="s">
        <v>1275</v>
      </c>
      <c r="N8" s="200" t="s">
        <v>1276</v>
      </c>
    </row>
    <row r="9" spans="1:14" x14ac:dyDescent="0.3">
      <c r="B9" s="104" t="s">
        <v>284</v>
      </c>
      <c r="C9" s="103">
        <v>4.0404669749188035E-2</v>
      </c>
      <c r="D9" s="103">
        <v>3.3267312120902164E-2</v>
      </c>
      <c r="E9" s="103">
        <v>3.4406053188064126E-2</v>
      </c>
      <c r="F9" s="103">
        <v>4.4869975756019857E-2</v>
      </c>
      <c r="G9" s="103">
        <v>4.8875987552816677E-2</v>
      </c>
      <c r="H9" s="103">
        <v>3.3853698014830798E-2</v>
      </c>
      <c r="I9" s="103">
        <v>3.6590026306685439E-2</v>
      </c>
      <c r="J9" s="103">
        <v>3.6775822393251514E-2</v>
      </c>
      <c r="K9" s="172">
        <v>3.0807407725354813E-2</v>
      </c>
      <c r="L9" s="172">
        <v>2.7817553269665597E-2</v>
      </c>
      <c r="M9" s="103">
        <v>3.4530678940087135E-2</v>
      </c>
      <c r="N9" s="103">
        <v>4.0899999999999999E-2</v>
      </c>
    </row>
    <row r="10" spans="1:14" x14ac:dyDescent="0.3">
      <c r="B10" s="104" t="s">
        <v>285</v>
      </c>
      <c r="C10" s="103">
        <v>4.0936021682644083E-2</v>
      </c>
      <c r="D10" s="103">
        <v>3.8985953381119244E-2</v>
      </c>
      <c r="E10" s="103">
        <v>3.8725886206516021E-2</v>
      </c>
      <c r="F10" s="103">
        <v>3.4163611108577636E-2</v>
      </c>
      <c r="G10" s="103">
        <v>3.4706463380795798E-2</v>
      </c>
      <c r="H10" s="103">
        <v>3.5622164181545561E-2</v>
      </c>
      <c r="I10" s="103">
        <v>3.7232012865080488E-2</v>
      </c>
      <c r="J10" s="103">
        <v>3.6038467043398581E-2</v>
      </c>
      <c r="K10" s="172">
        <v>3.0398451267515874E-2</v>
      </c>
      <c r="L10" s="172">
        <v>2.9513650558581458E-2</v>
      </c>
      <c r="M10" s="103">
        <v>3.1194247324217158E-2</v>
      </c>
      <c r="N10" s="103">
        <v>3.1399999999999997E-2</v>
      </c>
    </row>
    <row r="11" spans="1:14" x14ac:dyDescent="0.3">
      <c r="B11" s="104" t="s">
        <v>163</v>
      </c>
      <c r="C11" s="103">
        <v>3.9380266808135792E-2</v>
      </c>
      <c r="D11" s="103">
        <v>3.1129341111203159E-2</v>
      </c>
      <c r="E11" s="103">
        <v>3.5678390491000619E-2</v>
      </c>
      <c r="F11" s="103">
        <v>3.5363295861321691E-2</v>
      </c>
      <c r="G11" s="103">
        <v>3.3068792570451949E-2</v>
      </c>
      <c r="H11" s="103">
        <v>2.8097755017309101E-2</v>
      </c>
      <c r="I11" s="103">
        <v>2.7837692503844411E-2</v>
      </c>
      <c r="J11" s="103">
        <v>2.7553451170709634E-2</v>
      </c>
      <c r="K11" s="172">
        <v>2.6206526696638404E-2</v>
      </c>
      <c r="L11" s="172">
        <v>3.0528551628175419E-2</v>
      </c>
      <c r="M11" s="103">
        <v>2.4546913413294503E-2</v>
      </c>
      <c r="N11" s="103">
        <v>2.6200000000000001E-2</v>
      </c>
    </row>
    <row r="12" spans="1:14" x14ac:dyDescent="0.3">
      <c r="B12" s="34"/>
      <c r="C12" s="103"/>
      <c r="D12" s="103"/>
      <c r="E12" s="103"/>
      <c r="F12" s="103"/>
      <c r="G12" s="103"/>
      <c r="H12" s="103"/>
      <c r="I12" s="103"/>
      <c r="J12" s="103"/>
      <c r="K12" s="103"/>
      <c r="L12" s="103"/>
    </row>
    <row r="13" spans="1:14" x14ac:dyDescent="0.3">
      <c r="B13" s="34"/>
      <c r="C13" s="21"/>
      <c r="D13" s="21"/>
      <c r="E13" s="21"/>
      <c r="F13" s="21"/>
      <c r="G13" s="21"/>
      <c r="H13" s="21"/>
      <c r="I13" s="21"/>
    </row>
    <row r="14" spans="1:14" x14ac:dyDescent="0.3">
      <c r="B14" s="46" t="s">
        <v>1301</v>
      </c>
      <c r="C14" s="21"/>
      <c r="D14" s="21"/>
      <c r="E14" s="21"/>
      <c r="F14" s="21"/>
      <c r="G14" s="21"/>
      <c r="H14" s="21"/>
      <c r="I14" s="21"/>
    </row>
    <row r="15" spans="1:14" x14ac:dyDescent="0.3">
      <c r="B15" s="8"/>
      <c r="C15" s="8"/>
      <c r="D15" s="8"/>
      <c r="E15" s="8"/>
      <c r="F15" s="8"/>
      <c r="G15" s="8"/>
      <c r="H15" s="8"/>
      <c r="I15" s="8"/>
    </row>
    <row r="16" spans="1:14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</sheetData>
  <mergeCells count="2">
    <mergeCell ref="B2:I2"/>
    <mergeCell ref="B5:B6"/>
  </mergeCells>
  <phoneticPr fontId="21" type="noConversion"/>
  <hyperlinks>
    <hyperlink ref="A1" location="'Índice '!A1" display="Índice" xr:uid="{00000000-0004-0000-2B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N45"/>
  <sheetViews>
    <sheetView showGridLines="0" topLeftCell="A6" zoomScaleNormal="100" workbookViewId="0">
      <selection activeCell="N13" sqref="N13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2.33203125" customWidth="1"/>
    <col min="6" max="6" width="13.10937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4.88671875" customWidth="1"/>
    <col min="12" max="12" width="12.88671875" bestFit="1" customWidth="1"/>
    <col min="13" max="13" width="12" customWidth="1"/>
  </cols>
  <sheetData>
    <row r="1" spans="1:14" x14ac:dyDescent="0.3">
      <c r="A1" s="43" t="s">
        <v>75</v>
      </c>
    </row>
    <row r="2" spans="1:14" ht="18" x14ac:dyDescent="0.35">
      <c r="B2" s="304" t="s">
        <v>265</v>
      </c>
      <c r="C2" s="304"/>
      <c r="D2" s="304"/>
      <c r="E2" s="304"/>
      <c r="F2" s="304"/>
      <c r="G2" s="304"/>
      <c r="H2" s="304"/>
      <c r="I2" s="304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5" t="s">
        <v>295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x14ac:dyDescent="0.3">
      <c r="B5" s="156" t="s">
        <v>287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59">
        <v>2020</v>
      </c>
      <c r="K5" s="159">
        <v>2021</v>
      </c>
      <c r="L5" s="200" t="s">
        <v>161</v>
      </c>
      <c r="M5" s="200" t="s">
        <v>1275</v>
      </c>
      <c r="N5" s="200" t="s">
        <v>1276</v>
      </c>
    </row>
    <row r="6" spans="1:14" x14ac:dyDescent="0.3">
      <c r="B6" s="104" t="s">
        <v>90</v>
      </c>
      <c r="C6" s="103">
        <v>3.4164696804635485E-2</v>
      </c>
      <c r="D6" s="103">
        <v>2.5456176425651268E-2</v>
      </c>
      <c r="E6" s="103">
        <v>3.0054715775356854E-2</v>
      </c>
      <c r="F6" s="103">
        <v>2.8290561139427909E-2</v>
      </c>
      <c r="G6" s="103">
        <v>2.6986596453076848E-2</v>
      </c>
      <c r="H6" s="103">
        <v>2.2852682806737589E-2</v>
      </c>
      <c r="I6" s="103">
        <v>2.2551404822505283E-2</v>
      </c>
      <c r="J6" s="103">
        <v>2.178845361498933E-2</v>
      </c>
      <c r="K6" s="172">
        <v>2.0071133876105308E-2</v>
      </c>
      <c r="L6" s="172">
        <v>2.4463006875043686E-2</v>
      </c>
      <c r="M6" s="172">
        <v>1.9013091761433055E-2</v>
      </c>
      <c r="N6" s="172">
        <v>0.02</v>
      </c>
    </row>
    <row r="7" spans="1:14" x14ac:dyDescent="0.3">
      <c r="B7" s="104" t="s">
        <v>91</v>
      </c>
      <c r="C7" s="103">
        <v>5.8493612880181178E-2</v>
      </c>
      <c r="D7" s="103">
        <v>5.291431016150943E-2</v>
      </c>
      <c r="E7" s="103">
        <v>5.2313394077983362E-2</v>
      </c>
      <c r="F7" s="103">
        <v>5.4876458192667302E-2</v>
      </c>
      <c r="G7" s="103">
        <v>5.4899568248220558E-2</v>
      </c>
      <c r="H7" s="103">
        <v>4.9121500432187999E-2</v>
      </c>
      <c r="I7" s="103">
        <v>5.0782074294337363E-2</v>
      </c>
      <c r="J7" s="103">
        <v>4.911658307100808E-2</v>
      </c>
      <c r="K7" s="172">
        <v>3.0709160316711163E-2</v>
      </c>
      <c r="L7" s="172">
        <v>2.946294431886981E-2</v>
      </c>
      <c r="M7" s="172">
        <v>3.9187108079022134E-2</v>
      </c>
      <c r="N7" s="172">
        <v>4.1000000000000002E-2</v>
      </c>
    </row>
    <row r="8" spans="1:14" x14ac:dyDescent="0.3">
      <c r="B8" s="104" t="s">
        <v>92</v>
      </c>
      <c r="C8" s="103">
        <v>4.8871915368905755E-2</v>
      </c>
      <c r="D8" s="103">
        <v>4.7787367102242961E-2</v>
      </c>
      <c r="E8" s="103">
        <v>4.704025838963681E-2</v>
      </c>
      <c r="F8" s="103">
        <v>4.6919235315095315E-2</v>
      </c>
      <c r="G8" s="103">
        <v>4.3714767991154348E-2</v>
      </c>
      <c r="H8" s="103">
        <v>4.4284646951530088E-2</v>
      </c>
      <c r="I8" s="103">
        <v>4.4097972828211103E-2</v>
      </c>
      <c r="J8" s="103">
        <v>4.5372877204134736E-2</v>
      </c>
      <c r="K8" s="172">
        <v>3.3209406247589765E-2</v>
      </c>
      <c r="L8" s="172">
        <v>3.2001589817253644E-2</v>
      </c>
      <c r="M8" s="172">
        <v>4.043728541987815E-2</v>
      </c>
      <c r="N8" s="172">
        <v>3.9E-2</v>
      </c>
    </row>
    <row r="9" spans="1:14" x14ac:dyDescent="0.3">
      <c r="B9" s="104"/>
      <c r="C9" s="103"/>
      <c r="D9" s="103"/>
      <c r="E9" s="103"/>
      <c r="F9" s="103"/>
      <c r="G9" s="103"/>
      <c r="H9" s="103"/>
      <c r="I9" s="103"/>
      <c r="J9" s="103"/>
      <c r="K9" s="103"/>
      <c r="L9" s="103"/>
    </row>
    <row r="10" spans="1:14" x14ac:dyDescent="0.3">
      <c r="B10" s="104"/>
      <c r="C10" s="103"/>
      <c r="D10" s="103"/>
      <c r="E10" s="103"/>
      <c r="F10" s="103"/>
      <c r="G10" s="103"/>
      <c r="H10" s="103"/>
      <c r="I10" s="103"/>
      <c r="J10" s="103"/>
      <c r="K10" s="103"/>
      <c r="L10" s="103"/>
    </row>
    <row r="11" spans="1:14" ht="15.6" x14ac:dyDescent="0.3">
      <c r="B11" s="145" t="s">
        <v>296</v>
      </c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</row>
    <row r="12" spans="1:14" x14ac:dyDescent="0.3">
      <c r="B12" s="156" t="s">
        <v>289</v>
      </c>
      <c r="C12" s="146">
        <v>2013</v>
      </c>
      <c r="D12" s="146">
        <v>2014</v>
      </c>
      <c r="E12" s="146">
        <v>2015</v>
      </c>
      <c r="F12" s="146">
        <v>2016</v>
      </c>
      <c r="G12" s="146">
        <v>2017</v>
      </c>
      <c r="H12" s="146">
        <v>2018</v>
      </c>
      <c r="I12" s="146">
        <v>2019</v>
      </c>
      <c r="J12" s="159">
        <v>2020</v>
      </c>
      <c r="K12" s="159">
        <v>2021</v>
      </c>
      <c r="L12" s="200" t="s">
        <v>161</v>
      </c>
      <c r="M12" s="200" t="s">
        <v>1275</v>
      </c>
      <c r="N12" s="200" t="s">
        <v>1276</v>
      </c>
    </row>
    <row r="13" spans="1:14" x14ac:dyDescent="0.3">
      <c r="B13" s="104" t="s">
        <v>290</v>
      </c>
      <c r="C13" s="103">
        <v>7.2194868027659509E-2</v>
      </c>
      <c r="D13" s="103">
        <v>6.5339817747929935E-2</v>
      </c>
      <c r="E13" s="103">
        <v>6.6128165179695789E-2</v>
      </c>
      <c r="F13" s="103">
        <v>7.1983739050015802E-2</v>
      </c>
      <c r="G13" s="103">
        <v>7.0942203646016444E-2</v>
      </c>
      <c r="H13" s="103">
        <v>7.0518207233861707E-2</v>
      </c>
      <c r="I13" s="103">
        <v>6.7525060089035319E-2</v>
      </c>
      <c r="J13" s="103">
        <v>7.20610284775791E-2</v>
      </c>
      <c r="K13" s="172">
        <v>8.7478715788870981E-2</v>
      </c>
      <c r="L13" s="172">
        <v>7.2616532821372856E-2</v>
      </c>
      <c r="M13" s="172">
        <v>8.6090957129198606E-2</v>
      </c>
      <c r="N13" s="172">
        <v>0.1</v>
      </c>
    </row>
    <row r="14" spans="1:14" x14ac:dyDescent="0.3">
      <c r="B14" s="104" t="s">
        <v>291</v>
      </c>
      <c r="C14" s="103">
        <v>6.6592791210091415E-2</v>
      </c>
      <c r="D14" s="103">
        <v>5.2958874949024792E-2</v>
      </c>
      <c r="E14" s="103">
        <v>5.964351149582927E-2</v>
      </c>
      <c r="F14" s="103">
        <v>5.8485567355582121E-2</v>
      </c>
      <c r="G14" s="103">
        <v>6.0634629168097864E-2</v>
      </c>
      <c r="H14" s="103">
        <v>5.3529595519280118E-2</v>
      </c>
      <c r="I14" s="103">
        <v>5.6467487319908215E-2</v>
      </c>
      <c r="J14" s="103">
        <v>5.2294687437492424E-2</v>
      </c>
      <c r="K14" s="172">
        <v>4.4730950640693316E-2</v>
      </c>
      <c r="L14" s="172">
        <v>4.6227564975401529E-2</v>
      </c>
      <c r="M14" s="172">
        <v>4.5277899852579934E-2</v>
      </c>
      <c r="N14" s="172">
        <v>4.4999999999999998E-2</v>
      </c>
    </row>
    <row r="15" spans="1:14" x14ac:dyDescent="0.3">
      <c r="B15" s="104" t="s">
        <v>292</v>
      </c>
      <c r="C15" s="103">
        <v>3.6871734529418922E-2</v>
      </c>
      <c r="D15" s="103">
        <v>3.6183589618217896E-2</v>
      </c>
      <c r="E15" s="103">
        <v>3.6771638040158407E-2</v>
      </c>
      <c r="F15" s="103">
        <v>3.3869088323978093E-2</v>
      </c>
      <c r="G15" s="103">
        <v>3.5057971214402545E-2</v>
      </c>
      <c r="H15" s="103">
        <v>3.3838526460572789E-2</v>
      </c>
      <c r="I15" s="103">
        <v>3.5573511032904452E-2</v>
      </c>
      <c r="J15" s="103">
        <v>3.487562066624713E-2</v>
      </c>
      <c r="K15" s="172">
        <v>2.952165233938564E-2</v>
      </c>
      <c r="L15" s="172">
        <v>2.868061762311775E-2</v>
      </c>
      <c r="M15" s="172">
        <v>2.8646335462558507E-2</v>
      </c>
      <c r="N15" s="172">
        <v>2.7999999999999997E-2</v>
      </c>
    </row>
    <row r="16" spans="1:14" x14ac:dyDescent="0.3">
      <c r="B16" s="104" t="s">
        <v>293</v>
      </c>
      <c r="C16" s="103">
        <v>3.1558596359755553E-2</v>
      </c>
      <c r="D16" s="103">
        <v>2.3628832234271785E-2</v>
      </c>
      <c r="E16" s="103">
        <v>2.7372918875578689E-2</v>
      </c>
      <c r="F16" s="103">
        <v>2.6670793791814612E-2</v>
      </c>
      <c r="G16" s="103">
        <v>2.3384563910695533E-2</v>
      </c>
      <c r="H16" s="103">
        <v>3.0628269999010509E-2</v>
      </c>
      <c r="I16" s="103">
        <v>1.9077874185063723E-2</v>
      </c>
      <c r="J16" s="103">
        <v>1.9515056144456287E-2</v>
      </c>
      <c r="K16" s="172">
        <v>2.0462816174186844E-2</v>
      </c>
      <c r="L16" s="172">
        <v>2.75202003110337E-2</v>
      </c>
      <c r="M16" s="172">
        <v>2.0236506110985722E-2</v>
      </c>
      <c r="N16" s="172">
        <v>2.2000000000000002E-2</v>
      </c>
    </row>
    <row r="17" spans="2:12" x14ac:dyDescent="0.3">
      <c r="B17" s="104"/>
      <c r="C17" s="103"/>
      <c r="D17" s="103"/>
      <c r="E17" s="103"/>
      <c r="F17" s="103"/>
      <c r="G17" s="103"/>
      <c r="H17" s="103"/>
      <c r="I17" s="103"/>
      <c r="J17" s="103"/>
      <c r="K17" s="103"/>
      <c r="L17" s="103"/>
    </row>
    <row r="18" spans="2:12" x14ac:dyDescent="0.3">
      <c r="B18" s="34"/>
      <c r="C18" s="103"/>
      <c r="D18" s="103"/>
      <c r="E18" s="103"/>
      <c r="F18" s="103"/>
      <c r="G18" s="103"/>
      <c r="H18" s="103"/>
      <c r="I18" s="103"/>
      <c r="J18" s="103"/>
      <c r="K18" s="103"/>
      <c r="L18" s="103"/>
    </row>
    <row r="19" spans="2:12" x14ac:dyDescent="0.3">
      <c r="B19" s="34"/>
      <c r="C19" s="21"/>
      <c r="D19" s="21"/>
      <c r="E19" s="21"/>
      <c r="F19" s="21"/>
      <c r="G19" s="21"/>
      <c r="H19" s="21"/>
      <c r="I19" s="21"/>
    </row>
    <row r="20" spans="2:12" x14ac:dyDescent="0.3">
      <c r="B20" s="46" t="s">
        <v>1299</v>
      </c>
      <c r="C20" s="21"/>
      <c r="D20" s="21"/>
      <c r="E20" s="21"/>
      <c r="F20" s="21"/>
      <c r="G20" s="21"/>
      <c r="H20" s="21"/>
      <c r="I20" s="21"/>
    </row>
    <row r="21" spans="2:12" x14ac:dyDescent="0.3">
      <c r="B21" s="8"/>
      <c r="C21" s="8"/>
      <c r="D21" s="8"/>
      <c r="E21" s="8"/>
      <c r="F21" s="8"/>
      <c r="G21" s="8"/>
      <c r="H21" s="8"/>
      <c r="I21" s="8"/>
    </row>
    <row r="22" spans="2:12" x14ac:dyDescent="0.3">
      <c r="B22" s="8"/>
      <c r="C22" s="8"/>
      <c r="D22" s="8"/>
      <c r="E22" s="8"/>
      <c r="F22" s="8"/>
      <c r="G22" s="8"/>
      <c r="H22" s="8"/>
      <c r="I22" s="8"/>
    </row>
    <row r="23" spans="2:12" x14ac:dyDescent="0.3">
      <c r="B23" s="8"/>
      <c r="C23" s="8"/>
      <c r="D23" s="8"/>
      <c r="E23" s="8"/>
      <c r="F23" s="8"/>
      <c r="G23" s="8"/>
      <c r="H23" s="8"/>
      <c r="I23" s="8"/>
    </row>
    <row r="24" spans="2:12" x14ac:dyDescent="0.3">
      <c r="B24" s="8"/>
      <c r="C24" s="8"/>
      <c r="D24" s="8"/>
      <c r="E24" s="8"/>
      <c r="F24" s="8"/>
      <c r="G24" s="8"/>
      <c r="H24" s="8"/>
      <c r="I24" s="8"/>
    </row>
    <row r="25" spans="2:12" x14ac:dyDescent="0.3">
      <c r="B25" s="8"/>
      <c r="C25" s="8"/>
      <c r="D25" s="8"/>
      <c r="E25" s="8"/>
      <c r="F25" s="8"/>
      <c r="G25" s="8"/>
      <c r="H25" s="8"/>
      <c r="I25" s="8"/>
    </row>
    <row r="26" spans="2:12" x14ac:dyDescent="0.3">
      <c r="B26" s="8"/>
      <c r="C26" s="8"/>
      <c r="D26" s="8"/>
      <c r="E26" s="8"/>
      <c r="F26" s="8"/>
      <c r="G26" s="8"/>
      <c r="H26" s="8"/>
      <c r="I26" s="8"/>
    </row>
    <row r="27" spans="2:12" x14ac:dyDescent="0.3">
      <c r="B27" s="8"/>
      <c r="C27" s="8"/>
      <c r="D27" s="8"/>
      <c r="E27" s="8"/>
      <c r="F27" s="8"/>
      <c r="G27" s="8"/>
      <c r="H27" s="8"/>
      <c r="I27" s="8"/>
    </row>
    <row r="28" spans="2:12" x14ac:dyDescent="0.3">
      <c r="B28" s="8"/>
      <c r="C28" s="8"/>
      <c r="D28" s="8"/>
      <c r="E28" s="8"/>
      <c r="F28" s="8"/>
      <c r="G28" s="8"/>
      <c r="H28" s="8"/>
      <c r="I28" s="8"/>
    </row>
    <row r="29" spans="2:12" x14ac:dyDescent="0.3">
      <c r="B29" s="8"/>
      <c r="C29" s="8"/>
      <c r="D29" s="8"/>
      <c r="E29" s="8"/>
      <c r="F29" s="8"/>
      <c r="G29" s="8"/>
      <c r="H29" s="8"/>
      <c r="I29" s="8"/>
    </row>
    <row r="30" spans="2:12" x14ac:dyDescent="0.3">
      <c r="B30" s="8"/>
      <c r="C30" s="8"/>
      <c r="D30" s="8"/>
      <c r="E30" s="8"/>
      <c r="F30" s="8"/>
      <c r="G30" s="8"/>
      <c r="H30" s="8"/>
      <c r="I30" s="8"/>
    </row>
    <row r="31" spans="2:12" x14ac:dyDescent="0.3">
      <c r="B31" s="8"/>
      <c r="C31" s="8"/>
      <c r="D31" s="8"/>
      <c r="E31" s="8"/>
      <c r="F31" s="8"/>
      <c r="G31" s="8"/>
      <c r="H31" s="8"/>
      <c r="I31" s="8"/>
    </row>
    <row r="32" spans="2:12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  <row r="43" spans="2:9" x14ac:dyDescent="0.3">
      <c r="B43" s="8"/>
      <c r="C43" s="8"/>
      <c r="D43" s="8"/>
      <c r="E43" s="8"/>
      <c r="F43" s="8"/>
      <c r="G43" s="8"/>
      <c r="H43" s="8"/>
      <c r="I43" s="8"/>
    </row>
    <row r="44" spans="2:9" x14ac:dyDescent="0.3">
      <c r="B44" s="8"/>
      <c r="C44" s="8"/>
      <c r="D44" s="8"/>
      <c r="E44" s="8"/>
      <c r="F44" s="8"/>
      <c r="G44" s="8"/>
      <c r="H44" s="8"/>
      <c r="I44" s="8"/>
    </row>
    <row r="45" spans="2:9" x14ac:dyDescent="0.3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phoneticPr fontId="21" type="noConversion"/>
  <hyperlinks>
    <hyperlink ref="A1" location="'Índice '!A1" display="Índice" xr:uid="{00000000-0004-0000-2C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0" tint="-0.14999847407452621"/>
  </sheetPr>
  <dimension ref="A1:DJ26"/>
  <sheetViews>
    <sheetView topLeftCell="A12" workbookViewId="0">
      <selection activeCell="O10" sqref="O10"/>
    </sheetView>
  </sheetViews>
  <sheetFormatPr defaultRowHeight="14.4" x14ac:dyDescent="0.3"/>
  <cols>
    <col min="1" max="1" width="9.109375" style="8"/>
    <col min="2" max="2" width="20.44140625" style="8" customWidth="1"/>
    <col min="3" max="10" width="9.109375" style="8"/>
    <col min="11" max="11" width="10.33203125" style="8" customWidth="1"/>
    <col min="12" max="114" width="9.109375" style="8"/>
  </cols>
  <sheetData>
    <row r="1" spans="1:114" ht="18" customHeight="1" x14ac:dyDescent="0.35">
      <c r="A1" s="43" t="s">
        <v>75</v>
      </c>
      <c r="B1" s="304" t="s">
        <v>265</v>
      </c>
      <c r="C1" s="304"/>
      <c r="D1" s="304"/>
      <c r="E1" s="304"/>
      <c r="F1" s="304"/>
      <c r="G1" s="304"/>
      <c r="H1" s="304"/>
      <c r="I1" s="304"/>
      <c r="J1" s="304"/>
    </row>
    <row r="3" spans="1:114" ht="15.6" x14ac:dyDescent="0.3"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</row>
    <row r="4" spans="1:114" x14ac:dyDescent="0.3">
      <c r="B4" s="156" t="s">
        <v>297</v>
      </c>
      <c r="C4" s="146">
        <v>2014</v>
      </c>
      <c r="D4" s="146">
        <v>2015</v>
      </c>
      <c r="E4" s="146">
        <v>2016</v>
      </c>
      <c r="F4" s="146">
        <v>2017</v>
      </c>
      <c r="G4" s="146">
        <v>2018</v>
      </c>
      <c r="H4" s="146">
        <v>2019</v>
      </c>
      <c r="I4" s="159">
        <v>2020</v>
      </c>
      <c r="J4" s="159">
        <v>2021</v>
      </c>
      <c r="K4" s="200" t="s">
        <v>161</v>
      </c>
      <c r="L4" s="200" t="s">
        <v>1275</v>
      </c>
      <c r="M4" s="200" t="s">
        <v>1276</v>
      </c>
      <c r="DJ4"/>
    </row>
    <row r="5" spans="1:114" x14ac:dyDescent="0.3">
      <c r="B5" s="34" t="s">
        <v>298</v>
      </c>
      <c r="C5" s="44">
        <v>6.2700000000000006E-2</v>
      </c>
      <c r="D5" s="44">
        <v>3.78E-2</v>
      </c>
      <c r="E5" s="44">
        <v>0.14249999999999999</v>
      </c>
      <c r="F5" s="44">
        <v>0.1142</v>
      </c>
      <c r="G5" s="198">
        <v>0.1366</v>
      </c>
      <c r="H5" s="198">
        <v>0.14849999999999999</v>
      </c>
      <c r="I5" s="198">
        <v>0.14199999999999999</v>
      </c>
      <c r="J5" s="175">
        <v>7.3599999999999999E-2</v>
      </c>
      <c r="K5" s="175">
        <v>0.10979999999999999</v>
      </c>
      <c r="L5" s="266">
        <v>0.12166741358628452</v>
      </c>
      <c r="M5" s="266">
        <v>8.0000000000000002E-3</v>
      </c>
      <c r="DJ5"/>
    </row>
    <row r="6" spans="1:114" x14ac:dyDescent="0.3">
      <c r="B6" s="34" t="s">
        <v>299</v>
      </c>
      <c r="C6" s="44">
        <v>0.10390000000000001</v>
      </c>
      <c r="D6" s="44">
        <v>0.1081</v>
      </c>
      <c r="E6" s="44">
        <v>0.16769999999999999</v>
      </c>
      <c r="F6" s="44">
        <v>0.12139999999999999</v>
      </c>
      <c r="G6" s="198">
        <v>8.8800000000000004E-2</v>
      </c>
      <c r="H6" s="198">
        <v>0.128</v>
      </c>
      <c r="I6" s="198">
        <v>5.1799999999999999E-2</v>
      </c>
      <c r="J6" s="175">
        <v>2.5100000000000001E-2</v>
      </c>
      <c r="K6" s="175">
        <v>8.8300000000000003E-2</v>
      </c>
      <c r="L6" s="266">
        <v>0.13279425093053754</v>
      </c>
      <c r="M6" s="266">
        <v>1.9E-2</v>
      </c>
      <c r="DJ6"/>
    </row>
    <row r="7" spans="1:114" x14ac:dyDescent="0.3">
      <c r="B7" s="34" t="s">
        <v>300</v>
      </c>
      <c r="C7" s="198">
        <v>9.4299999999999995E-2</v>
      </c>
      <c r="D7" s="198">
        <v>9.6500000000000002E-2</v>
      </c>
      <c r="E7" s="198">
        <v>0.15379999999999999</v>
      </c>
      <c r="F7" s="198">
        <v>0.106</v>
      </c>
      <c r="G7" s="198">
        <v>0.1042</v>
      </c>
      <c r="H7" s="198">
        <v>0.1416</v>
      </c>
      <c r="I7" s="198">
        <v>7.4200000000000002E-2</v>
      </c>
      <c r="J7" s="175">
        <v>5.0299999999999997E-2</v>
      </c>
      <c r="K7" s="175">
        <v>9.1899999999999996E-2</v>
      </c>
      <c r="L7" s="266">
        <v>0.13649745500141353</v>
      </c>
      <c r="M7" s="266">
        <v>1.7000000000000001E-2</v>
      </c>
      <c r="DJ7"/>
    </row>
    <row r="8" spans="1:114" x14ac:dyDescent="0.3">
      <c r="B8" s="34" t="s">
        <v>301</v>
      </c>
      <c r="C8" s="198">
        <v>7.2999999999999995E-2</v>
      </c>
      <c r="D8" s="198">
        <v>5.8400000000000001E-2</v>
      </c>
      <c r="E8" s="198">
        <v>0.1482</v>
      </c>
      <c r="F8" s="198">
        <v>0.11269999999999999</v>
      </c>
      <c r="G8" s="198">
        <v>0.12189999999999999</v>
      </c>
      <c r="H8" s="198">
        <v>0.1434</v>
      </c>
      <c r="I8" s="198">
        <v>0.11119999999999999</v>
      </c>
      <c r="J8" s="175">
        <v>6.0699999999999997E-2</v>
      </c>
      <c r="K8" s="175">
        <v>0.10199999999999999</v>
      </c>
      <c r="L8" s="266">
        <v>0.12753295368072501</v>
      </c>
      <c r="M8" s="266">
        <v>1.2999999999999999E-2</v>
      </c>
      <c r="DJ8"/>
    </row>
    <row r="9" spans="1:114" x14ac:dyDescent="0.3">
      <c r="B9" s="34" t="s">
        <v>302</v>
      </c>
      <c r="C9" s="198">
        <v>0.1082</v>
      </c>
      <c r="D9" s="198">
        <v>0.1326</v>
      </c>
      <c r="E9" s="198">
        <v>0.1401</v>
      </c>
      <c r="F9" s="198">
        <v>9.9299999999999999E-2</v>
      </c>
      <c r="G9" s="198">
        <v>6.4199999999999993E-2</v>
      </c>
      <c r="H9" s="198">
        <v>5.96E-2</v>
      </c>
      <c r="I9" s="198">
        <v>2.76E-2</v>
      </c>
      <c r="J9" s="173">
        <v>4.4200000000000003E-2</v>
      </c>
      <c r="K9" s="173">
        <v>0.1239</v>
      </c>
      <c r="L9" s="266">
        <v>0.13039999999999999</v>
      </c>
      <c r="M9" s="266">
        <v>2.5999999999999999E-2</v>
      </c>
      <c r="DJ9"/>
    </row>
    <row r="10" spans="1:114" x14ac:dyDescent="0.3">
      <c r="B10" s="34" t="s">
        <v>303</v>
      </c>
      <c r="C10" s="198">
        <v>-2.9100000000000001E-2</v>
      </c>
      <c r="D10" s="198">
        <v>-0.1331</v>
      </c>
      <c r="E10" s="198">
        <v>0.38940000000000002</v>
      </c>
      <c r="F10" s="198">
        <v>0.26860000000000001</v>
      </c>
      <c r="G10" s="198">
        <v>0.15029999999999999</v>
      </c>
      <c r="H10" s="198">
        <v>0.31580000000000003</v>
      </c>
      <c r="I10" s="198">
        <v>2.92E-2</v>
      </c>
      <c r="J10" s="173">
        <v>-0.11899999999999999</v>
      </c>
      <c r="K10" s="173">
        <v>4.6861721593200789E-2</v>
      </c>
      <c r="L10" s="266">
        <v>0.223</v>
      </c>
      <c r="M10" s="266">
        <v>-4.4999999999999998E-2</v>
      </c>
      <c r="DJ10"/>
    </row>
    <row r="11" spans="1:114" x14ac:dyDescent="0.3">
      <c r="B11" s="34"/>
      <c r="C11" s="98"/>
      <c r="D11" s="98"/>
      <c r="E11" s="98"/>
      <c r="F11" s="98"/>
      <c r="G11" s="98"/>
      <c r="H11" s="98"/>
      <c r="I11" s="98"/>
      <c r="J11" s="98"/>
      <c r="K11" s="98"/>
    </row>
    <row r="13" spans="1:114" x14ac:dyDescent="0.3">
      <c r="B13" s="116" t="s">
        <v>1303</v>
      </c>
      <c r="C13" s="116"/>
      <c r="D13" s="116"/>
      <c r="E13" s="116"/>
      <c r="F13" s="116"/>
      <c r="G13" s="116"/>
      <c r="H13" s="116"/>
      <c r="I13" s="116"/>
    </row>
    <row r="16" spans="1:114" ht="15.6" x14ac:dyDescent="0.3">
      <c r="B16" s="145" t="s">
        <v>304</v>
      </c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</row>
    <row r="17" spans="2:114" x14ac:dyDescent="0.3">
      <c r="B17" s="156" t="s">
        <v>297</v>
      </c>
      <c r="C17" s="146">
        <v>2014</v>
      </c>
      <c r="D17" s="146">
        <v>2015</v>
      </c>
      <c r="E17" s="146">
        <v>2016</v>
      </c>
      <c r="F17" s="146">
        <v>2017</v>
      </c>
      <c r="G17" s="146">
        <v>2018</v>
      </c>
      <c r="H17" s="146">
        <v>2019</v>
      </c>
      <c r="I17" s="159">
        <v>2020</v>
      </c>
      <c r="J17" s="159">
        <v>2021</v>
      </c>
      <c r="K17" s="146">
        <v>2022</v>
      </c>
      <c r="L17" s="146">
        <v>2023</v>
      </c>
      <c r="M17" s="237">
        <v>45352</v>
      </c>
      <c r="DJ17"/>
    </row>
    <row r="18" spans="2:114" x14ac:dyDescent="0.3">
      <c r="B18" s="34" t="s">
        <v>298</v>
      </c>
      <c r="C18" s="267">
        <v>6.2700000000000006E-2</v>
      </c>
      <c r="D18" s="268">
        <v>0.1028700600000001</v>
      </c>
      <c r="E18" s="268">
        <v>0.26002904355000012</v>
      </c>
      <c r="F18" s="268">
        <v>0.40392436032341017</v>
      </c>
      <c r="G18" s="268">
        <v>0.59570042794358802</v>
      </c>
      <c r="H18" s="267">
        <v>0.83266194149321104</v>
      </c>
      <c r="I18" s="268">
        <v>1.0928999371852468</v>
      </c>
      <c r="J18" s="269">
        <v>1.2469373725620807</v>
      </c>
      <c r="K18" s="270">
        <v>1.4936510960693967</v>
      </c>
      <c r="L18" s="271">
        <v>1.7970471753147637</v>
      </c>
      <c r="M18" s="271">
        <v>1.65</v>
      </c>
      <c r="DJ18"/>
    </row>
    <row r="19" spans="2:114" x14ac:dyDescent="0.3">
      <c r="B19" s="34" t="s">
        <v>299</v>
      </c>
      <c r="C19" s="268">
        <v>0.10390000000000001</v>
      </c>
      <c r="D19" s="268">
        <v>0.22323159000000015</v>
      </c>
      <c r="E19" s="268">
        <v>0.42836752764300012</v>
      </c>
      <c r="F19" s="268">
        <v>0.60177134549886024</v>
      </c>
      <c r="G19" s="268">
        <v>0.74400864097915909</v>
      </c>
      <c r="H19" s="267">
        <v>0.96724174702449162</v>
      </c>
      <c r="I19" s="268">
        <v>1.0691448695203603</v>
      </c>
      <c r="J19" s="269">
        <v>1.121080405745321</v>
      </c>
      <c r="K19" s="270">
        <v>1.3083718055726328</v>
      </c>
      <c r="L19" s="271">
        <v>1.6149103103628231</v>
      </c>
      <c r="M19" s="271">
        <v>1.415</v>
      </c>
      <c r="DJ19"/>
    </row>
    <row r="20" spans="2:114" x14ac:dyDescent="0.3">
      <c r="B20" s="34" t="s">
        <v>300</v>
      </c>
      <c r="C20" s="268">
        <v>9.4299999999999995E-2</v>
      </c>
      <c r="D20" s="268">
        <v>0.19989995000000005</v>
      </c>
      <c r="E20" s="268">
        <v>0.3844445623099999</v>
      </c>
      <c r="F20" s="268">
        <v>0.53119568591486011</v>
      </c>
      <c r="G20" s="268">
        <v>0.69074627638718855</v>
      </c>
      <c r="H20" s="267">
        <v>0.93015594912361443</v>
      </c>
      <c r="I20" s="268">
        <v>1.0733735205485866</v>
      </c>
      <c r="J20" s="269">
        <v>1.1776642086321805</v>
      </c>
      <c r="K20" s="270">
        <v>1.3777915494054782</v>
      </c>
      <c r="L20" s="271">
        <v>1.7023540444231937</v>
      </c>
      <c r="M20" s="271">
        <v>1.5109999999999999</v>
      </c>
      <c r="DJ20"/>
    </row>
    <row r="21" spans="2:114" x14ac:dyDescent="0.3">
      <c r="B21" s="34" t="s">
        <v>301</v>
      </c>
      <c r="C21" s="268">
        <v>7.2999999999999995E-2</v>
      </c>
      <c r="D21" s="268">
        <v>0.13566319999999998</v>
      </c>
      <c r="E21" s="268">
        <v>0.30396848624000006</v>
      </c>
      <c r="F21" s="268">
        <v>0.45092573463924812</v>
      </c>
      <c r="G21" s="268">
        <v>0.62779358169177235</v>
      </c>
      <c r="H21" s="267">
        <v>0.86121918130637254</v>
      </c>
      <c r="I21" s="268">
        <v>1.0681867542676411</v>
      </c>
      <c r="J21" s="269">
        <v>1.1937256902516871</v>
      </c>
      <c r="K21" s="270">
        <v>1.4174857106573593</v>
      </c>
      <c r="L21" s="271">
        <v>1.725794803818439</v>
      </c>
      <c r="M21" s="271">
        <v>1.5720000000000001</v>
      </c>
      <c r="DJ21"/>
    </row>
    <row r="22" spans="2:114" x14ac:dyDescent="0.3">
      <c r="B22" s="34" t="s">
        <v>302</v>
      </c>
      <c r="C22" s="268">
        <v>0.1082</v>
      </c>
      <c r="D22" s="268">
        <v>0.25514732000000007</v>
      </c>
      <c r="E22" s="268">
        <v>0.43099345953199997</v>
      </c>
      <c r="F22" s="268">
        <v>0.57309111006352742</v>
      </c>
      <c r="G22" s="268">
        <v>0.67408355932960595</v>
      </c>
      <c r="H22" s="267">
        <v>0.77385893946565054</v>
      </c>
      <c r="I22" s="268">
        <v>0.82281744619490271</v>
      </c>
      <c r="J22" s="269">
        <v>0.90338597731671744</v>
      </c>
      <c r="K22" s="270">
        <v>1.1392154999062587</v>
      </c>
      <c r="L22" s="271">
        <v>1.4173135148940723</v>
      </c>
      <c r="M22" s="271">
        <v>1.238</v>
      </c>
      <c r="DJ22"/>
    </row>
    <row r="23" spans="2:114" x14ac:dyDescent="0.3">
      <c r="B23" s="34" t="s">
        <v>303</v>
      </c>
      <c r="C23" s="268">
        <v>-2.9100000000000001E-2</v>
      </c>
      <c r="D23" s="268">
        <v>-0.15832679000000005</v>
      </c>
      <c r="E23" s="268">
        <v>0.16942075797399991</v>
      </c>
      <c r="F23" s="268">
        <v>0.4835271735658162</v>
      </c>
      <c r="G23" s="268">
        <v>0.70650130775275843</v>
      </c>
      <c r="H23" s="267">
        <v>1.2454144207410796</v>
      </c>
      <c r="I23" s="268">
        <v>1.310980521826719</v>
      </c>
      <c r="J23" s="269">
        <v>1.0359738397293397</v>
      </c>
      <c r="K23" s="270">
        <v>1.1371617395638878</v>
      </c>
      <c r="L23" s="271">
        <v>1.6137488074866351</v>
      </c>
      <c r="M23" s="271">
        <v>1.571</v>
      </c>
      <c r="DJ23"/>
    </row>
    <row r="26" spans="2:114" x14ac:dyDescent="0.3">
      <c r="B26" s="116" t="s">
        <v>1302</v>
      </c>
      <c r="C26" s="116"/>
      <c r="D26" s="116"/>
      <c r="E26" s="116"/>
      <c r="F26" s="116"/>
      <c r="G26" s="116"/>
      <c r="H26" s="116"/>
    </row>
  </sheetData>
  <mergeCells count="1">
    <mergeCell ref="B1:J1"/>
  </mergeCells>
  <phoneticPr fontId="21" type="noConversion"/>
  <hyperlinks>
    <hyperlink ref="A1" location="'Índice '!A1" display="Índice" xr:uid="{00000000-0004-0000-2D00-000000000000}"/>
  </hyperlink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3E82F-404F-49F3-8F76-A380F9F1AADC}">
  <dimension ref="A1:G48"/>
  <sheetViews>
    <sheetView topLeftCell="A33" workbookViewId="0">
      <selection activeCell="H12" sqref="H12"/>
    </sheetView>
  </sheetViews>
  <sheetFormatPr defaultColWidth="8.88671875" defaultRowHeight="14.4" x14ac:dyDescent="0.3"/>
  <cols>
    <col min="1" max="1" width="63.88671875" style="248" customWidth="1"/>
    <col min="2" max="2" width="19.44140625" style="252" customWidth="1"/>
    <col min="3" max="3" width="26.109375" style="253" customWidth="1"/>
    <col min="4" max="4" width="20.109375" style="253" customWidth="1"/>
    <col min="5" max="5" width="16.88671875" style="253" customWidth="1"/>
    <col min="6" max="6" width="18.5546875" style="253" customWidth="1"/>
    <col min="7" max="7" width="60.6640625" style="248" customWidth="1"/>
    <col min="8" max="16384" width="8.88671875" style="248"/>
  </cols>
  <sheetData>
    <row r="1" spans="1:7" x14ac:dyDescent="0.3">
      <c r="A1" s="43" t="s">
        <v>75</v>
      </c>
    </row>
    <row r="2" spans="1:7" ht="15.6" x14ac:dyDescent="0.3">
      <c r="A2" s="245" t="s">
        <v>364</v>
      </c>
      <c r="B2" s="246" t="s">
        <v>365</v>
      </c>
      <c r="C2" s="247" t="s">
        <v>366</v>
      </c>
      <c r="D2" s="247" t="s">
        <v>367</v>
      </c>
      <c r="E2" s="247" t="s">
        <v>368</v>
      </c>
      <c r="F2" s="247" t="s">
        <v>369</v>
      </c>
      <c r="G2" s="275" t="s">
        <v>370</v>
      </c>
    </row>
    <row r="3" spans="1:7" x14ac:dyDescent="0.3">
      <c r="A3" s="249" t="s">
        <v>371</v>
      </c>
      <c r="B3" s="311">
        <v>27665207000131</v>
      </c>
      <c r="C3" s="250">
        <f>VLOOKUP(A3,[6]Ativos!$F$9:$G$53,2,FALSE)</f>
        <v>412802047461.90973</v>
      </c>
      <c r="D3" s="250">
        <v>16834435075.540001</v>
      </c>
      <c r="E3" s="250">
        <v>272357728.44099998</v>
      </c>
      <c r="F3" s="250">
        <v>10471530434.796801</v>
      </c>
      <c r="G3" s="251" t="str">
        <f>VLOOKUP(A3,'[1]Dados_EAPC e Seguradoras'!A$1:G$44,7,FALSE)</f>
        <v>https://www1.brasilprev.com.br/</v>
      </c>
    </row>
    <row r="4" spans="1:7" x14ac:dyDescent="0.3">
      <c r="A4" s="249" t="s">
        <v>372</v>
      </c>
      <c r="B4" s="311">
        <v>51990695000137</v>
      </c>
      <c r="C4" s="250">
        <f>VLOOKUP(A4,[6]Ativos!$F$9:$G$53,2,FALSE)</f>
        <v>344211155661.9201</v>
      </c>
      <c r="D4" s="250">
        <v>10282773642.68</v>
      </c>
      <c r="E4" s="250">
        <v>416637583.67000002</v>
      </c>
      <c r="F4" s="250">
        <v>8569714621.4099998</v>
      </c>
      <c r="G4" s="251" t="str">
        <f>VLOOKUP(A4,'[1]Dados_EAPC e Seguradoras'!A$1:G$44,7,FALSE)</f>
        <v>https://www.bradescoseguros.com.br/clientes</v>
      </c>
    </row>
    <row r="5" spans="1:7" x14ac:dyDescent="0.3">
      <c r="A5" s="249" t="s">
        <v>373</v>
      </c>
      <c r="B5" s="311">
        <v>92661388000190</v>
      </c>
      <c r="C5" s="250">
        <f>VLOOKUP(A5,[6]Ativos!$F$9:$G$53,2,FALSE)</f>
        <v>278486211178.69</v>
      </c>
      <c r="D5" s="250">
        <v>5505202867.4899998</v>
      </c>
      <c r="E5" s="250">
        <v>132088713.58</v>
      </c>
      <c r="F5" s="250">
        <v>2709680701.8299999</v>
      </c>
      <c r="G5" s="251" t="str">
        <f>VLOOKUP(A5,'[1]Dados_EAPC e Seguradoras'!A$1:G$44,7,FALSE)</f>
        <v>https://www.itau.com.br/investimentos/previdencia</v>
      </c>
    </row>
    <row r="6" spans="1:7" x14ac:dyDescent="0.3">
      <c r="A6" s="249" t="s">
        <v>374</v>
      </c>
      <c r="B6" s="311">
        <v>3730204000176</v>
      </c>
      <c r="C6" s="250">
        <f>VLOOKUP(A6,[6]Ativos!$F$9:$G$53,2,FALSE)</f>
        <v>164239002881.92004</v>
      </c>
      <c r="D6" s="250">
        <v>6441985876.9300003</v>
      </c>
      <c r="E6" s="250">
        <v>27992675.489999998</v>
      </c>
      <c r="F6" s="250">
        <v>4637008453.3699999</v>
      </c>
      <c r="G6" s="251" t="str">
        <f>VLOOKUP(A6,'[1]Dados_EAPC e Seguradoras'!A$1:G$44,7,FALSE)</f>
        <v>https://www.caixavidaeprevidencia.com.br/previdencia</v>
      </c>
    </row>
    <row r="7" spans="1:7" x14ac:dyDescent="0.3">
      <c r="A7" s="249" t="s">
        <v>375</v>
      </c>
      <c r="B7" s="311">
        <v>87376109000106</v>
      </c>
      <c r="C7" s="250">
        <f>VLOOKUP(A7,[6]Ativos!$F$9:$G$53,2,FALSE)</f>
        <v>94646828552.929993</v>
      </c>
      <c r="D7" s="250">
        <v>3361944282.04</v>
      </c>
      <c r="E7" s="250">
        <v>11609365.68</v>
      </c>
      <c r="F7" s="250">
        <v>2231669622.1500001</v>
      </c>
      <c r="G7" s="251" t="s">
        <v>1312</v>
      </c>
    </row>
    <row r="8" spans="1:7" x14ac:dyDescent="0.3">
      <c r="A8" s="249" t="s">
        <v>377</v>
      </c>
      <c r="B8" s="311">
        <v>29408732000105</v>
      </c>
      <c r="C8" s="250">
        <f>VLOOKUP(A8,[6]Ativos!$F$9:$G$53,2,FALSE)</f>
        <v>58964120196.369995</v>
      </c>
      <c r="D8" s="250">
        <v>1028645100.63</v>
      </c>
      <c r="E8" s="250">
        <v>276147.07</v>
      </c>
      <c r="F8" s="250">
        <v>873528996.79999995</v>
      </c>
      <c r="G8" s="251" t="str">
        <f>VLOOKUP(A8,'[1]Dados_EAPC e Seguradoras'!A$1:G$44,7,FALSE)</f>
        <v>https://www.xpi.com.br/</v>
      </c>
    </row>
    <row r="9" spans="1:7" x14ac:dyDescent="0.3">
      <c r="A9" s="249" t="s">
        <v>376</v>
      </c>
      <c r="B9" s="311">
        <v>42283770000139</v>
      </c>
      <c r="C9" s="250">
        <f>VLOOKUP(A9,[6]Ativos!$F$9:$G$53,2,FALSE)</f>
        <v>52504610546.229988</v>
      </c>
      <c r="D9" s="250">
        <v>1010611425.23</v>
      </c>
      <c r="E9" s="250">
        <v>20081357.77</v>
      </c>
      <c r="F9" s="250">
        <v>754589302.27999902</v>
      </c>
      <c r="G9" s="251" t="s">
        <v>1313</v>
      </c>
    </row>
    <row r="10" spans="1:7" x14ac:dyDescent="0.3">
      <c r="A10" s="249" t="s">
        <v>378</v>
      </c>
      <c r="B10" s="311">
        <v>30902142000105</v>
      </c>
      <c r="C10" s="250">
        <f>VLOOKUP(A10,[6]Ativos!$F$9:$G$53,2,FALSE)</f>
        <v>25586018963.689991</v>
      </c>
      <c r="D10" s="250">
        <v>905822123.10000002</v>
      </c>
      <c r="E10" s="250">
        <v>654799.23</v>
      </c>
      <c r="F10" s="250">
        <v>312785621.16000003</v>
      </c>
      <c r="G10" s="251" t="str">
        <f>VLOOKUP(A10,'[1]Dados_EAPC e Seguradoras'!A$1:G$44,7,FALSE)</f>
        <v>https://www.safra.com.br/investimentos/previdencia-privada.htm</v>
      </c>
    </row>
    <row r="11" spans="1:7" x14ac:dyDescent="0.3">
      <c r="A11" s="249" t="s">
        <v>379</v>
      </c>
      <c r="B11" s="311">
        <v>19449767000120</v>
      </c>
      <c r="C11" s="250">
        <f>VLOOKUP(A11,[6]Ativos!$F$9:$G$53,2,FALSE)</f>
        <v>23250268424.329994</v>
      </c>
      <c r="D11" s="250">
        <v>702659599.08000004</v>
      </c>
      <c r="E11" s="250">
        <v>0</v>
      </c>
      <c r="F11" s="250">
        <v>296987977.11000001</v>
      </c>
      <c r="G11" s="251" t="str">
        <f>VLOOKUP(A11,'[1]Dados_EAPC e Seguradoras'!A$1:G$44,7,FALSE)</f>
        <v>https://www.btgpactualdigital.com/</v>
      </c>
    </row>
    <row r="12" spans="1:7" x14ac:dyDescent="0.3">
      <c r="A12" s="249" t="s">
        <v>380</v>
      </c>
      <c r="B12" s="311">
        <v>1704513000146</v>
      </c>
      <c r="C12" s="250">
        <f>VLOOKUP(A12,[6]Ativos!$F$9:$G$53,2,FALSE)</f>
        <v>11961936269.420002</v>
      </c>
      <c r="D12" s="250">
        <v>178016421.40000001</v>
      </c>
      <c r="E12" s="250">
        <v>34865785.575043403</v>
      </c>
      <c r="F12" s="250">
        <v>206440450.88</v>
      </c>
      <c r="G12" s="251" t="str">
        <f>VLOOKUP(A12,'[1]Dados_EAPC e Seguradoras'!A$1:G$44,7,FALSE)</f>
        <v>https://portal.sulamericaseguros.com.br/</v>
      </c>
    </row>
    <row r="13" spans="1:7" x14ac:dyDescent="0.3">
      <c r="A13" s="249" t="s">
        <v>382</v>
      </c>
      <c r="B13" s="311">
        <v>1582075000190</v>
      </c>
      <c r="C13" s="250">
        <f>VLOOKUP(A13,[6]Ativos!$F$9:$G$53,2,FALSE)</f>
        <v>6107426195.6999998</v>
      </c>
      <c r="D13" s="250">
        <v>212435485.80000001</v>
      </c>
      <c r="E13" s="250">
        <v>382372.19</v>
      </c>
      <c r="F13" s="250">
        <v>137580224.78</v>
      </c>
      <c r="G13" s="251" t="str">
        <f>VLOOKUP(A13,'[1]Dados_EAPC e Seguradoras'!A$1:G$44,7,FALSE)</f>
        <v>https://www.riograndeseguradora.com.br/</v>
      </c>
    </row>
    <row r="14" spans="1:7" x14ac:dyDescent="0.3">
      <c r="A14" s="249" t="s">
        <v>381</v>
      </c>
      <c r="B14" s="311">
        <v>58768284000140</v>
      </c>
      <c r="C14" s="250">
        <f>VLOOKUP(A14,[6]Ativos!$F$9:$G$53,2,FALSE)</f>
        <v>5889262934.9099979</v>
      </c>
      <c r="D14" s="250">
        <v>107130992.34</v>
      </c>
      <c r="E14" s="250">
        <v>12612700.210000001</v>
      </c>
      <c r="F14" s="250">
        <v>109767300.42</v>
      </c>
      <c r="G14" s="251" t="str">
        <f>VLOOKUP(A14,'[1]Dados_EAPC e Seguradoras'!A$1:G$44,7,FALSE)</f>
        <v>https://www.portosegurodevida.com.br/</v>
      </c>
    </row>
    <row r="15" spans="1:7" x14ac:dyDescent="0.3">
      <c r="A15" s="249" t="s">
        <v>383</v>
      </c>
      <c r="B15" s="311">
        <v>61557039000107</v>
      </c>
      <c r="C15" s="250">
        <f>VLOOKUP(A15,[6]Ativos!$F$9:$G$53,2,FALSE)</f>
        <v>5244753863.1499996</v>
      </c>
      <c r="D15" s="250">
        <v>4002162.23</v>
      </c>
      <c r="E15" s="250">
        <v>246917.13</v>
      </c>
      <c r="F15" s="250">
        <v>6787489.7000000002</v>
      </c>
      <c r="G15" s="251" t="str">
        <f>VLOOKUP(A15,'[1]Dados_EAPC e Seguradoras'!A$1:G$44,7,FALSE)</f>
        <v>https://www.itau.com.br/seguros</v>
      </c>
    </row>
    <row r="16" spans="1:7" x14ac:dyDescent="0.3">
      <c r="A16" s="249" t="s">
        <v>386</v>
      </c>
      <c r="B16" s="311">
        <v>2102498000129</v>
      </c>
      <c r="C16" s="250">
        <f>VLOOKUP(A16,[6]Ativos!$F$9:$G$53,2,FALSE)</f>
        <v>3468529450.9399996</v>
      </c>
      <c r="D16" s="250">
        <v>50469415.480000101</v>
      </c>
      <c r="E16" s="250">
        <v>1426813.97</v>
      </c>
      <c r="F16" s="250">
        <v>21974092.68</v>
      </c>
      <c r="G16" s="251" t="str">
        <f>VLOOKUP(A16,'[1]Dados_EAPC e Seguradoras'!A$1:G$44,7,FALSE)</f>
        <v>https://www.metlife.com.br/</v>
      </c>
    </row>
    <row r="17" spans="1:7" x14ac:dyDescent="0.3">
      <c r="A17" s="249" t="s">
        <v>384</v>
      </c>
      <c r="B17" s="311">
        <v>4046576000140</v>
      </c>
      <c r="C17" s="250">
        <f>VLOOKUP(A17,[6]Ativos!$F$9:$G$53,2,FALSE)</f>
        <v>3207668284.9900002</v>
      </c>
      <c r="D17" s="250">
        <v>38917617.829999998</v>
      </c>
      <c r="E17" s="250">
        <v>6824954.2000000002</v>
      </c>
      <c r="F17" s="250">
        <v>43523562.130000003</v>
      </c>
      <c r="G17" s="251" t="str">
        <f>VLOOKUP(A17,'[1]Dados_EAPC e Seguradoras'!A$1:G$44,7,FALSE)</f>
        <v>https://www.mapfre.com.br/para-voce/seguro-previdencia/</v>
      </c>
    </row>
    <row r="18" spans="1:7" x14ac:dyDescent="0.3">
      <c r="A18" s="249" t="s">
        <v>388</v>
      </c>
      <c r="B18" s="311">
        <v>33608308000173</v>
      </c>
      <c r="C18" s="250">
        <f>VLOOKUP(A18,[6]Ativos!$F$9:$G$53,2,FALSE)</f>
        <v>3127554677.813086</v>
      </c>
      <c r="D18" s="250">
        <v>204889222.30000001</v>
      </c>
      <c r="E18" s="250">
        <v>47153450.160168298</v>
      </c>
      <c r="F18" s="250">
        <v>13161624.68</v>
      </c>
      <c r="G18" s="251" t="str">
        <f>VLOOKUP(A18,'[1]Dados_EAPC e Seguradoras'!A$1:G$44,7,FALSE)</f>
        <v>https://mag.com.br/</v>
      </c>
    </row>
    <row r="19" spans="1:7" x14ac:dyDescent="0.3">
      <c r="A19" s="249" t="s">
        <v>385</v>
      </c>
      <c r="B19" s="311">
        <v>1206480000104</v>
      </c>
      <c r="C19" s="250">
        <f>VLOOKUP(A19,[6]Ativos!$F$9:$G$53,2,FALSE)</f>
        <v>3089607434.8499999</v>
      </c>
      <c r="D19" s="250">
        <v>59019745.210000001</v>
      </c>
      <c r="E19" s="250">
        <v>150434.62</v>
      </c>
      <c r="F19" s="250">
        <v>46901198.810000002</v>
      </c>
      <c r="G19" s="251" t="str">
        <f>VLOOKUP(A19,'[1]Dados_EAPC e Seguradoras'!A$1:G$44,7,FALSE)</f>
        <v>https://www.zurich.com.br/</v>
      </c>
    </row>
    <row r="20" spans="1:7" x14ac:dyDescent="0.3">
      <c r="A20" s="249" t="s">
        <v>389</v>
      </c>
      <c r="B20" s="311">
        <v>92863505000106</v>
      </c>
      <c r="C20" s="250">
        <f>VLOOKUP(A20,[6]Ativos!$F$9:$G$53,2,FALSE)</f>
        <v>2489681695.3999996</v>
      </c>
      <c r="D20" s="250">
        <v>43714055.670000002</v>
      </c>
      <c r="E20" s="250">
        <v>2173395.9700000002</v>
      </c>
      <c r="F20" s="250">
        <v>37956777.590000004</v>
      </c>
      <c r="G20" s="251" t="str">
        <f>VLOOKUP(A20,'[1]Dados_EAPC e Seguradoras'!A$1:G$44,7,FALSE)</f>
        <v>https://www.segurosunimed.com.br/</v>
      </c>
    </row>
    <row r="21" spans="1:7" x14ac:dyDescent="0.3">
      <c r="A21" s="249" t="s">
        <v>387</v>
      </c>
      <c r="B21" s="311">
        <v>13615969000119</v>
      </c>
      <c r="C21" s="250">
        <f>VLOOKUP(A21,[6]Ativos!$F$9:$G$53,2,FALSE)</f>
        <v>2414419498.3400002</v>
      </c>
      <c r="D21" s="250">
        <v>1802528.99</v>
      </c>
      <c r="E21" s="250">
        <v>18491843.34</v>
      </c>
      <c r="F21" s="250">
        <v>15516856.800000001</v>
      </c>
      <c r="G21" s="251"/>
    </row>
    <row r="22" spans="1:7" x14ac:dyDescent="0.3">
      <c r="A22" s="249" t="s">
        <v>390</v>
      </c>
      <c r="B22" s="311">
        <v>26314512000116</v>
      </c>
      <c r="C22" s="250">
        <f>VLOOKUP(A22,[6]Ativos!$F$9:$G$53,2,FALSE)</f>
        <v>1692532469.9200001</v>
      </c>
      <c r="D22" s="250">
        <v>58986976.869999997</v>
      </c>
      <c r="E22" s="250">
        <v>408604.32</v>
      </c>
      <c r="F22" s="250">
        <v>16567314.539999999</v>
      </c>
      <c r="G22" s="251" t="str">
        <f>VLOOKUP(A22,'[1]Dados_EAPC e Seguradoras'!A$1:G$44,7,FALSE)</f>
        <v>https://www.sicoob.com.br/web/sicoob/seguros-voce</v>
      </c>
    </row>
    <row r="23" spans="1:7" x14ac:dyDescent="0.3">
      <c r="A23" s="249" t="s">
        <v>391</v>
      </c>
      <c r="B23" s="311">
        <v>8602745000132</v>
      </c>
      <c r="C23" s="250">
        <f>VLOOKUP(A23,[6]Ativos!$F$9:$G$53,2,FALSE)</f>
        <v>1308799766.8000002</v>
      </c>
      <c r="D23" s="250">
        <v>67536614.400000006</v>
      </c>
      <c r="E23" s="250">
        <v>37025725.799999997</v>
      </c>
      <c r="F23" s="250">
        <v>544215.54</v>
      </c>
      <c r="G23" s="251" t="str">
        <f>VLOOKUP(A23,'[1]Dados_EAPC e Seguradoras'!A$1:G$44,7,FALSE)</f>
        <v>https://www.capemisa.com.br/</v>
      </c>
    </row>
    <row r="24" spans="1:7" x14ac:dyDescent="0.3">
      <c r="A24" s="249" t="s">
        <v>392</v>
      </c>
      <c r="B24" s="311">
        <v>2713530000102</v>
      </c>
      <c r="C24" s="250">
        <f>VLOOKUP(A24,[6]Ativos!$F$9:$G$53,2,FALSE)</f>
        <v>832012141.99000001</v>
      </c>
      <c r="D24" s="250">
        <v>2479024.5</v>
      </c>
      <c r="E24" s="250">
        <v>73361.3</v>
      </c>
      <c r="F24" s="250">
        <v>6410956.3899999997</v>
      </c>
      <c r="G24" s="251" t="str">
        <f>VLOOKUP(A24,'[1]Dados_EAPC e Seguradoras'!A$1:G$44,7,FALSE)</f>
        <v>https://alfaprevidencia.com.br/</v>
      </c>
    </row>
    <row r="25" spans="1:7" x14ac:dyDescent="0.3">
      <c r="A25" s="249" t="s">
        <v>393</v>
      </c>
      <c r="B25" s="311">
        <v>92872100000126</v>
      </c>
      <c r="C25" s="250">
        <f>VLOOKUP(A25,[6]Ativos!$F$9:$G$53,2,FALSE)</f>
        <v>302609153.53999996</v>
      </c>
      <c r="D25" s="250">
        <v>82150852.400000006</v>
      </c>
      <c r="E25" s="250">
        <v>50055202.840000004</v>
      </c>
      <c r="F25" s="250">
        <v>415506.57</v>
      </c>
      <c r="G25" s="251" t="str">
        <f>VLOOKUP(A25,'[1]Dados_EAPC e Seguradoras'!A$1:G$44,7,FALSE)</f>
        <v>https://gboexprodutos.com.br/</v>
      </c>
    </row>
    <row r="26" spans="1:7" x14ac:dyDescent="0.3">
      <c r="A26" s="249" t="s">
        <v>394</v>
      </c>
      <c r="B26" s="311">
        <v>92843531000164</v>
      </c>
      <c r="C26" s="250">
        <f>VLOOKUP(A26,[6]Ativos!$F$9:$G$53,2,FALSE)</f>
        <v>209237266.00999999</v>
      </c>
      <c r="D26" s="250">
        <v>2718535.53</v>
      </c>
      <c r="E26" s="250">
        <v>2485996.58</v>
      </c>
      <c r="F26" s="250">
        <v>3980765.28</v>
      </c>
      <c r="G26" s="251" t="str">
        <f>VLOOKUP(A26,'[1]Dados_EAPC e Seguradoras'!A$1:G$44,7,FALSE)</f>
        <v>https://www.aspecir.com.br/</v>
      </c>
    </row>
    <row r="27" spans="1:7" x14ac:dyDescent="0.3">
      <c r="A27" s="249" t="s">
        <v>395</v>
      </c>
      <c r="B27" s="311">
        <v>33634999000180</v>
      </c>
      <c r="C27" s="250">
        <f>VLOOKUP(A27,[6]Ativos!$F$9:$G$53,2,FALSE)</f>
        <v>172165524.81999999</v>
      </c>
      <c r="D27" s="250">
        <v>3460214.87</v>
      </c>
      <c r="E27" s="250">
        <v>840427.28</v>
      </c>
      <c r="F27" s="250">
        <v>0</v>
      </c>
      <c r="G27" s="251" t="str">
        <f>VLOOKUP(A27,'[1]Dados_EAPC e Seguradoras'!A$1:G$44,7,FALSE)</f>
        <v>https://www.comprev.com.br/site_home.php</v>
      </c>
    </row>
    <row r="28" spans="1:7" x14ac:dyDescent="0.3">
      <c r="A28" s="249" t="s">
        <v>678</v>
      </c>
      <c r="B28" s="311">
        <v>46938918000187</v>
      </c>
      <c r="C28" s="250">
        <f>VLOOKUP(A28,[6]Ativos!$F$9:$G$53,2,FALSE)</f>
        <v>163644764.15000001</v>
      </c>
      <c r="D28" s="250">
        <v>6921209.7000000002</v>
      </c>
      <c r="E28" s="250">
        <v>0</v>
      </c>
      <c r="F28" s="250">
        <v>1175369.19</v>
      </c>
      <c r="G28" s="251"/>
    </row>
    <row r="29" spans="1:7" x14ac:dyDescent="0.3">
      <c r="A29" s="249" t="s">
        <v>408</v>
      </c>
      <c r="B29" s="311">
        <v>26136748000100</v>
      </c>
      <c r="C29" s="250">
        <f>VLOOKUP(A29,[6]Ativos!$F$9:$G$53,2,FALSE)</f>
        <v>132555770.78999999</v>
      </c>
      <c r="D29" s="250">
        <v>1501223.8</v>
      </c>
      <c r="E29" s="250">
        <v>69165.070000000007</v>
      </c>
      <c r="F29" s="250">
        <v>0</v>
      </c>
      <c r="G29" s="251" t="str">
        <f>VLOOKUP(A29,'[1]Dados_EAPC e Seguradoras'!A$1:G$44,7,FALSE)</f>
        <v>https://bmgseguros.com.br/</v>
      </c>
    </row>
    <row r="30" spans="1:7" x14ac:dyDescent="0.3">
      <c r="A30" s="249" t="s">
        <v>396</v>
      </c>
      <c r="B30" s="311">
        <v>42150987000170</v>
      </c>
      <c r="C30" s="250">
        <f>VLOOKUP(A30,[6]Ativos!$F$9:$G$53,2,FALSE)</f>
        <v>112849549.02</v>
      </c>
      <c r="D30" s="250">
        <v>2012693.42</v>
      </c>
      <c r="E30" s="250">
        <v>136099.53</v>
      </c>
      <c r="F30" s="250">
        <v>0</v>
      </c>
      <c r="G30" s="251" t="str">
        <f>VLOOKUP(A30,'[1]Dados_EAPC e Seguradoras'!A$1:G$44,7,FALSE)</f>
        <v>https://www.grupoequatorial.com.br/</v>
      </c>
    </row>
    <row r="31" spans="1:7" x14ac:dyDescent="0.3">
      <c r="A31" s="249" t="s">
        <v>397</v>
      </c>
      <c r="B31" s="311">
        <v>88663828000170</v>
      </c>
      <c r="C31" s="250">
        <f>VLOOKUP(A31,[6]Ativos!$F$9:$G$53,2,FALSE)</f>
        <v>99599307.979999989</v>
      </c>
      <c r="D31" s="250">
        <v>5462571.5700000003</v>
      </c>
      <c r="E31" s="250">
        <v>127269.37</v>
      </c>
      <c r="F31" s="250">
        <v>0</v>
      </c>
      <c r="G31" s="251" t="str">
        <f>VLOOKUP(A31,'[1]Dados_EAPC e Seguradoras'!A$1:G$44,7,FALSE)</f>
        <v>https://www.emis.com/</v>
      </c>
    </row>
    <row r="32" spans="1:7" x14ac:dyDescent="0.3">
      <c r="A32" s="249" t="s">
        <v>399</v>
      </c>
      <c r="B32" s="311">
        <v>95619003000114</v>
      </c>
      <c r="C32" s="250">
        <f>VLOOKUP(A32,[6]Ativos!$F$9:$G$53,2,FALSE)</f>
        <v>72771486.350000009</v>
      </c>
      <c r="D32" s="250">
        <v>1981987.38</v>
      </c>
      <c r="E32" s="250">
        <v>822901.97</v>
      </c>
      <c r="F32" s="250">
        <v>0</v>
      </c>
      <c r="G32" s="251" t="s">
        <v>1314</v>
      </c>
    </row>
    <row r="33" spans="1:7" x14ac:dyDescent="0.3">
      <c r="A33" s="249" t="s">
        <v>398</v>
      </c>
      <c r="B33" s="311">
        <v>17479056000173</v>
      </c>
      <c r="C33" s="250">
        <f>VLOOKUP(A33,[6]Ativos!$F$9:$G$53,2,FALSE)</f>
        <v>71819442.210000008</v>
      </c>
      <c r="D33" s="250">
        <v>3088867.22</v>
      </c>
      <c r="E33" s="250">
        <v>833478.93</v>
      </c>
      <c r="F33" s="250">
        <v>1822.13</v>
      </c>
      <c r="G33" s="251" t="str">
        <f>VLOOKUP(A33,'[1]Dados_EAPC e Seguradoras'!A$1:G$44,7,FALSE)</f>
        <v>https://kovr.com.br/</v>
      </c>
    </row>
    <row r="34" spans="1:7" x14ac:dyDescent="0.3">
      <c r="A34" s="249" t="s">
        <v>401</v>
      </c>
      <c r="B34" s="311">
        <v>34115683000144</v>
      </c>
      <c r="C34" s="250">
        <f>VLOOKUP(A34,[6]Ativos!$F$9:$G$53,2,FALSE)</f>
        <v>64811897.130000003</v>
      </c>
      <c r="D34" s="250">
        <v>3360409.71</v>
      </c>
      <c r="E34" s="250">
        <v>947588.17</v>
      </c>
      <c r="F34" s="250">
        <v>131321.01999999999</v>
      </c>
      <c r="G34" s="251" t="str">
        <f>VLOOKUP(A34,'[1]Dados_EAPC e Seguradoras'!A$1:G$44,7,FALSE)</f>
        <v>http://www.reciproca.com.br/</v>
      </c>
    </row>
    <row r="35" spans="1:7" x14ac:dyDescent="0.3">
      <c r="A35" s="249" t="s">
        <v>400</v>
      </c>
      <c r="B35" s="311">
        <v>87883807000106</v>
      </c>
      <c r="C35" s="250">
        <f>VLOOKUP(A35,[6]Ativos!$F$9:$G$53,2,FALSE)</f>
        <v>62250629.229999997</v>
      </c>
      <c r="D35" s="250">
        <v>1449542.32</v>
      </c>
      <c r="E35" s="250">
        <v>2069090.63</v>
      </c>
      <c r="F35" s="250">
        <v>0</v>
      </c>
      <c r="G35" s="251" t="str">
        <f>VLOOKUP(A35,'[1]Dados_EAPC e Seguradoras'!A$1:G$44,7,FALSE)</f>
        <v>https://mbmseguros.com.br/</v>
      </c>
    </row>
    <row r="36" spans="1:7" x14ac:dyDescent="0.3">
      <c r="A36" s="249" t="s">
        <v>403</v>
      </c>
      <c r="B36" s="311">
        <v>33767492000102</v>
      </c>
      <c r="C36" s="250">
        <f>VLOOKUP(A36,[6]Ativos!$F$9:$G$53,2,FALSE)</f>
        <v>59950120.939999998</v>
      </c>
      <c r="D36" s="250">
        <v>937120.45</v>
      </c>
      <c r="E36" s="250">
        <v>229082.54</v>
      </c>
      <c r="F36" s="250">
        <v>0</v>
      </c>
      <c r="G36" s="251" t="str">
        <f>VLOOKUP(A36,'[1]Dados_EAPC e Seguradoras'!A$1:G$44,7,FALSE)</f>
        <v>https://www.viverprevidencia.com.br/</v>
      </c>
    </row>
    <row r="37" spans="1:7" x14ac:dyDescent="0.3">
      <c r="A37" s="249" t="s">
        <v>404</v>
      </c>
      <c r="B37" s="311">
        <v>87163234000138</v>
      </c>
      <c r="C37" s="250">
        <f>VLOOKUP(A37,[6]Ativos!$F$9:$G$53,2,FALSE)</f>
        <v>58984969.090000004</v>
      </c>
      <c r="D37" s="250">
        <v>7076995.9400000004</v>
      </c>
      <c r="E37" s="250">
        <v>1371095.53</v>
      </c>
      <c r="F37" s="250">
        <v>0</v>
      </c>
      <c r="G37" s="251" t="str">
        <f>VLOOKUP(A37,'[1]Dados_EAPC e Seguradoras'!A$1:G$44,7,FALSE)</f>
        <v>https://www.sabemi.com.br/</v>
      </c>
    </row>
    <row r="38" spans="1:7" x14ac:dyDescent="0.3">
      <c r="A38" s="249" t="s">
        <v>402</v>
      </c>
      <c r="B38" s="311">
        <v>92892256000179</v>
      </c>
      <c r="C38" s="250">
        <f>VLOOKUP(A38,[6]Ativos!$F$9:$G$53,2,FALSE)</f>
        <v>52693465.310000002</v>
      </c>
      <c r="D38" s="250">
        <v>2522377.4700000002</v>
      </c>
      <c r="E38" s="250">
        <v>864254.53</v>
      </c>
      <c r="F38" s="250">
        <v>120514.09</v>
      </c>
      <c r="G38" s="251" t="str">
        <f>VLOOKUP(A38,'[1]Dados_EAPC e Seguradoras'!A$1:G$44,7,FALSE)</f>
        <v>https://mbmseguros.com.br/</v>
      </c>
    </row>
    <row r="39" spans="1:7" x14ac:dyDescent="0.3">
      <c r="A39" s="249" t="s">
        <v>407</v>
      </c>
      <c r="B39" s="311">
        <v>95611141000157</v>
      </c>
      <c r="C39" s="250">
        <f>VLOOKUP(A39,[6]Ativos!$F$9:$G$53,2,FALSE)</f>
        <v>40561752.560000002</v>
      </c>
      <c r="D39" s="250">
        <v>1376902.57</v>
      </c>
      <c r="E39" s="250">
        <v>530406.69999999995</v>
      </c>
      <c r="F39" s="250">
        <v>54911.8</v>
      </c>
      <c r="G39" s="251" t="str">
        <f>VLOOKUP(A39,'[1]Dados_EAPC e Seguradoras'!A$1:G$44,7,FALSE)</f>
        <v>https://uniaoseguradora.com.br/</v>
      </c>
    </row>
    <row r="40" spans="1:7" x14ac:dyDescent="0.3">
      <c r="A40" s="249" t="s">
        <v>405</v>
      </c>
      <c r="B40" s="311">
        <v>42516278000166</v>
      </c>
      <c r="C40" s="250">
        <f>VLOOKUP(A40,[6]Ativos!$F$9:$G$53,2,FALSE)</f>
        <v>33563371.710000001</v>
      </c>
      <c r="D40" s="250">
        <v>320</v>
      </c>
      <c r="E40" s="250">
        <v>7850.46</v>
      </c>
      <c r="F40" s="250">
        <v>0</v>
      </c>
      <c r="G40" s="251" t="str">
        <f>VLOOKUP(A40,'[1]Dados_EAPC e Seguradoras'!A$1:G$44,7,FALSE)</f>
        <v>https://www.centauro-on.com.br/</v>
      </c>
    </row>
    <row r="41" spans="1:7" x14ac:dyDescent="0.3">
      <c r="A41" s="249" t="s">
        <v>409</v>
      </c>
      <c r="B41" s="311">
        <v>92812098000108</v>
      </c>
      <c r="C41" s="250">
        <f>VLOOKUP(A41,[6]Ativos!$F$9:$G$53,2,FALSE)</f>
        <v>32395073.330000002</v>
      </c>
      <c r="D41" s="250">
        <v>1297283.82</v>
      </c>
      <c r="E41" s="250">
        <v>0</v>
      </c>
      <c r="F41" s="250">
        <v>0</v>
      </c>
      <c r="G41" s="251" t="str">
        <f>VLOOKUP(A41,'[1]Dados_EAPC e Seguradoras'!A$1:G$44,7,FALSE)</f>
        <v>https://www.futuroprevidencia.com.br/</v>
      </c>
    </row>
    <row r="42" spans="1:7" x14ac:dyDescent="0.3">
      <c r="A42" s="249" t="s">
        <v>406</v>
      </c>
      <c r="B42" s="311">
        <v>88747928000185</v>
      </c>
      <c r="C42" s="250">
        <f>VLOOKUP(A42,[6]Ativos!$F$9:$G$53,2,FALSE)</f>
        <v>25695149.809999999</v>
      </c>
      <c r="D42" s="250">
        <v>1672537.81</v>
      </c>
      <c r="E42" s="250">
        <v>408402.18</v>
      </c>
      <c r="F42" s="250">
        <v>0</v>
      </c>
      <c r="G42" s="251" t="str">
        <f>VLOOKUP(A42,'[1]Dados_EAPC e Seguradoras'!A$1:G$44,7,FALSE)</f>
        <v>https://www.sabemi.com.br/produtos/previdencia-privada/</v>
      </c>
    </row>
    <row r="43" spans="1:7" x14ac:dyDescent="0.3">
      <c r="A43" s="249" t="s">
        <v>410</v>
      </c>
      <c r="B43" s="311">
        <v>21242451000105</v>
      </c>
      <c r="C43" s="250">
        <f>VLOOKUP(A43,[6]Ativos!$F$9:$G$53,2,FALSE)</f>
        <v>17984503.210000001</v>
      </c>
      <c r="D43" s="250">
        <v>38625.35</v>
      </c>
      <c r="E43" s="250">
        <v>0</v>
      </c>
      <c r="F43" s="250">
        <v>0</v>
      </c>
      <c r="G43" s="251" t="str">
        <f>VLOOKUP(A43,'[1]Dados_EAPC e Seguradoras'!A$1:G$44,7,FALSE)</f>
        <v>https://eqseguros.com.br/</v>
      </c>
    </row>
    <row r="44" spans="1:7" x14ac:dyDescent="0.3">
      <c r="A44" s="249" t="s">
        <v>411</v>
      </c>
      <c r="B44" s="311">
        <v>17188350000126</v>
      </c>
      <c r="C44" s="250">
        <f>VLOOKUP(A44,[6]Ativos!$F$9:$G$53,2,FALSE)</f>
        <v>8656930.3200000022</v>
      </c>
      <c r="D44" s="250">
        <v>2283954.06</v>
      </c>
      <c r="E44" s="250">
        <v>1022976.87</v>
      </c>
      <c r="F44" s="250">
        <v>0</v>
      </c>
      <c r="G44" s="251" t="str">
        <f>VLOOKUP(A44,'[1]Dados_EAPC e Seguradoras'!A$1:G$44,7,FALSE)</f>
        <v>https://auxvida.com.br/</v>
      </c>
    </row>
    <row r="45" spans="1:7" x14ac:dyDescent="0.3">
      <c r="A45" s="249" t="s">
        <v>412</v>
      </c>
      <c r="B45" s="311">
        <v>76678101000188</v>
      </c>
      <c r="C45" s="250">
        <f>VLOOKUP(A45,[6]Ativos!$F$9:$G$53,2,FALSE)</f>
        <v>1837468.52</v>
      </c>
      <c r="D45" s="250">
        <v>584094.59</v>
      </c>
      <c r="E45" s="250">
        <v>161944.94</v>
      </c>
      <c r="F45" s="250">
        <v>0</v>
      </c>
      <c r="G45" s="251" t="str">
        <f>VLOOKUP(A45,'[1]Dados_EAPC e Seguradoras'!A$1:G$44,7,FALSE)</f>
        <v>http://www.upofa.com.br/</v>
      </c>
    </row>
    <row r="46" spans="1:7" x14ac:dyDescent="0.3">
      <c r="A46" s="249" t="s">
        <v>700</v>
      </c>
      <c r="B46" s="311">
        <v>29961505000102</v>
      </c>
      <c r="C46" s="250">
        <f>VLOOKUP(A46,[6]Ativos!$F$9:$G$53,2,FALSE)</f>
        <v>1390877.78</v>
      </c>
      <c r="D46" s="250">
        <v>143824.76</v>
      </c>
      <c r="E46" s="250">
        <v>0</v>
      </c>
      <c r="F46" s="250">
        <v>0</v>
      </c>
      <c r="G46" s="251" t="s">
        <v>1312</v>
      </c>
    </row>
    <row r="48" spans="1:7" x14ac:dyDescent="0.3">
      <c r="A48" s="272" t="s">
        <v>1315</v>
      </c>
    </row>
  </sheetData>
  <hyperlinks>
    <hyperlink ref="A1" location="'Índice '!A1" display="Índice" xr:uid="{6FB92CE9-F5BC-42BA-BBD6-0ACA0EC0F070}"/>
  </hyperlink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0" tint="-0.14999847407452621"/>
  </sheetPr>
  <dimension ref="A1:P19"/>
  <sheetViews>
    <sheetView showGridLines="0" workbookViewId="0">
      <selection activeCell="N14" sqref="N14"/>
    </sheetView>
  </sheetViews>
  <sheetFormatPr defaultRowHeight="14.4" x14ac:dyDescent="0.3"/>
  <cols>
    <col min="2" max="2" width="32.6640625" bestFit="1" customWidth="1"/>
    <col min="3" max="3" width="8" bestFit="1" customWidth="1"/>
    <col min="4" max="6" width="9.5546875" bestFit="1" customWidth="1"/>
    <col min="7" max="7" width="8.5546875" customWidth="1"/>
    <col min="8" max="9" width="8.33203125" customWidth="1"/>
    <col min="10" max="10" width="8.6640625" customWidth="1"/>
    <col min="12" max="12" width="9.109375" customWidth="1"/>
    <col min="13" max="13" width="12" customWidth="1"/>
    <col min="14" max="14" width="9.5546875" bestFit="1" customWidth="1"/>
    <col min="15" max="15" width="29.109375" customWidth="1"/>
    <col min="16" max="16" width="12.109375" bestFit="1" customWidth="1"/>
  </cols>
  <sheetData>
    <row r="1" spans="1:16" x14ac:dyDescent="0.3">
      <c r="A1" s="43" t="s">
        <v>75</v>
      </c>
    </row>
    <row r="2" spans="1:16" ht="18" x14ac:dyDescent="0.35">
      <c r="B2" s="304" t="s">
        <v>305</v>
      </c>
      <c r="C2" s="304"/>
      <c r="D2" s="304"/>
      <c r="E2" s="304"/>
      <c r="F2" s="304"/>
      <c r="G2" s="304"/>
      <c r="H2" s="304"/>
      <c r="I2" s="304"/>
    </row>
    <row r="3" spans="1:16" x14ac:dyDescent="0.3">
      <c r="B3" s="8"/>
      <c r="C3" s="8"/>
      <c r="D3" s="8"/>
      <c r="E3" s="8"/>
      <c r="F3" s="8"/>
      <c r="G3" s="8"/>
      <c r="H3" s="8"/>
      <c r="I3" s="8"/>
    </row>
    <row r="4" spans="1:16" ht="15.6" x14ac:dyDescent="0.3">
      <c r="B4" s="145" t="s">
        <v>306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6" x14ac:dyDescent="0.3">
      <c r="B5" s="154" t="s">
        <v>64</v>
      </c>
      <c r="C5" s="155">
        <v>2013</v>
      </c>
      <c r="D5" s="155">
        <v>2014</v>
      </c>
      <c r="E5" s="155">
        <v>2015</v>
      </c>
      <c r="F5" s="155">
        <v>2016</v>
      </c>
      <c r="G5" s="155">
        <v>2017</v>
      </c>
      <c r="H5" s="155">
        <v>2018</v>
      </c>
      <c r="I5" s="155">
        <v>2019</v>
      </c>
      <c r="J5" s="155">
        <v>2020</v>
      </c>
      <c r="K5" s="155">
        <v>2021</v>
      </c>
      <c r="L5" s="207" t="s">
        <v>161</v>
      </c>
      <c r="M5" s="207" t="s">
        <v>1275</v>
      </c>
      <c r="N5" s="207" t="s">
        <v>1276</v>
      </c>
    </row>
    <row r="6" spans="1:16" x14ac:dyDescent="0.3">
      <c r="B6" s="41" t="s">
        <v>307</v>
      </c>
      <c r="C6" s="196">
        <v>550.75211849909124</v>
      </c>
      <c r="D6" s="196">
        <v>624.97689626775809</v>
      </c>
      <c r="E6" s="196">
        <v>738.66767596862246</v>
      </c>
      <c r="F6" s="196">
        <v>959.85226883302391</v>
      </c>
      <c r="G6" s="196">
        <v>1103.9898676243045</v>
      </c>
      <c r="H6" s="196">
        <v>1207.0639129634019</v>
      </c>
      <c r="I6" s="196">
        <v>1244.4796969080001</v>
      </c>
      <c r="J6" s="196">
        <v>1272.996574222354</v>
      </c>
      <c r="K6" s="196">
        <v>1300.1943299995601</v>
      </c>
      <c r="L6" s="196">
        <v>1505.9236662628302</v>
      </c>
      <c r="M6" s="196">
        <v>1721.2630683033042</v>
      </c>
      <c r="N6" s="196">
        <v>1767.8515679431714</v>
      </c>
      <c r="O6" s="208"/>
      <c r="P6" s="208"/>
    </row>
    <row r="7" spans="1:16" x14ac:dyDescent="0.3">
      <c r="B7" s="41" t="s">
        <v>308</v>
      </c>
      <c r="C7" s="196">
        <v>209.49159479106117</v>
      </c>
      <c r="D7" s="196">
        <v>246.78991906281692</v>
      </c>
      <c r="E7" s="196">
        <v>283.35858839407922</v>
      </c>
      <c r="F7" s="196">
        <v>255.13468234918264</v>
      </c>
      <c r="G7" s="196">
        <v>264.17307371033922</v>
      </c>
      <c r="H7" s="196">
        <v>275.11622223268802</v>
      </c>
      <c r="I7" s="196">
        <v>304.33683742300002</v>
      </c>
      <c r="J7" s="196">
        <v>332.49021339156053</v>
      </c>
      <c r="K7" s="196">
        <v>359.48574867677002</v>
      </c>
      <c r="L7" s="196">
        <v>523.80166476575209</v>
      </c>
      <c r="M7" s="196">
        <v>600.46105893807032</v>
      </c>
      <c r="N7" s="196">
        <v>621.80722571075728</v>
      </c>
      <c r="O7" s="208"/>
      <c r="P7" s="208"/>
    </row>
    <row r="8" spans="1:16" x14ac:dyDescent="0.3">
      <c r="B8" s="41" t="s">
        <v>309</v>
      </c>
      <c r="C8" s="196">
        <v>202.29703853174519</v>
      </c>
      <c r="D8" s="196">
        <v>177.21239702763538</v>
      </c>
      <c r="E8" s="196">
        <v>132.46648429610889</v>
      </c>
      <c r="F8" s="196">
        <v>146.35891108415387</v>
      </c>
      <c r="G8" s="196">
        <v>150.78764220769398</v>
      </c>
      <c r="H8" s="196">
        <v>173.74404658238853</v>
      </c>
      <c r="I8" s="196">
        <v>217.45111517199999</v>
      </c>
      <c r="J8" s="196">
        <v>250.14699911435451</v>
      </c>
      <c r="K8" s="196">
        <v>208.62113747552999</v>
      </c>
      <c r="L8" s="196">
        <v>216.16795550395997</v>
      </c>
      <c r="M8" s="196">
        <v>220.63826034031172</v>
      </c>
      <c r="N8" s="196">
        <v>208.34468540579596</v>
      </c>
      <c r="O8" s="208"/>
      <c r="P8" s="208"/>
    </row>
    <row r="9" spans="1:16" x14ac:dyDescent="0.3">
      <c r="B9" s="41" t="s">
        <v>310</v>
      </c>
      <c r="C9" s="196">
        <v>29.326651901634516</v>
      </c>
      <c r="D9" s="196">
        <v>31.726651901634515</v>
      </c>
      <c r="E9" s="196">
        <v>33.026651901634516</v>
      </c>
      <c r="F9" s="196">
        <v>32.726651901634511</v>
      </c>
      <c r="G9" s="196">
        <v>32.026651901634516</v>
      </c>
      <c r="H9" s="196">
        <v>32.336651901634511</v>
      </c>
      <c r="I9" s="196">
        <v>32.269999999999996</v>
      </c>
      <c r="J9" s="196">
        <v>30.466550638985598</v>
      </c>
      <c r="K9" s="196">
        <v>31.720963343160001</v>
      </c>
      <c r="L9" s="196">
        <v>32.241187951133561</v>
      </c>
      <c r="M9" s="196">
        <v>33.342906672795365</v>
      </c>
      <c r="N9" s="196">
        <v>33.445643388536126</v>
      </c>
      <c r="O9" s="208"/>
      <c r="P9" s="208"/>
    </row>
    <row r="10" spans="1:16" x14ac:dyDescent="0.3">
      <c r="B10" s="41" t="s">
        <v>311</v>
      </c>
      <c r="C10" s="196">
        <v>56.27563785121243</v>
      </c>
      <c r="D10" s="196">
        <v>63.302753801279465</v>
      </c>
      <c r="E10" s="196">
        <v>58.886863111949999</v>
      </c>
      <c r="F10" s="196">
        <v>51.680260460810004</v>
      </c>
      <c r="G10" s="196">
        <v>60.53271151440255</v>
      </c>
      <c r="H10" s="196">
        <v>62.247399666440558</v>
      </c>
      <c r="I10" s="196">
        <v>124.325346869</v>
      </c>
      <c r="J10" s="196">
        <v>160.1656796861231</v>
      </c>
      <c r="K10" s="196">
        <v>254.18308967370999</v>
      </c>
      <c r="L10" s="196">
        <v>88.864217322996311</v>
      </c>
      <c r="M10" s="196">
        <v>85.129807976069671</v>
      </c>
      <c r="N10" s="196">
        <v>76.192896723262493</v>
      </c>
      <c r="O10" s="208"/>
      <c r="P10" s="208"/>
    </row>
    <row r="11" spans="1:16" x14ac:dyDescent="0.3">
      <c r="B11" s="99" t="s">
        <v>93</v>
      </c>
      <c r="C11" s="197">
        <v>1048.1430415747445</v>
      </c>
      <c r="D11" s="197">
        <v>1144.0086180611245</v>
      </c>
      <c r="E11" s="197">
        <v>1246.4062636723952</v>
      </c>
      <c r="F11" s="197">
        <v>1445.7527746288051</v>
      </c>
      <c r="G11" s="197">
        <v>1611.5099469583747</v>
      </c>
      <c r="H11" s="197">
        <v>1750.5082333465534</v>
      </c>
      <c r="I11" s="197">
        <v>1922.8629963720002</v>
      </c>
      <c r="J11" s="197">
        <v>2046.2660170533777</v>
      </c>
      <c r="K11" s="197">
        <v>2154.2052891687199</v>
      </c>
      <c r="L11" s="197">
        <v>2366.9986918066725</v>
      </c>
      <c r="M11" s="197">
        <v>2660.8351022305515</v>
      </c>
      <c r="N11" s="197">
        <v>2707.6420191715233</v>
      </c>
      <c r="O11" s="208"/>
      <c r="P11" s="208"/>
    </row>
    <row r="12" spans="1:16" x14ac:dyDescent="0.3">
      <c r="B12" s="41"/>
      <c r="C12" s="41"/>
      <c r="D12" s="41"/>
      <c r="E12" s="41"/>
      <c r="F12" s="41"/>
      <c r="G12" s="41"/>
      <c r="H12" s="41"/>
      <c r="I12" s="41"/>
      <c r="J12" s="41"/>
      <c r="K12" s="41"/>
    </row>
    <row r="13" spans="1:16" ht="25.5" customHeight="1" x14ac:dyDescent="0.3">
      <c r="B13" s="307" t="s">
        <v>312</v>
      </c>
      <c r="C13" s="307"/>
      <c r="D13" s="307"/>
      <c r="E13" s="307"/>
      <c r="F13" s="307"/>
      <c r="G13" s="307"/>
      <c r="H13" s="307"/>
      <c r="I13" s="307"/>
      <c r="O13" s="174"/>
    </row>
    <row r="14" spans="1:16" x14ac:dyDescent="0.3">
      <c r="B14" s="307"/>
      <c r="C14" s="307"/>
      <c r="D14" s="307"/>
      <c r="E14" s="307"/>
      <c r="F14" s="307"/>
      <c r="G14" s="307"/>
      <c r="H14" s="307"/>
      <c r="I14" s="307"/>
    </row>
    <row r="15" spans="1:16" x14ac:dyDescent="0.3">
      <c r="B15" s="307"/>
      <c r="C15" s="307"/>
      <c r="D15" s="307"/>
      <c r="E15" s="307"/>
      <c r="F15" s="307"/>
      <c r="G15" s="307"/>
      <c r="H15" s="307"/>
      <c r="I15" s="307"/>
    </row>
    <row r="16" spans="1:16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46" t="s">
        <v>1304</v>
      </c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</sheetData>
  <mergeCells count="2">
    <mergeCell ref="B2:I2"/>
    <mergeCell ref="B13:I15"/>
  </mergeCells>
  <phoneticPr fontId="21" type="noConversion"/>
  <hyperlinks>
    <hyperlink ref="A1" location="'Índice '!A1" display="Índice" xr:uid="{00000000-0004-0000-2E00-000000000000}"/>
  </hyperlinks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theme="0" tint="-0.14999847407452621"/>
  </sheetPr>
  <dimension ref="A1:Q20"/>
  <sheetViews>
    <sheetView showGridLines="0" workbookViewId="0">
      <selection activeCell="P14" sqref="P14"/>
    </sheetView>
  </sheetViews>
  <sheetFormatPr defaultRowHeight="14.4" x14ac:dyDescent="0.3"/>
  <cols>
    <col min="2" max="2" width="28.88671875" bestFit="1" customWidth="1"/>
    <col min="3" max="9" width="8" customWidth="1"/>
    <col min="12" max="12" width="10.33203125" customWidth="1"/>
    <col min="13" max="13" width="13.33203125" customWidth="1"/>
    <col min="14" max="14" width="9.5546875" bestFit="1" customWidth="1"/>
    <col min="16" max="16" width="23.5546875" customWidth="1"/>
    <col min="17" max="17" width="12.33203125" customWidth="1"/>
  </cols>
  <sheetData>
    <row r="1" spans="1:17" x14ac:dyDescent="0.3">
      <c r="A1" s="43" t="s">
        <v>75</v>
      </c>
    </row>
    <row r="2" spans="1:17" ht="18" x14ac:dyDescent="0.35">
      <c r="B2" s="304" t="s">
        <v>305</v>
      </c>
      <c r="C2" s="304"/>
      <c r="D2" s="304"/>
      <c r="E2" s="304"/>
      <c r="F2" s="304"/>
      <c r="G2" s="304"/>
      <c r="H2" s="304"/>
      <c r="I2" s="304"/>
    </row>
    <row r="3" spans="1:17" x14ac:dyDescent="0.3">
      <c r="B3" s="8"/>
      <c r="C3" s="8"/>
      <c r="D3" s="8"/>
      <c r="E3" s="8"/>
      <c r="F3" s="8"/>
      <c r="G3" s="8"/>
      <c r="H3" s="8"/>
      <c r="I3" s="8"/>
    </row>
    <row r="4" spans="1:17" ht="15.6" x14ac:dyDescent="0.3">
      <c r="B4" s="145" t="s">
        <v>313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7" x14ac:dyDescent="0.3">
      <c r="B5" s="154" t="s">
        <v>314</v>
      </c>
      <c r="C5" s="154">
        <v>2013</v>
      </c>
      <c r="D5" s="154">
        <v>2014</v>
      </c>
      <c r="E5" s="154">
        <v>2015</v>
      </c>
      <c r="F5" s="154">
        <v>2016</v>
      </c>
      <c r="G5" s="154">
        <v>2017</v>
      </c>
      <c r="H5" s="154">
        <v>2018</v>
      </c>
      <c r="I5" s="154">
        <v>2019</v>
      </c>
      <c r="J5" s="154">
        <v>2020</v>
      </c>
      <c r="K5" s="154">
        <v>2021</v>
      </c>
      <c r="L5" s="207" t="s">
        <v>161</v>
      </c>
      <c r="M5" s="207" t="s">
        <v>1275</v>
      </c>
      <c r="N5" s="207" t="s">
        <v>1276</v>
      </c>
    </row>
    <row r="6" spans="1:17" x14ac:dyDescent="0.3">
      <c r="B6" s="40" t="s">
        <v>307</v>
      </c>
      <c r="C6" s="41">
        <v>279.41221959109117</v>
      </c>
      <c r="D6" s="41">
        <v>330.62085665875804</v>
      </c>
      <c r="E6" s="41">
        <v>391.12765812062241</v>
      </c>
      <c r="F6" s="41">
        <v>546.49800803302389</v>
      </c>
      <c r="G6" s="41">
        <v>665.94071967630441</v>
      </c>
      <c r="H6" s="41">
        <v>728.80222307640179</v>
      </c>
      <c r="I6" s="41">
        <v>789.03</v>
      </c>
      <c r="J6" s="41">
        <v>803.45063255201387</v>
      </c>
      <c r="K6" s="41">
        <v>793.04171615013001</v>
      </c>
      <c r="L6" s="41">
        <v>841.05679913210031</v>
      </c>
      <c r="M6" s="41">
        <v>985.40922164580434</v>
      </c>
      <c r="N6" s="238">
        <v>1021.5949989164212</v>
      </c>
      <c r="P6" s="78"/>
      <c r="Q6" s="78"/>
    </row>
    <row r="7" spans="1:17" x14ac:dyDescent="0.3">
      <c r="B7" s="40" t="s">
        <v>315</v>
      </c>
      <c r="C7" s="41">
        <v>101.61508729606119</v>
      </c>
      <c r="D7" s="41">
        <v>123.21039434381693</v>
      </c>
      <c r="E7" s="41">
        <v>158.22941503307919</v>
      </c>
      <c r="F7" s="41">
        <v>131.07513147018264</v>
      </c>
      <c r="G7" s="41">
        <v>127.71589421233922</v>
      </c>
      <c r="H7" s="41">
        <v>141.77629674268803</v>
      </c>
      <c r="I7" s="41">
        <v>185.12</v>
      </c>
      <c r="J7" s="41">
        <v>210.08922664864082</v>
      </c>
      <c r="K7" s="41">
        <v>254.74494947762</v>
      </c>
      <c r="L7" s="41">
        <v>357.56835658197213</v>
      </c>
      <c r="M7" s="41">
        <v>396.31467711518025</v>
      </c>
      <c r="N7" s="238">
        <v>410.72839804557731</v>
      </c>
      <c r="P7" s="78"/>
      <c r="Q7" s="78"/>
    </row>
    <row r="8" spans="1:17" x14ac:dyDescent="0.3">
      <c r="B8" s="40" t="s">
        <v>309</v>
      </c>
      <c r="C8" s="41">
        <v>19.700953629745193</v>
      </c>
      <c r="D8" s="41">
        <v>17.335725021635362</v>
      </c>
      <c r="E8" s="41">
        <v>13.126977507108887</v>
      </c>
      <c r="F8" s="41">
        <v>12.498807136153873</v>
      </c>
      <c r="G8" s="41">
        <v>14.503291124694</v>
      </c>
      <c r="H8" s="41">
        <v>14.890392967388523</v>
      </c>
      <c r="I8" s="41">
        <v>28.7</v>
      </c>
      <c r="J8" s="41">
        <v>49.67</v>
      </c>
      <c r="K8" s="41">
        <v>75.783650093770007</v>
      </c>
      <c r="L8" s="41">
        <v>68.769110003309947</v>
      </c>
      <c r="M8" s="41">
        <v>73.42049589247172</v>
      </c>
      <c r="N8" s="238">
        <v>70.40647270763597</v>
      </c>
      <c r="P8" s="78"/>
      <c r="Q8" s="78"/>
    </row>
    <row r="9" spans="1:17" x14ac:dyDescent="0.3">
      <c r="B9" s="40" t="s">
        <v>310</v>
      </c>
      <c r="C9" s="41">
        <v>0.32665190163451563</v>
      </c>
      <c r="D9" s="41">
        <v>0.32665190163451563</v>
      </c>
      <c r="E9" s="41">
        <v>0.32665190163451563</v>
      </c>
      <c r="F9" s="41">
        <v>0.32665190163451563</v>
      </c>
      <c r="G9" s="41">
        <v>0.32665190163451563</v>
      </c>
      <c r="H9" s="41">
        <v>0.32665190163451563</v>
      </c>
      <c r="I9" s="41">
        <v>0.26</v>
      </c>
      <c r="J9" s="41">
        <v>0.41</v>
      </c>
      <c r="K9" s="41">
        <v>0.40877543267999999</v>
      </c>
      <c r="L9" s="41">
        <v>0.66665246088356112</v>
      </c>
      <c r="M9" s="41">
        <v>0.5258880249253689</v>
      </c>
      <c r="N9" s="238">
        <v>0.57199238600612667</v>
      </c>
      <c r="P9" s="78"/>
      <c r="Q9" s="78"/>
    </row>
    <row r="10" spans="1:17" x14ac:dyDescent="0.3">
      <c r="B10" s="40" t="s">
        <v>311</v>
      </c>
      <c r="C10" s="41">
        <v>1.4132674652124313</v>
      </c>
      <c r="D10" s="41">
        <v>1.4415782942794628</v>
      </c>
      <c r="E10" s="41">
        <v>0.78228472195000009</v>
      </c>
      <c r="F10" s="41">
        <v>0.80181081081000016</v>
      </c>
      <c r="G10" s="41">
        <v>1.7976906214025536</v>
      </c>
      <c r="H10" s="41">
        <v>1.7560922404405568</v>
      </c>
      <c r="I10" s="41">
        <v>2.39</v>
      </c>
      <c r="J10" s="41">
        <v>16.510000000000002</v>
      </c>
      <c r="K10" s="41">
        <v>5.2929655176999999</v>
      </c>
      <c r="L10" s="41">
        <v>5.5053283388463115</v>
      </c>
      <c r="M10" s="41">
        <v>4.1358259362096756</v>
      </c>
      <c r="N10" s="238">
        <v>4.0206149703824945</v>
      </c>
      <c r="P10" s="78"/>
      <c r="Q10" s="78"/>
    </row>
    <row r="11" spans="1:17" x14ac:dyDescent="0.3">
      <c r="B11" s="40" t="s">
        <v>93</v>
      </c>
      <c r="C11" s="42">
        <v>402.46817988374448</v>
      </c>
      <c r="D11" s="42">
        <v>472.93520622012431</v>
      </c>
      <c r="E11" s="42">
        <v>563.59298728439489</v>
      </c>
      <c r="F11" s="42">
        <v>691.20040935180498</v>
      </c>
      <c r="G11" s="42">
        <v>810.28424753637466</v>
      </c>
      <c r="H11" s="42">
        <v>887.55165692855337</v>
      </c>
      <c r="I11" s="41">
        <v>1005.5</v>
      </c>
      <c r="J11" s="41">
        <v>1080.1298592006549</v>
      </c>
      <c r="K11" s="41">
        <v>1129.2720566718999</v>
      </c>
      <c r="L11" s="41">
        <v>1273.5662465171124</v>
      </c>
      <c r="M11" s="41">
        <v>1459.8061086145913</v>
      </c>
      <c r="N11" s="238">
        <v>1507.3224770260231</v>
      </c>
      <c r="P11" s="78"/>
      <c r="Q11" s="78"/>
    </row>
    <row r="12" spans="1:17" x14ac:dyDescent="0.3">
      <c r="B12" s="38"/>
      <c r="C12" s="8"/>
      <c r="D12" s="8"/>
      <c r="E12" s="8"/>
      <c r="F12" s="8"/>
      <c r="G12" s="8"/>
      <c r="H12" s="8"/>
      <c r="I12" s="8"/>
    </row>
    <row r="13" spans="1:17" x14ac:dyDescent="0.3">
      <c r="B13" s="8"/>
      <c r="C13" s="8"/>
      <c r="D13" s="8"/>
      <c r="E13" s="8"/>
      <c r="F13" s="8"/>
      <c r="G13" s="8"/>
      <c r="H13" s="8"/>
      <c r="I13" s="8"/>
    </row>
    <row r="14" spans="1:17" x14ac:dyDescent="0.3">
      <c r="B14" s="46" t="s">
        <v>1284</v>
      </c>
      <c r="C14" s="8"/>
      <c r="D14" s="8"/>
      <c r="E14" s="8"/>
      <c r="F14" s="8"/>
      <c r="G14" s="8"/>
      <c r="H14" s="8"/>
      <c r="I14" s="8"/>
    </row>
    <row r="15" spans="1:17" x14ac:dyDescent="0.3">
      <c r="B15" s="8"/>
      <c r="C15" s="8"/>
      <c r="D15" s="8"/>
      <c r="E15" s="8"/>
      <c r="F15" s="8"/>
      <c r="G15" s="8"/>
      <c r="H15" s="8"/>
      <c r="I15" s="8"/>
    </row>
    <row r="16" spans="1:17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</sheetData>
  <mergeCells count="1">
    <mergeCell ref="B2:I2"/>
  </mergeCells>
  <phoneticPr fontId="21" type="noConversion"/>
  <hyperlinks>
    <hyperlink ref="A1" location="'Índice '!A1" display="Índice" xr:uid="{00000000-0004-0000-2F00-000000000000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0" tint="-0.14999847407452621"/>
  </sheetPr>
  <dimension ref="A1:O19"/>
  <sheetViews>
    <sheetView showGridLines="0" zoomScaleNormal="100" workbookViewId="0">
      <selection activeCell="O21" sqref="O21"/>
    </sheetView>
  </sheetViews>
  <sheetFormatPr defaultRowHeight="14.4" x14ac:dyDescent="0.3"/>
  <cols>
    <col min="2" max="2" width="28.33203125" bestFit="1" customWidth="1"/>
    <col min="3" max="9" width="8" bestFit="1" customWidth="1"/>
    <col min="10" max="10" width="9.33203125" customWidth="1"/>
    <col min="12" max="12" width="10.109375" customWidth="1"/>
    <col min="13" max="13" width="11.5546875" customWidth="1"/>
    <col min="14" max="14" width="10.6640625" customWidth="1"/>
    <col min="15" max="15" width="15" customWidth="1"/>
  </cols>
  <sheetData>
    <row r="1" spans="1:15" x14ac:dyDescent="0.3">
      <c r="A1" s="43" t="s">
        <v>75</v>
      </c>
    </row>
    <row r="2" spans="1:15" ht="18" x14ac:dyDescent="0.35">
      <c r="B2" s="304" t="s">
        <v>305</v>
      </c>
      <c r="C2" s="304"/>
      <c r="D2" s="304"/>
      <c r="E2" s="304"/>
      <c r="F2" s="304"/>
      <c r="G2" s="304"/>
      <c r="H2" s="304"/>
      <c r="I2" s="304"/>
    </row>
    <row r="3" spans="1:15" x14ac:dyDescent="0.3">
      <c r="B3" s="8"/>
      <c r="C3" s="8"/>
      <c r="D3" s="8"/>
      <c r="E3" s="8"/>
      <c r="F3" s="8"/>
      <c r="G3" s="8"/>
      <c r="H3" s="8"/>
      <c r="I3" s="8"/>
    </row>
    <row r="4" spans="1:15" ht="15.6" x14ac:dyDescent="0.3">
      <c r="B4" s="145" t="s">
        <v>316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5" x14ac:dyDescent="0.3">
      <c r="B5" s="154" t="s">
        <v>317</v>
      </c>
      <c r="C5" s="155">
        <v>2013</v>
      </c>
      <c r="D5" s="155">
        <v>2014</v>
      </c>
      <c r="E5" s="155">
        <v>2015</v>
      </c>
      <c r="F5" s="155">
        <v>2016</v>
      </c>
      <c r="G5" s="155">
        <v>2017</v>
      </c>
      <c r="H5" s="155">
        <v>2018</v>
      </c>
      <c r="I5" s="155">
        <v>2019</v>
      </c>
      <c r="J5" s="155">
        <v>2020</v>
      </c>
      <c r="K5" s="155">
        <v>2021</v>
      </c>
      <c r="L5" s="207" t="s">
        <v>161</v>
      </c>
      <c r="M5" s="207" t="s">
        <v>1275</v>
      </c>
      <c r="N5" s="207" t="s">
        <v>1276</v>
      </c>
    </row>
    <row r="6" spans="1:15" x14ac:dyDescent="0.3">
      <c r="B6" s="40" t="s">
        <v>307</v>
      </c>
      <c r="C6" s="196">
        <v>271.33989890800001</v>
      </c>
      <c r="D6" s="196">
        <v>294.35603960899999</v>
      </c>
      <c r="E6" s="196">
        <v>347.54001784799999</v>
      </c>
      <c r="F6" s="196">
        <v>413.35426080000002</v>
      </c>
      <c r="G6" s="196">
        <v>438.04914794799998</v>
      </c>
      <c r="H6" s="196">
        <v>478.26168988699999</v>
      </c>
      <c r="I6" s="196">
        <v>455.44969690800002</v>
      </c>
      <c r="J6" s="196">
        <v>469.54594167034008</v>
      </c>
      <c r="K6" s="196">
        <v>507.15261384941999</v>
      </c>
      <c r="L6" s="196">
        <v>664.86686713072993</v>
      </c>
      <c r="M6" s="196">
        <v>735.85384665749996</v>
      </c>
      <c r="N6" s="196">
        <v>746.26</v>
      </c>
      <c r="O6" s="78"/>
    </row>
    <row r="7" spans="1:15" x14ac:dyDescent="0.3">
      <c r="B7" s="40" t="s">
        <v>308</v>
      </c>
      <c r="C7" s="196">
        <v>107.876507495</v>
      </c>
      <c r="D7" s="196">
        <v>123.57952471900001</v>
      </c>
      <c r="E7" s="196">
        <v>125.129173361</v>
      </c>
      <c r="F7" s="196">
        <v>124.059550879</v>
      </c>
      <c r="G7" s="196">
        <v>136.45717949799999</v>
      </c>
      <c r="H7" s="196">
        <v>133.33992548999998</v>
      </c>
      <c r="I7" s="196">
        <v>119.216837423</v>
      </c>
      <c r="J7" s="196">
        <v>122.4009867429197</v>
      </c>
      <c r="K7" s="196">
        <v>104.74079919914</v>
      </c>
      <c r="L7" s="196">
        <v>166.23330818378</v>
      </c>
      <c r="M7" s="196">
        <v>204.14638182289002</v>
      </c>
      <c r="N7" s="196">
        <v>211.08</v>
      </c>
      <c r="O7" s="78"/>
    </row>
    <row r="8" spans="1:15" x14ac:dyDescent="0.3">
      <c r="B8" s="40" t="s">
        <v>309</v>
      </c>
      <c r="C8" s="196">
        <v>182.596084902</v>
      </c>
      <c r="D8" s="196">
        <v>159.87667200600001</v>
      </c>
      <c r="E8" s="196">
        <v>119.339506789</v>
      </c>
      <c r="F8" s="196">
        <v>133.86010394799999</v>
      </c>
      <c r="G8" s="196">
        <v>136.28435108299999</v>
      </c>
      <c r="H8" s="196">
        <v>158.85365361500001</v>
      </c>
      <c r="I8" s="196">
        <v>188.751115172</v>
      </c>
      <c r="J8" s="196">
        <v>200.4769991143545</v>
      </c>
      <c r="K8" s="196">
        <v>132.83748738176001</v>
      </c>
      <c r="L8" s="196">
        <v>147.39884550065</v>
      </c>
      <c r="M8" s="196">
        <v>147.21776444783998</v>
      </c>
      <c r="N8" s="196">
        <v>137.94</v>
      </c>
      <c r="O8" s="78"/>
    </row>
    <row r="9" spans="1:15" x14ac:dyDescent="0.3">
      <c r="B9" s="40" t="s">
        <v>310</v>
      </c>
      <c r="C9" s="196">
        <v>29</v>
      </c>
      <c r="D9" s="196">
        <v>31.4</v>
      </c>
      <c r="E9" s="196">
        <v>32.700000000000003</v>
      </c>
      <c r="F9" s="196">
        <v>32.4</v>
      </c>
      <c r="G9" s="196">
        <v>31.7</v>
      </c>
      <c r="H9" s="196">
        <v>32.01</v>
      </c>
      <c r="I9" s="196">
        <v>32.01</v>
      </c>
      <c r="J9" s="196">
        <v>30.056550638985598</v>
      </c>
      <c r="K9" s="196">
        <v>31.312207910480002</v>
      </c>
      <c r="L9" s="196">
        <v>31.57453549025</v>
      </c>
      <c r="M9" s="196">
        <v>32.81701864787</v>
      </c>
      <c r="N9" s="196">
        <v>32.869999999999997</v>
      </c>
      <c r="O9" s="78"/>
    </row>
    <row r="10" spans="1:15" x14ac:dyDescent="0.3">
      <c r="B10" s="40" t="s">
        <v>318</v>
      </c>
      <c r="C10" s="196">
        <v>54.862370386000002</v>
      </c>
      <c r="D10" s="196">
        <v>61.861175506999999</v>
      </c>
      <c r="E10" s="196">
        <v>58.10457839</v>
      </c>
      <c r="F10" s="196">
        <v>50.87844965</v>
      </c>
      <c r="G10" s="196">
        <v>58.735020892999998</v>
      </c>
      <c r="H10" s="196">
        <v>60.491307425999999</v>
      </c>
      <c r="I10" s="196">
        <v>121.935346869</v>
      </c>
      <c r="J10" s="196">
        <v>143.65567968612311</v>
      </c>
      <c r="K10" s="196">
        <v>248.89012415600999</v>
      </c>
      <c r="L10" s="196">
        <v>83.358888984149999</v>
      </c>
      <c r="M10" s="196">
        <v>80.993982039860001</v>
      </c>
      <c r="N10" s="196">
        <v>72.17</v>
      </c>
      <c r="O10" s="78"/>
    </row>
    <row r="11" spans="1:15" x14ac:dyDescent="0.3">
      <c r="B11" s="40" t="s">
        <v>93</v>
      </c>
      <c r="C11" s="196">
        <v>645.67486169099993</v>
      </c>
      <c r="D11" s="196">
        <v>671.07341184099994</v>
      </c>
      <c r="E11" s="196">
        <v>682.81327638800008</v>
      </c>
      <c r="F11" s="196">
        <v>754.55236527699992</v>
      </c>
      <c r="G11" s="196">
        <v>801.22569942199993</v>
      </c>
      <c r="H11" s="196">
        <v>862.95657641799994</v>
      </c>
      <c r="I11" s="196">
        <v>917.362996372</v>
      </c>
      <c r="J11" s="196">
        <v>966.13615785272304</v>
      </c>
      <c r="K11" s="196">
        <v>1024.93323249682</v>
      </c>
      <c r="L11" s="196">
        <v>1093.4324452895601</v>
      </c>
      <c r="M11" s="196">
        <v>1201.0289936159602</v>
      </c>
      <c r="N11" s="196">
        <v>1200.32</v>
      </c>
      <c r="O11" s="78"/>
    </row>
    <row r="12" spans="1:15" x14ac:dyDescent="0.3">
      <c r="B12" s="40"/>
      <c r="C12" s="196"/>
      <c r="D12" s="196"/>
      <c r="E12" s="196"/>
      <c r="F12" s="196"/>
      <c r="G12" s="196"/>
      <c r="H12" s="196"/>
      <c r="I12" s="196"/>
      <c r="J12" s="196"/>
      <c r="K12" s="75"/>
      <c r="L12" s="75"/>
      <c r="N12" s="78"/>
      <c r="O12" s="78"/>
    </row>
    <row r="13" spans="1:15" x14ac:dyDescent="0.3">
      <c r="B13" s="8"/>
      <c r="C13" s="8"/>
      <c r="D13" s="8"/>
      <c r="E13" s="8"/>
      <c r="F13" s="8"/>
      <c r="G13" s="8"/>
      <c r="H13" s="8"/>
      <c r="N13" s="78"/>
      <c r="O13" s="78"/>
    </row>
    <row r="14" spans="1:15" x14ac:dyDescent="0.3">
      <c r="B14" s="154" t="s">
        <v>319</v>
      </c>
      <c r="C14" s="154">
        <v>2013</v>
      </c>
      <c r="D14" s="154">
        <v>2014</v>
      </c>
      <c r="E14" s="154">
        <v>2015</v>
      </c>
      <c r="F14" s="154">
        <v>2016</v>
      </c>
      <c r="G14" s="154">
        <v>2017</v>
      </c>
      <c r="H14" s="154">
        <v>2018</v>
      </c>
      <c r="I14" s="154">
        <v>2019</v>
      </c>
      <c r="J14" s="154">
        <v>2020</v>
      </c>
      <c r="K14" s="154">
        <v>2021</v>
      </c>
      <c r="L14" s="207" t="s">
        <v>161</v>
      </c>
      <c r="M14" s="207" t="s">
        <v>1275</v>
      </c>
      <c r="N14" s="207" t="s">
        <v>1276</v>
      </c>
      <c r="O14" s="78"/>
    </row>
    <row r="15" spans="1:15" x14ac:dyDescent="0.3">
      <c r="B15" s="40" t="s">
        <v>320</v>
      </c>
      <c r="C15" s="41">
        <f>'[5]Invest. EFPC+abertura'!$F$8</f>
        <v>31.019709415000001</v>
      </c>
      <c r="D15" s="41">
        <f>'[5]Invest. EFPC+abertura'!$F$9</f>
        <v>34.065772211999999</v>
      </c>
      <c r="E15" s="41">
        <f>'[5]Invest. EFPC+abertura'!$F$10</f>
        <v>30.884743747000002</v>
      </c>
      <c r="F15" s="41">
        <f>'[5]Invest. EFPC+abertura'!$F$11</f>
        <v>22.151034729999999</v>
      </c>
      <c r="G15" s="41">
        <f>'[5]Invest. EFPC+abertura'!$F$12</f>
        <v>30.028705766000002</v>
      </c>
      <c r="H15" s="41">
        <f>'[5]Invest. EFPC+abertura'!$F$13</f>
        <v>32.276612493000002</v>
      </c>
      <c r="I15" s="41">
        <f>'[5]Invest. EFPC+abertura'!$F$14</f>
        <v>91.881859935999998</v>
      </c>
      <c r="J15" s="41">
        <v>117.27486635981271</v>
      </c>
      <c r="K15" s="41">
        <v>220.74268206426001</v>
      </c>
      <c r="L15" s="41">
        <v>22.228732535590002</v>
      </c>
      <c r="M15" s="41">
        <v>23.89499733065</v>
      </c>
      <c r="N15" s="41">
        <v>24.6</v>
      </c>
      <c r="O15" s="78"/>
    </row>
    <row r="16" spans="1:15" x14ac:dyDescent="0.3">
      <c r="B16" s="40" t="s">
        <v>321</v>
      </c>
      <c r="C16" s="41">
        <f>'[5]Invest. EFPC+abertura'!$G$8</f>
        <v>17.687457617</v>
      </c>
      <c r="D16" s="41">
        <f>'[5]Invest. EFPC+abertura'!$G$9</f>
        <v>18.999595053</v>
      </c>
      <c r="E16" s="41">
        <f>'[5]Invest. EFPC+abertura'!$G$10</f>
        <v>19.753000751999998</v>
      </c>
      <c r="F16" s="41">
        <f>'[5]Invest. EFPC+abertura'!$G$11</f>
        <v>20.335273495999999</v>
      </c>
      <c r="G16" s="41">
        <f>'[5]Invest. EFPC+abertura'!$G$12</f>
        <v>20.514775148999998</v>
      </c>
      <c r="H16" s="41">
        <f>'[5]Invest. EFPC+abertura'!$G$13</f>
        <v>21.460048066999999</v>
      </c>
      <c r="I16" s="41">
        <f>'[5]Invest. EFPC+abertura'!$G$14</f>
        <v>20.657353788000002</v>
      </c>
      <c r="J16" s="41">
        <v>19.479085624610001</v>
      </c>
      <c r="K16" s="41">
        <v>21.205159322109999</v>
      </c>
      <c r="L16" s="41">
        <v>25.410465117209998</v>
      </c>
      <c r="M16" s="41">
        <v>23.895678109639999</v>
      </c>
      <c r="N16" s="41">
        <v>24.2</v>
      </c>
      <c r="O16" s="78"/>
    </row>
    <row r="17" spans="2:14" x14ac:dyDescent="0.3">
      <c r="B17" s="40" t="s">
        <v>322</v>
      </c>
      <c r="C17" s="41">
        <f>'[5]Invest. EFPC+abertura'!$I$8</f>
        <v>6.1552033540000002</v>
      </c>
      <c r="D17" s="41">
        <f>'[5]Invest. EFPC+abertura'!$I$9</f>
        <v>8.7958082419999997</v>
      </c>
      <c r="E17" s="41">
        <f>'[5]Invest. EFPC+abertura'!$I$10</f>
        <v>7.4668338910000003</v>
      </c>
      <c r="F17" s="41">
        <f>'[5]Invest. EFPC+abertura'!$I$11</f>
        <v>8.3921414240000001</v>
      </c>
      <c r="G17" s="41">
        <f>'[5]Invest. EFPC+abertura'!$I$12</f>
        <v>8.1915399779999998</v>
      </c>
      <c r="H17" s="41">
        <f>'[5]Invest. EFPC+abertura'!$I$13</f>
        <v>6.7546468659999999</v>
      </c>
      <c r="I17" s="41">
        <f>'[5]Invest. EFPC+abertura'!$I$14</f>
        <v>9.3961331450000003</v>
      </c>
      <c r="J17" s="41">
        <v>6.9017277017003948</v>
      </c>
      <c r="K17" s="41">
        <v>6.9422827696400002</v>
      </c>
      <c r="L17" s="41">
        <v>35.719691331349999</v>
      </c>
      <c r="M17" s="41">
        <v>33.203306599569999</v>
      </c>
      <c r="N17" s="41">
        <v>23.3</v>
      </c>
    </row>
    <row r="18" spans="2:14" x14ac:dyDescent="0.3">
      <c r="J18" s="78"/>
    </row>
    <row r="19" spans="2:14" x14ac:dyDescent="0.3">
      <c r="B19" s="46" t="s">
        <v>1278</v>
      </c>
    </row>
  </sheetData>
  <mergeCells count="1">
    <mergeCell ref="B2:I2"/>
  </mergeCells>
  <phoneticPr fontId="21" type="noConversion"/>
  <hyperlinks>
    <hyperlink ref="A1" location="'Índice '!A1" display="Índice" xr:uid="{00000000-0004-0000-30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N16"/>
  <sheetViews>
    <sheetView showGridLines="0" workbookViewId="0">
      <selection activeCell="I18" sqref="I18"/>
    </sheetView>
  </sheetViews>
  <sheetFormatPr defaultRowHeight="14.4" x14ac:dyDescent="0.3"/>
  <cols>
    <col min="2" max="2" width="30.88671875" customWidth="1"/>
    <col min="3" max="12" width="10.6640625" customWidth="1"/>
    <col min="13" max="13" width="10" customWidth="1"/>
  </cols>
  <sheetData>
    <row r="1" spans="1:14" x14ac:dyDescent="0.3">
      <c r="A1" s="43" t="s">
        <v>75</v>
      </c>
    </row>
    <row r="2" spans="1:14" ht="18" x14ac:dyDescent="0.35">
      <c r="B2" s="304" t="s">
        <v>305</v>
      </c>
      <c r="C2" s="304"/>
      <c r="D2" s="304"/>
      <c r="E2" s="304"/>
      <c r="F2" s="304"/>
      <c r="G2" s="304"/>
      <c r="H2" s="304"/>
      <c r="I2" s="304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5" t="s">
        <v>68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x14ac:dyDescent="0.3">
      <c r="B5" s="154" t="s">
        <v>323</v>
      </c>
      <c r="C5" s="154">
        <v>2013</v>
      </c>
      <c r="D5" s="154">
        <v>2014</v>
      </c>
      <c r="E5" s="154">
        <v>2015</v>
      </c>
      <c r="F5" s="154">
        <v>2016</v>
      </c>
      <c r="G5" s="154">
        <v>2017</v>
      </c>
      <c r="H5" s="154">
        <v>2018</v>
      </c>
      <c r="I5" s="154">
        <v>2019</v>
      </c>
      <c r="J5" s="154">
        <v>2020</v>
      </c>
      <c r="K5" s="154">
        <v>2021</v>
      </c>
      <c r="L5" s="207" t="s">
        <v>161</v>
      </c>
      <c r="M5" s="207" t="s">
        <v>1275</v>
      </c>
      <c r="N5" s="207" t="s">
        <v>1276</v>
      </c>
    </row>
    <row r="6" spans="1:14" x14ac:dyDescent="0.3">
      <c r="B6" s="40" t="s">
        <v>324</v>
      </c>
      <c r="C6" s="79">
        <v>0.15050296890045717</v>
      </c>
      <c r="D6" s="79">
        <v>0.19498484876638231</v>
      </c>
      <c r="E6" s="79">
        <v>0.49725588235627249</v>
      </c>
      <c r="F6" s="79">
        <v>0.36739784093465583</v>
      </c>
      <c r="G6" s="79">
        <v>0.32131652415165113</v>
      </c>
      <c r="H6" s="79">
        <v>0.44586727221053485</v>
      </c>
      <c r="I6" s="79">
        <v>0.53021043047486094</v>
      </c>
      <c r="J6" s="79">
        <v>0.56077769523084309</v>
      </c>
      <c r="K6" s="175">
        <v>0.52046937717900599</v>
      </c>
      <c r="L6" s="175">
        <v>0.59211116943285946</v>
      </c>
      <c r="M6" s="175">
        <v>0.57533985776170316</v>
      </c>
      <c r="N6" s="175">
        <v>0.58099999999999996</v>
      </c>
    </row>
    <row r="7" spans="1:14" x14ac:dyDescent="0.3">
      <c r="B7" s="40" t="s">
        <v>325</v>
      </c>
      <c r="C7" s="79">
        <v>0.39724409992071524</v>
      </c>
      <c r="D7" s="79">
        <v>0.32538628936077058</v>
      </c>
      <c r="E7" s="79">
        <v>0.30153696232818739</v>
      </c>
      <c r="F7" s="79">
        <v>0.43172888231173318</v>
      </c>
      <c r="G7" s="79">
        <v>0.46382102104424028</v>
      </c>
      <c r="H7" s="79">
        <v>0.32236922492793929</v>
      </c>
      <c r="I7" s="79">
        <v>0.16631354041849669</v>
      </c>
      <c r="J7" s="79">
        <v>0.14573465307729594</v>
      </c>
      <c r="K7" s="175">
        <v>0.12746614662522879</v>
      </c>
      <c r="L7" s="175">
        <v>0.14539221601933167</v>
      </c>
      <c r="M7" s="175">
        <v>0.16694573331069384</v>
      </c>
      <c r="N7" s="175">
        <v>0.16399999999999998</v>
      </c>
    </row>
    <row r="8" spans="1:14" x14ac:dyDescent="0.3">
      <c r="B8" s="40" t="s">
        <v>326</v>
      </c>
      <c r="C8" s="79">
        <v>0.33641229474565554</v>
      </c>
      <c r="D8" s="79">
        <v>0.33886627683586451</v>
      </c>
      <c r="E8" s="79">
        <v>0.13436312460368394</v>
      </c>
      <c r="F8" s="79">
        <v>0.11746291324154817</v>
      </c>
      <c r="G8" s="79">
        <v>0.14254739263996452</v>
      </c>
      <c r="H8" s="79">
        <v>0.15378141719882521</v>
      </c>
      <c r="I8" s="79">
        <v>0.22825980447882802</v>
      </c>
      <c r="J8" s="79">
        <v>0.27798410489838016</v>
      </c>
      <c r="K8" s="175">
        <v>0.26908470363118769</v>
      </c>
      <c r="L8" s="175">
        <v>0.21775167987879418</v>
      </c>
      <c r="M8" s="175">
        <v>0.20355124318249967</v>
      </c>
      <c r="N8" s="175">
        <v>0.20499999999999999</v>
      </c>
    </row>
    <row r="9" spans="1:14" x14ac:dyDescent="0.3">
      <c r="B9" s="40" t="s">
        <v>311</v>
      </c>
      <c r="C9" s="79">
        <v>0.11584063643317201</v>
      </c>
      <c r="D9" s="79">
        <v>0.1407625850369825</v>
      </c>
      <c r="E9" s="79">
        <v>6.6844030711856225E-2</v>
      </c>
      <c r="F9" s="79">
        <v>8.3410363512062727E-2</v>
      </c>
      <c r="G9" s="79">
        <v>7.2315062164144059E-2</v>
      </c>
      <c r="H9" s="79">
        <v>7.7982085662700554E-2</v>
      </c>
      <c r="I9" s="79">
        <v>7.5216224627814285E-2</v>
      </c>
      <c r="J9" s="79">
        <v>1.5503546793480897E-2</v>
      </c>
      <c r="K9" s="175">
        <v>8.2979772564577475E-2</v>
      </c>
      <c r="L9" s="175">
        <v>4.474493466901483E-2</v>
      </c>
      <c r="M9" s="175">
        <v>5.4163165745103423E-2</v>
      </c>
      <c r="N9" s="175">
        <v>0.05</v>
      </c>
    </row>
    <row r="10" spans="1:14" x14ac:dyDescent="0.3">
      <c r="B10" s="40"/>
      <c r="C10" s="79"/>
      <c r="D10" s="79"/>
      <c r="E10" s="79"/>
      <c r="F10" s="79"/>
      <c r="G10" s="79"/>
      <c r="H10" s="79"/>
      <c r="I10" s="79"/>
      <c r="J10" s="79"/>
      <c r="K10" s="79"/>
    </row>
    <row r="11" spans="1:14" x14ac:dyDescent="0.3">
      <c r="B11" s="46" t="s">
        <v>1284</v>
      </c>
    </row>
    <row r="16" spans="1:14" x14ac:dyDescent="0.3">
      <c r="M16" s="209"/>
    </row>
  </sheetData>
  <mergeCells count="1">
    <mergeCell ref="B2:I2"/>
  </mergeCells>
  <phoneticPr fontId="21" type="noConversion"/>
  <hyperlinks>
    <hyperlink ref="A1" location="'Índice '!A1" display="Índice" xr:uid="{00000000-0004-0000-31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N16"/>
  <sheetViews>
    <sheetView showGridLines="0" tabSelected="1" workbookViewId="0">
      <selection activeCell="J19" sqref="J19"/>
    </sheetView>
  </sheetViews>
  <sheetFormatPr defaultRowHeight="14.4" x14ac:dyDescent="0.3"/>
  <cols>
    <col min="2" max="2" width="30.88671875" customWidth="1"/>
    <col min="3" max="11" width="10.6640625" customWidth="1"/>
    <col min="12" max="12" width="11.33203125" customWidth="1"/>
    <col min="13" max="13" width="11.5546875" customWidth="1"/>
  </cols>
  <sheetData>
    <row r="1" spans="1:14" x14ac:dyDescent="0.3">
      <c r="A1" s="43" t="s">
        <v>75</v>
      </c>
    </row>
    <row r="2" spans="1:14" ht="18" x14ac:dyDescent="0.35">
      <c r="B2" s="304" t="s">
        <v>305</v>
      </c>
      <c r="C2" s="304"/>
      <c r="D2" s="304"/>
      <c r="E2" s="304"/>
      <c r="F2" s="304"/>
      <c r="G2" s="304"/>
      <c r="H2" s="304"/>
      <c r="I2" s="304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5" t="s">
        <v>69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x14ac:dyDescent="0.3">
      <c r="B5" s="164" t="s">
        <v>327</v>
      </c>
      <c r="C5" s="164">
        <v>2013</v>
      </c>
      <c r="D5" s="164">
        <v>2014</v>
      </c>
      <c r="E5" s="164">
        <v>2015</v>
      </c>
      <c r="F5" s="164">
        <v>2016</v>
      </c>
      <c r="G5" s="164">
        <v>2017</v>
      </c>
      <c r="H5" s="164">
        <v>2018</v>
      </c>
      <c r="I5" s="164">
        <v>2019</v>
      </c>
      <c r="J5" s="164">
        <v>2020</v>
      </c>
      <c r="K5" s="164">
        <v>2021</v>
      </c>
      <c r="L5" s="210" t="s">
        <v>161</v>
      </c>
      <c r="M5" s="210" t="s">
        <v>1275</v>
      </c>
      <c r="N5" s="210" t="s">
        <v>1276</v>
      </c>
    </row>
    <row r="6" spans="1:14" x14ac:dyDescent="0.3">
      <c r="B6" s="40" t="s">
        <v>324</v>
      </c>
      <c r="C6" s="79">
        <v>6.2845846300147445E-2</v>
      </c>
      <c r="D6" s="79">
        <v>6.4328128160365664E-2</v>
      </c>
      <c r="E6" s="79">
        <v>7.3267672625009314E-2</v>
      </c>
      <c r="F6" s="79">
        <v>9.5240232548897061E-2</v>
      </c>
      <c r="G6" s="79">
        <v>0.10906478527581252</v>
      </c>
      <c r="H6" s="79">
        <v>0.10753662826153021</v>
      </c>
      <c r="I6" s="79">
        <v>0.1059538693870625</v>
      </c>
      <c r="J6" s="79">
        <v>8.1314385030105366E-2</v>
      </c>
      <c r="K6" s="178">
        <f>47885555469.4934/606618171265.71</f>
        <v>7.8938544438225608E-2</v>
      </c>
      <c r="L6" s="175">
        <v>8.558279996402518E-2</v>
      </c>
      <c r="M6" s="175">
        <v>9.6029106866187791E-2</v>
      </c>
      <c r="N6">
        <v>9.6</v>
      </c>
    </row>
    <row r="7" spans="1:14" x14ac:dyDescent="0.3">
      <c r="B7" s="40" t="s">
        <v>325</v>
      </c>
      <c r="C7" s="79">
        <v>6.4065280744558958E-2</v>
      </c>
      <c r="D7" s="79">
        <v>5.6335902018609413E-2</v>
      </c>
      <c r="E7" s="79">
        <v>3.9700789208580993E-2</v>
      </c>
      <c r="F7" s="79">
        <v>2.9953432688915343E-2</v>
      </c>
      <c r="G7" s="79">
        <v>2.2586393826726118E-2</v>
      </c>
      <c r="H7" s="79">
        <v>2.7405600278263643E-2</v>
      </c>
      <c r="I7" s="79">
        <v>2.1517442457610531E-2</v>
      </c>
      <c r="J7" s="79">
        <v>3.0133785474823468E-2</v>
      </c>
      <c r="K7" s="178">
        <f>13003410015/606618171265.71</f>
        <v>2.1435905864587539E-2</v>
      </c>
      <c r="L7" s="178">
        <v>2.1401892710584104E-2</v>
      </c>
      <c r="M7" s="178">
        <v>2.12843879817835E-2</v>
      </c>
      <c r="N7" s="178">
        <v>0.02</v>
      </c>
    </row>
    <row r="8" spans="1:14" x14ac:dyDescent="0.3">
      <c r="B8" s="40" t="s">
        <v>326</v>
      </c>
      <c r="C8" s="79">
        <v>0.86882872066722516</v>
      </c>
      <c r="D8" s="79">
        <v>0.87492090729306671</v>
      </c>
      <c r="E8" s="79">
        <v>0.88312247122334908</v>
      </c>
      <c r="F8" s="79">
        <v>0.87145515037079146</v>
      </c>
      <c r="G8" s="79">
        <v>0.86583266963350758</v>
      </c>
      <c r="H8" s="79">
        <v>0.86260801488588623</v>
      </c>
      <c r="I8" s="79">
        <v>0.87002649140046617</v>
      </c>
      <c r="J8" s="79">
        <v>0.88525455316192947</v>
      </c>
      <c r="K8" s="178">
        <f>543826939502/606618171265.71</f>
        <v>0.89648969526795419</v>
      </c>
      <c r="L8" s="178">
        <v>0.89115096273188321</v>
      </c>
      <c r="M8" s="178">
        <v>0.8803756285418527</v>
      </c>
      <c r="N8" s="178">
        <v>0.88200000000000001</v>
      </c>
    </row>
    <row r="9" spans="1:14" x14ac:dyDescent="0.3">
      <c r="B9" s="40" t="s">
        <v>311</v>
      </c>
      <c r="C9" s="79">
        <v>4.2601522880685002E-3</v>
      </c>
      <c r="D9" s="79">
        <v>4.4150625279582951E-3</v>
      </c>
      <c r="E9" s="79">
        <v>3.9090669430606175E-3</v>
      </c>
      <c r="F9" s="79">
        <v>3.3511843913962111E-3</v>
      </c>
      <c r="G9" s="79">
        <v>2.5161512639538014E-3</v>
      </c>
      <c r="H9" s="79">
        <v>2.449756574319983E-3</v>
      </c>
      <c r="I9" s="79">
        <v>2.5021967548607303E-3</v>
      </c>
      <c r="J9" s="79">
        <v>3.2972763331418544E-3</v>
      </c>
      <c r="K9" s="178">
        <f>1749035991/606618171265.71</f>
        <v>2.8832568390601177E-3</v>
      </c>
      <c r="L9" s="178">
        <v>1.749172353615266E-3</v>
      </c>
      <c r="M9" s="178">
        <v>2E-3</v>
      </c>
      <c r="N9" s="178">
        <v>2E-3</v>
      </c>
    </row>
    <row r="10" spans="1:14" x14ac:dyDescent="0.3">
      <c r="B10" s="40"/>
      <c r="C10" s="79"/>
      <c r="D10" s="79"/>
      <c r="E10" s="79"/>
      <c r="F10" s="79"/>
      <c r="G10" s="79"/>
      <c r="H10" s="79"/>
      <c r="I10" s="79"/>
      <c r="J10" s="79"/>
      <c r="K10" s="79"/>
      <c r="M10" s="175"/>
    </row>
    <row r="11" spans="1:14" x14ac:dyDescent="0.3">
      <c r="B11" s="40"/>
      <c r="C11" s="41"/>
      <c r="D11" s="41"/>
      <c r="E11" s="41"/>
      <c r="F11" s="41"/>
      <c r="G11" s="41"/>
      <c r="H11" s="41"/>
      <c r="I11" s="41"/>
      <c r="J11" s="41"/>
      <c r="K11" s="41"/>
    </row>
    <row r="12" spans="1:14" x14ac:dyDescent="0.3">
      <c r="B12" s="46" t="s">
        <v>1278</v>
      </c>
    </row>
    <row r="16" spans="1:14" x14ac:dyDescent="0.3">
      <c r="M16" s="177"/>
    </row>
  </sheetData>
  <mergeCells count="1">
    <mergeCell ref="B2:I2"/>
  </mergeCells>
  <phoneticPr fontId="21" type="noConversion"/>
  <hyperlinks>
    <hyperlink ref="A1" location="'Índice '!A1" display="Índice" xr:uid="{00000000-0004-0000-32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N12"/>
  <sheetViews>
    <sheetView showGridLines="0" topLeftCell="B1" workbookViewId="0">
      <selection activeCell="N14" sqref="N14"/>
    </sheetView>
  </sheetViews>
  <sheetFormatPr defaultRowHeight="14.4" x14ac:dyDescent="0.3"/>
  <cols>
    <col min="2" max="2" width="30.88671875" customWidth="1"/>
    <col min="3" max="11" width="10.6640625" customWidth="1"/>
    <col min="12" max="12" width="11.5546875" customWidth="1"/>
    <col min="13" max="13" width="10.44140625" customWidth="1"/>
  </cols>
  <sheetData>
    <row r="1" spans="1:14" x14ac:dyDescent="0.3">
      <c r="A1" s="43" t="s">
        <v>75</v>
      </c>
    </row>
    <row r="2" spans="1:14" ht="18" x14ac:dyDescent="0.35">
      <c r="B2" s="304" t="s">
        <v>305</v>
      </c>
      <c r="C2" s="304"/>
      <c r="D2" s="304"/>
      <c r="E2" s="304"/>
      <c r="F2" s="304"/>
      <c r="G2" s="304"/>
      <c r="H2" s="304"/>
      <c r="I2" s="304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5" t="s">
        <v>70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ht="27.6" x14ac:dyDescent="0.3">
      <c r="B5" s="156" t="s">
        <v>328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46">
        <v>2020</v>
      </c>
      <c r="K5" s="146">
        <v>2021</v>
      </c>
      <c r="L5" s="200" t="s">
        <v>161</v>
      </c>
      <c r="M5" s="200" t="s">
        <v>1275</v>
      </c>
      <c r="N5" s="200" t="s">
        <v>1276</v>
      </c>
    </row>
    <row r="6" spans="1:14" x14ac:dyDescent="0.3">
      <c r="B6" s="40" t="s">
        <v>329</v>
      </c>
      <c r="C6" s="79">
        <v>0.42456190363635787</v>
      </c>
      <c r="D6" s="79">
        <v>0.50712107004264506</v>
      </c>
      <c r="E6" s="79">
        <v>0.10709630612806108</v>
      </c>
      <c r="F6" s="79">
        <v>6.4709315737613252E-2</v>
      </c>
      <c r="G6" s="79">
        <v>5.9553967165847474E-2</v>
      </c>
      <c r="H6" s="79">
        <v>6.5968403711955295E-2</v>
      </c>
      <c r="I6" s="79">
        <v>8.5695472262424577E-2</v>
      </c>
      <c r="J6" s="79">
        <v>0.19202577309339505</v>
      </c>
      <c r="K6" s="175">
        <v>0.10943756623470904</v>
      </c>
      <c r="L6" s="175">
        <v>0.13253351892063325</v>
      </c>
      <c r="M6" s="175">
        <v>8.7424526255819937E-2</v>
      </c>
      <c r="N6" s="175">
        <v>7.6999999999999999E-2</v>
      </c>
    </row>
    <row r="7" spans="1:14" x14ac:dyDescent="0.3">
      <c r="B7" s="40" t="s">
        <v>330</v>
      </c>
      <c r="C7" s="79">
        <v>0.31188886191367315</v>
      </c>
      <c r="D7" s="79">
        <v>0.16559512813418334</v>
      </c>
      <c r="E7" s="79">
        <v>0.14750144240931401</v>
      </c>
      <c r="F7" s="79">
        <v>0.17564208020544544</v>
      </c>
      <c r="G7" s="79">
        <v>0.29143044019873421</v>
      </c>
      <c r="H7" s="79">
        <v>0.42069831983881395</v>
      </c>
      <c r="I7" s="79">
        <v>0.33749054298361281</v>
      </c>
      <c r="J7" s="79">
        <v>0.24108127039145374</v>
      </c>
      <c r="K7" s="175">
        <v>0.37609856335622088</v>
      </c>
      <c r="L7" s="175">
        <v>0.28857518762785034</v>
      </c>
      <c r="M7" s="175">
        <v>0.31834220948219855</v>
      </c>
      <c r="N7" s="175">
        <v>0.39</v>
      </c>
    </row>
    <row r="8" spans="1:14" x14ac:dyDescent="0.3">
      <c r="B8" s="40" t="s">
        <v>331</v>
      </c>
      <c r="C8" s="79">
        <v>0.1100279163080374</v>
      </c>
      <c r="D8" s="79">
        <v>9.8287998823885045E-2</v>
      </c>
      <c r="E8" s="79">
        <v>0.18401443679433352</v>
      </c>
      <c r="F8" s="79">
        <v>0.49093548572498197</v>
      </c>
      <c r="G8" s="79">
        <v>0.38002748931743241</v>
      </c>
      <c r="H8" s="79">
        <v>0.23796055583773798</v>
      </c>
      <c r="I8" s="79">
        <v>0.27372339085073771</v>
      </c>
      <c r="J8" s="79">
        <v>0.3194357717015488</v>
      </c>
      <c r="K8" s="175">
        <v>0.23120716833772731</v>
      </c>
      <c r="L8" s="175">
        <v>0.29972198259141303</v>
      </c>
      <c r="M8" s="175">
        <v>0.34297314647579075</v>
      </c>
      <c r="N8" s="175">
        <v>0.34100000000000003</v>
      </c>
    </row>
    <row r="9" spans="1:14" x14ac:dyDescent="0.3">
      <c r="B9" s="40" t="s">
        <v>332</v>
      </c>
      <c r="C9" s="79">
        <v>0.15352131814193157</v>
      </c>
      <c r="D9" s="79">
        <v>0.22899580299928654</v>
      </c>
      <c r="E9" s="79">
        <v>0.56138781466829135</v>
      </c>
      <c r="F9" s="79">
        <v>0.26871311833195943</v>
      </c>
      <c r="G9" s="79">
        <v>0.26898810331798578</v>
      </c>
      <c r="H9" s="79">
        <v>0.27537272061149276</v>
      </c>
      <c r="I9" s="79">
        <v>0.3030905939032249</v>
      </c>
      <c r="J9" s="79">
        <v>0.24745718481360232</v>
      </c>
      <c r="K9" s="175">
        <v>0.28325670207134274</v>
      </c>
      <c r="L9" s="175">
        <v>0.27916931086010349</v>
      </c>
      <c r="M9" s="175">
        <v>0.25126011778619095</v>
      </c>
      <c r="N9" s="175">
        <v>0.191</v>
      </c>
    </row>
    <row r="10" spans="1:14" x14ac:dyDescent="0.3">
      <c r="B10" s="40"/>
      <c r="C10" s="79"/>
      <c r="D10" s="79"/>
      <c r="E10" s="79"/>
      <c r="F10" s="79"/>
      <c r="G10" s="79"/>
      <c r="H10" s="79"/>
      <c r="I10" s="79"/>
      <c r="J10" s="79"/>
      <c r="K10" s="79"/>
    </row>
    <row r="11" spans="1:14" x14ac:dyDescent="0.3">
      <c r="B11" s="40"/>
      <c r="C11" s="41"/>
      <c r="D11" s="41"/>
      <c r="E11" s="41"/>
      <c r="F11" s="41"/>
      <c r="G11" s="41"/>
      <c r="H11" s="41"/>
      <c r="I11" s="41"/>
      <c r="J11" s="41"/>
      <c r="K11" s="41"/>
    </row>
    <row r="12" spans="1:14" x14ac:dyDescent="0.3">
      <c r="B12" s="46" t="s">
        <v>1284</v>
      </c>
    </row>
  </sheetData>
  <mergeCells count="1">
    <mergeCell ref="B2:I2"/>
  </mergeCells>
  <phoneticPr fontId="21" type="noConversion"/>
  <hyperlinks>
    <hyperlink ref="A1" location="'Índice '!A1" display="Índice" xr:uid="{00000000-0004-0000-33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N17"/>
  <sheetViews>
    <sheetView showGridLines="0" workbookViewId="0">
      <selection activeCell="O16" sqref="O16"/>
    </sheetView>
  </sheetViews>
  <sheetFormatPr defaultRowHeight="14.4" x14ac:dyDescent="0.3"/>
  <cols>
    <col min="2" max="2" width="30.88671875" customWidth="1"/>
    <col min="3" max="11" width="10.6640625" customWidth="1"/>
    <col min="12" max="12" width="10.44140625" customWidth="1"/>
    <col min="13" max="13" width="12.5546875" customWidth="1"/>
    <col min="14" max="14" width="12" customWidth="1"/>
  </cols>
  <sheetData>
    <row r="1" spans="1:14" x14ac:dyDescent="0.3">
      <c r="A1" s="43" t="s">
        <v>75</v>
      </c>
    </row>
    <row r="2" spans="1:14" ht="18" x14ac:dyDescent="0.35">
      <c r="B2" s="304" t="s">
        <v>305</v>
      </c>
      <c r="C2" s="304"/>
      <c r="D2" s="304"/>
      <c r="E2" s="304"/>
      <c r="F2" s="304"/>
      <c r="G2" s="304"/>
      <c r="H2" s="304"/>
      <c r="I2" s="304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5" t="s">
        <v>71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ht="27.6" x14ac:dyDescent="0.3">
      <c r="B5" s="156" t="s">
        <v>333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46">
        <v>2020</v>
      </c>
      <c r="K5" s="146">
        <v>2021</v>
      </c>
      <c r="L5" s="200" t="s">
        <v>262</v>
      </c>
      <c r="M5" s="200" t="s">
        <v>699</v>
      </c>
      <c r="N5" s="200" t="s">
        <v>1276</v>
      </c>
    </row>
    <row r="6" spans="1:14" x14ac:dyDescent="0.3">
      <c r="B6" s="40" t="s">
        <v>329</v>
      </c>
      <c r="C6" s="79">
        <v>6.0834225907140035E-2</v>
      </c>
      <c r="D6" s="79">
        <v>6.7819771812698743E-2</v>
      </c>
      <c r="E6" s="79">
        <v>3.9659786856412665E-2</v>
      </c>
      <c r="F6" s="79">
        <v>5.6511236855440385E-2</v>
      </c>
      <c r="G6" s="79">
        <v>3.8880379222036965E-2</v>
      </c>
      <c r="H6" s="79">
        <v>3.9114314915594993E-2</v>
      </c>
      <c r="I6" s="79">
        <v>5.2640748306791219E-2</v>
      </c>
      <c r="J6" s="79">
        <v>9.0877328748908373E-2</v>
      </c>
      <c r="K6" s="178">
        <f>30748569822.708/606618171265</f>
        <v>5.0688507663044509E-2</v>
      </c>
      <c r="L6" s="178">
        <v>5.7106205132966471E-2</v>
      </c>
      <c r="M6" s="178">
        <v>8.0964874553960703E-2</v>
      </c>
      <c r="N6" s="178">
        <v>6.9000000000000006E-2</v>
      </c>
    </row>
    <row r="7" spans="1:14" x14ac:dyDescent="0.3">
      <c r="B7" s="40" t="s">
        <v>330</v>
      </c>
      <c r="C7" s="79">
        <v>0.1002773628791841</v>
      </c>
      <c r="D7" s="79">
        <v>9.8345534224170333E-2</v>
      </c>
      <c r="E7" s="79">
        <v>0.10324936182072249</v>
      </c>
      <c r="F7" s="79">
        <v>8.9245712866771743E-2</v>
      </c>
      <c r="G7" s="79">
        <v>0.10568213893825056</v>
      </c>
      <c r="H7" s="79">
        <v>0.15434528124182931</v>
      </c>
      <c r="I7" s="79">
        <v>0.15744360677938804</v>
      </c>
      <c r="J7" s="79">
        <v>9.2700453550059E-2</v>
      </c>
      <c r="K7" s="178">
        <f>82974433368/606618171265</f>
        <v>0.13678197801917275</v>
      </c>
      <c r="L7" s="178">
        <v>0.12837436639730185</v>
      </c>
      <c r="M7" s="178">
        <v>0.12180715861004961</v>
      </c>
      <c r="N7" s="178">
        <v>0.13500000000000001</v>
      </c>
    </row>
    <row r="8" spans="1:14" x14ac:dyDescent="0.3">
      <c r="B8" s="40" t="s">
        <v>331</v>
      </c>
      <c r="C8" s="79">
        <v>0.10239494320539481</v>
      </c>
      <c r="D8" s="79">
        <v>4.4570712202930518E-2</v>
      </c>
      <c r="E8" s="79">
        <v>0.1038633034226811</v>
      </c>
      <c r="F8" s="79">
        <v>0.15889688895871976</v>
      </c>
      <c r="G8" s="79">
        <v>0.16514631913237357</v>
      </c>
      <c r="H8" s="79">
        <v>0.11210918252290272</v>
      </c>
      <c r="I8" s="79">
        <v>0.12695045541704625</v>
      </c>
      <c r="J8" s="79">
        <v>0.10246593651930788</v>
      </c>
      <c r="K8" s="178">
        <f>39225929360/606618171265</f>
        <v>6.4663294339173741E-2</v>
      </c>
      <c r="L8" s="178">
        <v>7.9752360452501642E-2</v>
      </c>
      <c r="M8" s="178">
        <v>9.5629321959116179E-2</v>
      </c>
      <c r="N8" s="178">
        <v>9.9000000000000005E-2</v>
      </c>
    </row>
    <row r="9" spans="1:14" x14ac:dyDescent="0.3">
      <c r="B9" s="40" t="s">
        <v>332</v>
      </c>
      <c r="C9" s="79">
        <v>0.73649346800828097</v>
      </c>
      <c r="D9" s="79">
        <v>0.78926398176020041</v>
      </c>
      <c r="E9" s="79">
        <v>0.75322754790018376</v>
      </c>
      <c r="F9" s="79">
        <v>0.69534616131906823</v>
      </c>
      <c r="G9" s="79">
        <v>0.69029116270733892</v>
      </c>
      <c r="H9" s="79">
        <v>0.69443122131967294</v>
      </c>
      <c r="I9" s="79">
        <v>0.66296518949677452</v>
      </c>
      <c r="J9" s="79">
        <v>0.71395628118172472</v>
      </c>
      <c r="K9" s="178">
        <f>453669238713/606618171265</f>
        <v>0.74786621997647917</v>
      </c>
      <c r="L9" s="178">
        <v>0.73476706801723002</v>
      </c>
      <c r="M9" s="178">
        <v>0.70159864487687351</v>
      </c>
      <c r="N9" s="178">
        <v>0.69699999999999995</v>
      </c>
    </row>
    <row r="10" spans="1:14" x14ac:dyDescent="0.3">
      <c r="B10" s="40"/>
      <c r="C10" s="79"/>
      <c r="D10" s="79"/>
      <c r="E10" s="79"/>
      <c r="F10" s="79"/>
      <c r="G10" s="79"/>
      <c r="H10" s="79"/>
      <c r="I10" s="79"/>
      <c r="J10" s="79"/>
      <c r="K10" s="79"/>
    </row>
    <row r="11" spans="1:14" x14ac:dyDescent="0.3">
      <c r="B11" s="40"/>
      <c r="C11" s="41"/>
      <c r="D11" s="41"/>
      <c r="E11" s="41"/>
      <c r="F11" s="41"/>
      <c r="G11" s="41"/>
      <c r="H11" s="41"/>
      <c r="I11" s="41"/>
      <c r="J11" s="41"/>
      <c r="K11" s="41"/>
    </row>
    <row r="12" spans="1:14" x14ac:dyDescent="0.3">
      <c r="B12" s="46" t="s">
        <v>1305</v>
      </c>
    </row>
    <row r="17" spans="14:14" x14ac:dyDescent="0.3">
      <c r="N17" s="176"/>
    </row>
  </sheetData>
  <mergeCells count="1">
    <mergeCell ref="B2:I2"/>
  </mergeCells>
  <phoneticPr fontId="21" type="noConversion"/>
  <hyperlinks>
    <hyperlink ref="A1" location="'Índice '!A1" display="Índice" xr:uid="{00000000-0004-0000-34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DH1665"/>
  <sheetViews>
    <sheetView workbookViewId="0"/>
  </sheetViews>
  <sheetFormatPr defaultRowHeight="14.4" x14ac:dyDescent="0.3"/>
  <cols>
    <col min="1" max="1" width="8.88671875" style="8"/>
    <col min="2" max="2" width="41" customWidth="1"/>
    <col min="3" max="3" width="11" bestFit="1" customWidth="1"/>
    <col min="4" max="4" width="13.109375" bestFit="1" customWidth="1"/>
    <col min="5" max="5" width="16.88671875" bestFit="1" customWidth="1"/>
    <col min="6" max="10" width="11" bestFit="1" customWidth="1"/>
    <col min="11" max="11" width="12.33203125" customWidth="1"/>
    <col min="12" max="12" width="12.109375" bestFit="1" customWidth="1"/>
    <col min="13" max="13" width="14.33203125" style="8" bestFit="1" customWidth="1"/>
    <col min="14" max="14" width="12" style="8" customWidth="1"/>
    <col min="15" max="15" width="10.33203125" style="8" customWidth="1"/>
    <col min="16" max="112" width="8.88671875" style="8"/>
  </cols>
  <sheetData>
    <row r="1" spans="1:15" s="8" customFormat="1" x14ac:dyDescent="0.3">
      <c r="A1" s="43" t="s">
        <v>75</v>
      </c>
    </row>
    <row r="2" spans="1:15" s="8" customFormat="1" ht="18" x14ac:dyDescent="0.35">
      <c r="B2" s="302" t="s">
        <v>334</v>
      </c>
      <c r="C2" s="308"/>
      <c r="D2" s="308"/>
      <c r="E2" s="308"/>
      <c r="F2" s="308"/>
      <c r="G2" s="308"/>
      <c r="H2" s="308"/>
      <c r="I2" s="308"/>
      <c r="J2" s="308"/>
      <c r="K2" s="308"/>
      <c r="L2" s="308"/>
    </row>
    <row r="3" spans="1:15" s="8" customFormat="1" ht="18" x14ac:dyDescent="0.35">
      <c r="B3" s="117"/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1:15" ht="20.399999999999999" customHeight="1" x14ac:dyDescent="0.3">
      <c r="B4" s="165" t="s">
        <v>335</v>
      </c>
      <c r="C4" s="166">
        <v>2010</v>
      </c>
      <c r="D4" s="167">
        <v>2011</v>
      </c>
      <c r="E4" s="167">
        <v>2012</v>
      </c>
      <c r="F4" s="167">
        <v>2013</v>
      </c>
      <c r="G4" s="167">
        <v>2014</v>
      </c>
      <c r="H4" s="167">
        <v>2015</v>
      </c>
      <c r="I4" s="167">
        <v>2016</v>
      </c>
      <c r="J4" s="167">
        <v>2017</v>
      </c>
      <c r="K4" s="167">
        <v>2018</v>
      </c>
      <c r="L4" s="167">
        <v>2019</v>
      </c>
      <c r="M4" s="167">
        <v>2020</v>
      </c>
      <c r="N4" s="167">
        <v>2021</v>
      </c>
      <c r="O4" s="167">
        <v>2022</v>
      </c>
    </row>
    <row r="5" spans="1:15" x14ac:dyDescent="0.3">
      <c r="B5" s="129" t="s">
        <v>336</v>
      </c>
      <c r="C5" s="130">
        <v>1017081.5393178014</v>
      </c>
      <c r="D5" s="131">
        <v>1437783.9906201009</v>
      </c>
      <c r="E5" s="131">
        <v>1426024.2361341007</v>
      </c>
      <c r="F5" s="131">
        <v>1482945.6434369495</v>
      </c>
      <c r="G5" s="131">
        <v>1681786.3376316072</v>
      </c>
      <c r="H5" s="131">
        <v>1517612.538846724</v>
      </c>
      <c r="I5" s="131">
        <v>1532849.3895628224</v>
      </c>
      <c r="J5" s="131">
        <v>1838864.7552569318</v>
      </c>
      <c r="K5" s="131">
        <v>1921756.4360789317</v>
      </c>
      <c r="L5" s="137">
        <v>1853120.1756042689</v>
      </c>
      <c r="M5" s="137">
        <v>1794300.1482303597</v>
      </c>
      <c r="N5" s="137">
        <v>2291928.92686613</v>
      </c>
      <c r="O5" s="137">
        <v>2089040.94</v>
      </c>
    </row>
    <row r="6" spans="1:15" x14ac:dyDescent="0.3">
      <c r="B6" s="129" t="s">
        <v>337</v>
      </c>
      <c r="C6" s="130">
        <v>148437.0257702244</v>
      </c>
      <c r="D6" s="131">
        <v>134962.25842825911</v>
      </c>
      <c r="E6" s="131">
        <v>162020.98012954451</v>
      </c>
      <c r="F6" s="131">
        <v>162987.98197647778</v>
      </c>
      <c r="G6" s="131">
        <v>165431.55034739373</v>
      </c>
      <c r="H6" s="131">
        <v>154711.20113382532</v>
      </c>
      <c r="I6" s="131">
        <v>174479.80449279925</v>
      </c>
      <c r="J6" s="130">
        <v>210512.27508858618</v>
      </c>
      <c r="K6" s="131">
        <v>193110.02894967585</v>
      </c>
      <c r="L6" s="137">
        <v>215373.44565013025</v>
      </c>
      <c r="M6" s="137">
        <v>208482.27868470101</v>
      </c>
      <c r="N6" s="137">
        <v>167555.94498124099</v>
      </c>
      <c r="O6" s="137">
        <v>174791.9</v>
      </c>
    </row>
    <row r="7" spans="1:15" x14ac:dyDescent="0.3">
      <c r="B7" s="129" t="s">
        <v>338</v>
      </c>
      <c r="C7" s="130">
        <v>553049.40302495868</v>
      </c>
      <c r="D7" s="131">
        <v>581495.32894736843</v>
      </c>
      <c r="E7" s="131">
        <v>636211.33855206671</v>
      </c>
      <c r="F7" s="131">
        <v>661173.32846823207</v>
      </c>
      <c r="G7" s="131">
        <v>655856.68556212634</v>
      </c>
      <c r="H7" s="131">
        <v>598573.92650073208</v>
      </c>
      <c r="I7" s="131">
        <v>611895.4049455534</v>
      </c>
      <c r="J7" s="131">
        <v>721673.51450617786</v>
      </c>
      <c r="K7" s="131">
        <v>677088.0935362149</v>
      </c>
      <c r="L7" s="137">
        <v>761777.46131607716</v>
      </c>
      <c r="M7" s="137">
        <v>882109.09535129427</v>
      </c>
      <c r="N7" s="137">
        <v>889944.72626958485</v>
      </c>
      <c r="O7" s="137">
        <v>780912.99</v>
      </c>
    </row>
    <row r="8" spans="1:15" x14ac:dyDescent="0.3">
      <c r="B8" s="129" t="s">
        <v>339</v>
      </c>
      <c r="C8" s="130">
        <v>187279.52801888337</v>
      </c>
      <c r="D8" s="131">
        <v>192912.32459432728</v>
      </c>
      <c r="E8" s="131">
        <v>221111.50664993396</v>
      </c>
      <c r="F8" s="131">
        <v>236931.74536060676</v>
      </c>
      <c r="G8" s="131">
        <v>236203.87366706945</v>
      </c>
      <c r="H8" s="131">
        <v>220177.425108</v>
      </c>
      <c r="I8" s="131">
        <v>227311.911009</v>
      </c>
      <c r="J8" s="131">
        <v>270924.53244599985</v>
      </c>
      <c r="K8" s="131">
        <v>267556.61550000007</v>
      </c>
      <c r="L8" s="137">
        <v>290524.23773800011</v>
      </c>
      <c r="M8" s="137">
        <v>338468.56334200012</v>
      </c>
      <c r="N8" s="137">
        <v>325103.23181641079</v>
      </c>
      <c r="O8" s="137">
        <v>267553.49</v>
      </c>
    </row>
    <row r="9" spans="1:15" x14ac:dyDescent="0.3">
      <c r="B9" s="129" t="s">
        <v>340</v>
      </c>
      <c r="C9" s="130">
        <v>113501.780130906</v>
      </c>
      <c r="D9" s="131">
        <v>119887.03876237199</v>
      </c>
      <c r="E9" s="131">
        <v>141035.47653239997</v>
      </c>
      <c r="F9" s="131">
        <v>163358.559882</v>
      </c>
      <c r="G9" s="131">
        <v>162888.58524600003</v>
      </c>
      <c r="H9" s="131">
        <v>154990.5981</v>
      </c>
      <c r="I9" s="131">
        <v>165237.55370000002</v>
      </c>
      <c r="J9" s="131">
        <v>200850.36889999991</v>
      </c>
      <c r="K9" s="131">
        <v>197817.07000000004</v>
      </c>
      <c r="L9" s="137">
        <v>218475.46180000011</v>
      </c>
      <c r="M9" s="137">
        <v>256417</v>
      </c>
      <c r="N9" s="137">
        <v>254454.44640000013</v>
      </c>
      <c r="O9" s="137">
        <v>230364.65</v>
      </c>
    </row>
    <row r="10" spans="1:15" x14ac:dyDescent="0.3">
      <c r="B10" s="129" t="s">
        <v>341</v>
      </c>
      <c r="C10" s="130">
        <v>1754618.7845303868</v>
      </c>
      <c r="D10" s="131">
        <v>1843823.9835306227</v>
      </c>
      <c r="E10" s="131">
        <v>1704406.7013287118</v>
      </c>
      <c r="F10" s="131">
        <v>1442168.0911680912</v>
      </c>
      <c r="G10" s="131">
        <v>1328686.1737400531</v>
      </c>
      <c r="H10" s="131">
        <v>1349618.2572614108</v>
      </c>
      <c r="I10" s="131">
        <v>1343612.1575342466</v>
      </c>
      <c r="J10" s="131">
        <v>1389477.4136403897</v>
      </c>
      <c r="K10" s="131">
        <v>1400143.4629612921</v>
      </c>
      <c r="L10" s="137">
        <v>1452657.624633431</v>
      </c>
      <c r="M10" s="137">
        <v>1564587.4746694972</v>
      </c>
      <c r="N10" s="137">
        <v>1487778.6533578497</v>
      </c>
      <c r="O10" s="137">
        <v>1266229.92</v>
      </c>
    </row>
    <row r="11" spans="1:15" x14ac:dyDescent="0.3">
      <c r="B11" s="129" t="s">
        <v>342</v>
      </c>
      <c r="C11" s="130">
        <v>161459.46962761719</v>
      </c>
      <c r="D11" s="131">
        <v>192245.8326098281</v>
      </c>
      <c r="E11" s="131">
        <v>249408.17859144407</v>
      </c>
      <c r="F11" s="131">
        <v>292752.92211483797</v>
      </c>
      <c r="G11" s="131">
        <v>326908.77361757483</v>
      </c>
      <c r="H11" s="131">
        <v>343315.46456545842</v>
      </c>
      <c r="I11" s="131">
        <v>364633.65163699596</v>
      </c>
      <c r="J11" s="131">
        <v>445617.77616124239</v>
      </c>
      <c r="K11" s="131">
        <v>455985.34836425562</v>
      </c>
      <c r="L11" s="137">
        <v>465564.0379771982</v>
      </c>
      <c r="M11" s="137">
        <v>560037.06692465348</v>
      </c>
      <c r="N11" s="137">
        <v>551074.53300143278</v>
      </c>
      <c r="O11" s="137">
        <v>547213.64</v>
      </c>
    </row>
    <row r="12" spans="1:15" x14ac:dyDescent="0.3">
      <c r="B12" s="129" t="s">
        <v>343</v>
      </c>
      <c r="C12" s="130">
        <v>146062.14841995289</v>
      </c>
      <c r="D12" s="131">
        <v>142650.39122772045</v>
      </c>
      <c r="E12" s="131">
        <v>181574.00611582541</v>
      </c>
      <c r="F12" s="131">
        <v>194770.38038770316</v>
      </c>
      <c r="G12" s="131">
        <v>195520.67816379943</v>
      </c>
      <c r="H12" s="131">
        <v>175939.06528832708</v>
      </c>
      <c r="I12" s="131">
        <v>156502.57623141707</v>
      </c>
      <c r="J12" s="131">
        <v>185638.11780029009</v>
      </c>
      <c r="K12" s="131">
        <v>194030.81384498219</v>
      </c>
      <c r="L12" s="137">
        <v>238401.216010045</v>
      </c>
      <c r="M12" s="137">
        <v>264021.96937865729</v>
      </c>
      <c r="N12" s="137">
        <v>281589.40223363374</v>
      </c>
      <c r="O12" s="137">
        <v>300755.31</v>
      </c>
    </row>
    <row r="13" spans="1:15" x14ac:dyDescent="0.3">
      <c r="B13" s="129" t="s">
        <v>344</v>
      </c>
      <c r="C13" s="130">
        <v>1015665.6629999999</v>
      </c>
      <c r="D13" s="131">
        <v>1055651.904423031</v>
      </c>
      <c r="E13" s="131">
        <v>1229054.0849999997</v>
      </c>
      <c r="F13" s="131">
        <v>1335091.5398999997</v>
      </c>
      <c r="G13" s="131">
        <v>1282009.4694000003</v>
      </c>
      <c r="H13" s="131">
        <v>1266433.5411</v>
      </c>
      <c r="I13" s="131">
        <v>1360624.9013</v>
      </c>
      <c r="J13" s="131">
        <v>1631230.2935999993</v>
      </c>
      <c r="K13" s="131">
        <v>1536269.4000000004</v>
      </c>
      <c r="L13" s="137">
        <v>1769522.3866000008</v>
      </c>
      <c r="M13" s="137">
        <v>2088702.1295000007</v>
      </c>
      <c r="N13" s="137">
        <v>2068577.2422000011</v>
      </c>
      <c r="O13" s="137">
        <v>1541194.33</v>
      </c>
    </row>
    <row r="14" spans="1:15" x14ac:dyDescent="0.3">
      <c r="B14" s="129" t="s">
        <v>345</v>
      </c>
      <c r="C14" s="130">
        <v>75846.226510576555</v>
      </c>
      <c r="D14" s="131">
        <v>67589.739914710008</v>
      </c>
      <c r="E14" s="131">
        <v>89243.81696957993</v>
      </c>
      <c r="F14" s="131">
        <v>102911.37044538181</v>
      </c>
      <c r="G14" s="131">
        <v>47051.850084731406</v>
      </c>
      <c r="H14" s="131">
        <v>40470.124878982846</v>
      </c>
      <c r="I14" s="131">
        <v>41038.495382944515</v>
      </c>
      <c r="J14" s="131">
        <v>57641.745954192396</v>
      </c>
      <c r="K14" s="131">
        <v>47986.798087330804</v>
      </c>
      <c r="L14" s="137">
        <v>47760.664607083236</v>
      </c>
      <c r="M14" s="137">
        <v>48934</v>
      </c>
      <c r="N14" s="137">
        <v>57320.783516724143</v>
      </c>
      <c r="O14" s="137">
        <v>47153.33</v>
      </c>
    </row>
    <row r="15" spans="1:15" x14ac:dyDescent="0.3">
      <c r="B15" s="129" t="s">
        <v>346</v>
      </c>
      <c r="C15" s="130">
        <v>280018.77878295601</v>
      </c>
      <c r="D15" s="131">
        <v>322190.13603960688</v>
      </c>
      <c r="E15" s="131">
        <v>377350.44968867704</v>
      </c>
      <c r="F15" s="131">
        <v>399517.41959587781</v>
      </c>
      <c r="G15" s="131">
        <v>383673.9653077579</v>
      </c>
      <c r="H15" s="131">
        <v>374145.57861814048</v>
      </c>
      <c r="I15" s="131">
        <v>389264.08598353597</v>
      </c>
      <c r="J15" s="131">
        <v>505463.693957115</v>
      </c>
      <c r="K15" s="131">
        <v>470565.86498738301</v>
      </c>
      <c r="L15" s="137">
        <v>539365.86624799715</v>
      </c>
      <c r="M15" s="137">
        <v>663486</v>
      </c>
      <c r="N15" s="137">
        <v>705711.8199621602</v>
      </c>
      <c r="O15" s="137">
        <v>561147.37</v>
      </c>
    </row>
    <row r="16" spans="1:15" x14ac:dyDescent="0.3">
      <c r="B16" s="129" t="s">
        <v>347</v>
      </c>
      <c r="C16" s="130">
        <v>7652.2494842016486</v>
      </c>
      <c r="D16" s="131">
        <v>7291.1257603844833</v>
      </c>
      <c r="E16" s="131">
        <v>11004.847011089287</v>
      </c>
      <c r="F16" s="131">
        <v>11876.55276753113</v>
      </c>
      <c r="G16" s="131">
        <v>15693.638787134147</v>
      </c>
      <c r="H16" s="131">
        <v>15885.943784963232</v>
      </c>
      <c r="I16" s="131">
        <v>16546.513740354876</v>
      </c>
      <c r="J16" s="131">
        <v>21073.205931884884</v>
      </c>
      <c r="K16" s="131">
        <v>17541.439838230799</v>
      </c>
      <c r="L16" s="137">
        <v>21324.604543386231</v>
      </c>
      <c r="M16" s="137">
        <v>23068.706311388163</v>
      </c>
      <c r="N16" s="137">
        <v>18430.261391717733</v>
      </c>
      <c r="O16" s="137">
        <v>22914.99</v>
      </c>
    </row>
    <row r="17" spans="2:15" x14ac:dyDescent="0.3">
      <c r="B17" s="129" t="s">
        <v>348</v>
      </c>
      <c r="C17" s="130">
        <v>2018040.6505000009</v>
      </c>
      <c r="D17" s="131">
        <v>2232597.7758999984</v>
      </c>
      <c r="E17" s="131">
        <v>2529994.7760000019</v>
      </c>
      <c r="F17" s="131">
        <v>2810563.9176000007</v>
      </c>
      <c r="G17" s="131">
        <v>2784629.523200002</v>
      </c>
      <c r="H17" s="131">
        <v>2741924.0044</v>
      </c>
      <c r="I17" s="131">
        <v>2607819.7868000008</v>
      </c>
      <c r="J17" s="131">
        <v>2998181.582750001</v>
      </c>
      <c r="K17" s="131">
        <v>2809111.7026500003</v>
      </c>
      <c r="L17" s="137">
        <v>3582909.5525999977</v>
      </c>
      <c r="M17" s="137">
        <v>3593709.5919999992</v>
      </c>
      <c r="N17" s="137">
        <v>3751713.18</v>
      </c>
      <c r="O17" s="137">
        <v>2561509.02</v>
      </c>
    </row>
    <row r="18" spans="2:15" x14ac:dyDescent="0.3">
      <c r="B18" s="129" t="s">
        <v>349</v>
      </c>
      <c r="C18" s="130">
        <v>17939210</v>
      </c>
      <c r="D18" s="131">
        <v>18110746</v>
      </c>
      <c r="E18" s="131">
        <v>19954891</v>
      </c>
      <c r="F18" s="131">
        <v>22753702</v>
      </c>
      <c r="G18" s="131">
        <v>23957984</v>
      </c>
      <c r="H18" s="131">
        <v>24005591</v>
      </c>
      <c r="I18" s="131">
        <v>25339850</v>
      </c>
      <c r="J18" s="131">
        <v>28453792</v>
      </c>
      <c r="K18" s="131">
        <v>27549363</v>
      </c>
      <c r="L18" s="137">
        <v>32216825.219999999</v>
      </c>
      <c r="M18" s="137">
        <v>35491204.939999998</v>
      </c>
      <c r="N18" s="137">
        <v>40027760.380000003</v>
      </c>
      <c r="O18" s="137">
        <v>35016906.810000002</v>
      </c>
    </row>
    <row r="19" spans="2:15" x14ac:dyDescent="0.3">
      <c r="B19" s="129" t="s">
        <v>350</v>
      </c>
      <c r="C19" s="130">
        <v>319784.71314692724</v>
      </c>
      <c r="D19" s="131">
        <v>308273.12063637289</v>
      </c>
      <c r="E19" s="131">
        <v>315152.80407165946</v>
      </c>
      <c r="F19" s="131">
        <v>273965.41780129151</v>
      </c>
      <c r="G19" s="131">
        <v>411790.39934074989</v>
      </c>
      <c r="H19" s="131">
        <v>310806.26211273309</v>
      </c>
      <c r="I19" s="131">
        <v>439506.79903360439</v>
      </c>
      <c r="J19" s="131">
        <v>487618.21620309004</v>
      </c>
      <c r="K19" s="131">
        <v>449315.4798289453</v>
      </c>
      <c r="L19" s="137">
        <v>467905.83418614126</v>
      </c>
      <c r="M19" s="137">
        <v>404028</v>
      </c>
      <c r="N19" s="137">
        <v>393490.12011310237</v>
      </c>
      <c r="O19" s="137">
        <v>454805</v>
      </c>
    </row>
    <row r="20" spans="2:15" x14ac:dyDescent="0.3">
      <c r="B20" s="129" t="s">
        <v>351</v>
      </c>
      <c r="C20" s="130">
        <v>44179.309068451359</v>
      </c>
      <c r="D20" s="131">
        <v>54005.67681981263</v>
      </c>
      <c r="E20" s="131">
        <v>68221.388794359707</v>
      </c>
      <c r="F20" s="131">
        <v>66910.697272709309</v>
      </c>
      <c r="G20" s="131">
        <v>63741.597893364989</v>
      </c>
      <c r="H20" s="131">
        <v>51968.234049856008</v>
      </c>
      <c r="I20" s="131">
        <v>64578.400796448172</v>
      </c>
      <c r="J20" s="131">
        <v>77642.886729229416</v>
      </c>
      <c r="K20" s="131">
        <v>72227.810359128678</v>
      </c>
      <c r="L20" s="137">
        <v>86091.81492253</v>
      </c>
      <c r="M20" s="137">
        <v>93053</v>
      </c>
      <c r="N20" s="137">
        <v>91806.287003854697</v>
      </c>
      <c r="O20" s="137">
        <v>73281.509999999995</v>
      </c>
    </row>
    <row r="21" spans="2:15" x14ac:dyDescent="0.3">
      <c r="B21" s="129" t="s">
        <v>352</v>
      </c>
      <c r="C21" s="130">
        <v>31082.641692049488</v>
      </c>
      <c r="D21" s="131">
        <v>30371.462655579748</v>
      </c>
      <c r="E21" s="131">
        <v>37981.595291325488</v>
      </c>
      <c r="F21" s="131">
        <v>36521.375780440074</v>
      </c>
      <c r="G21" s="131">
        <v>38359.630524716922</v>
      </c>
      <c r="H21" s="131">
        <v>36385.564803764843</v>
      </c>
      <c r="I21" s="131">
        <v>41177.226530837303</v>
      </c>
      <c r="J21" s="131">
        <v>49077.556197899125</v>
      </c>
      <c r="K21" s="131">
        <v>46282.701649167153</v>
      </c>
      <c r="L21" s="137">
        <v>52752.918498931809</v>
      </c>
      <c r="M21" s="137">
        <v>45533</v>
      </c>
      <c r="N21" s="137">
        <v>33436.228571045896</v>
      </c>
      <c r="O21" s="137">
        <v>27756.36</v>
      </c>
    </row>
    <row r="22" spans="2:15" ht="27.6" x14ac:dyDescent="0.3">
      <c r="B22" s="165" t="s">
        <v>353</v>
      </c>
      <c r="C22" s="166">
        <v>2010</v>
      </c>
      <c r="D22" s="167">
        <v>2011</v>
      </c>
      <c r="E22" s="167">
        <v>2012</v>
      </c>
      <c r="F22" s="167">
        <v>2013</v>
      </c>
      <c r="G22" s="167">
        <v>2014</v>
      </c>
      <c r="H22" s="167">
        <v>2015</v>
      </c>
      <c r="I22" s="167">
        <v>2016</v>
      </c>
      <c r="J22" s="167">
        <v>2017</v>
      </c>
      <c r="K22" s="167">
        <v>2018</v>
      </c>
      <c r="L22" s="167">
        <v>2019</v>
      </c>
      <c r="M22" s="167">
        <v>2020</v>
      </c>
      <c r="N22" s="167">
        <v>2021</v>
      </c>
      <c r="O22" s="167">
        <v>2022</v>
      </c>
    </row>
    <row r="23" spans="2:15" x14ac:dyDescent="0.3">
      <c r="B23" s="133" t="s">
        <v>336</v>
      </c>
      <c r="C23" s="134">
        <v>91.709830542341365</v>
      </c>
      <c r="D23" s="135">
        <v>94.509576937249321</v>
      </c>
      <c r="E23" s="135">
        <v>93.320229776359184</v>
      </c>
      <c r="F23" s="135">
        <v>104.13922490774306</v>
      </c>
      <c r="G23" s="135">
        <v>111.68610050963073</v>
      </c>
      <c r="H23" s="135">
        <v>121.64908429061458</v>
      </c>
      <c r="I23" s="135">
        <v>124.1725125653282</v>
      </c>
      <c r="J23" s="135">
        <v>135.48341759423832</v>
      </c>
      <c r="K23" s="135">
        <v>140.69185958329706</v>
      </c>
      <c r="L23" s="169">
        <v>137.5</v>
      </c>
      <c r="M23" s="169">
        <v>131.65616905121814</v>
      </c>
      <c r="N23" s="230">
        <v>147.4</v>
      </c>
      <c r="O23" s="230">
        <v>131.4</v>
      </c>
    </row>
    <row r="24" spans="2:15" x14ac:dyDescent="0.3">
      <c r="B24" s="133" t="s">
        <v>337</v>
      </c>
      <c r="C24" s="134">
        <v>62.34805484846742</v>
      </c>
      <c r="D24" s="135">
        <v>57.68352960845305</v>
      </c>
      <c r="E24" s="135">
        <v>59.672818018071929</v>
      </c>
      <c r="F24" s="135">
        <v>61.915381811632223</v>
      </c>
      <c r="G24" s="135">
        <v>67.617889846094513</v>
      </c>
      <c r="H24" s="135">
        <v>68.587354747477889</v>
      </c>
      <c r="I24" s="135">
        <v>68.701815920193837</v>
      </c>
      <c r="J24" s="135">
        <v>71.866397546790324</v>
      </c>
      <c r="K24" s="135">
        <v>70.246076644273998</v>
      </c>
      <c r="L24" s="169">
        <v>80.8</v>
      </c>
      <c r="M24" s="169">
        <v>75.793424438955796</v>
      </c>
      <c r="N24" s="230">
        <v>60.3</v>
      </c>
      <c r="O24" s="230">
        <v>57.7</v>
      </c>
    </row>
    <row r="25" spans="2:15" x14ac:dyDescent="0.3">
      <c r="B25" s="133" t="s">
        <v>338</v>
      </c>
      <c r="C25" s="134">
        <v>171.42788904681916</v>
      </c>
      <c r="D25" s="135">
        <v>180.90436829332475</v>
      </c>
      <c r="E25" s="135">
        <v>189.9936562599934</v>
      </c>
      <c r="F25" s="135">
        <v>185.45761155882565</v>
      </c>
      <c r="G25" s="135">
        <v>202.6464789656591</v>
      </c>
      <c r="H25" s="135">
        <v>200.76351669354474</v>
      </c>
      <c r="I25" s="135">
        <v>205.48247951639257</v>
      </c>
      <c r="J25" s="135">
        <v>205.68387822780477</v>
      </c>
      <c r="K25" s="135">
        <v>198.55959394813132</v>
      </c>
      <c r="L25" s="169">
        <v>219.7</v>
      </c>
      <c r="M25" s="169">
        <v>229.37639898276441</v>
      </c>
      <c r="N25" s="230">
        <v>233.2</v>
      </c>
      <c r="O25" s="230">
        <v>192.3</v>
      </c>
    </row>
    <row r="26" spans="2:15" x14ac:dyDescent="0.3">
      <c r="B26" s="133" t="s">
        <v>339</v>
      </c>
      <c r="C26" s="134">
        <v>5.4323661332294595</v>
      </c>
      <c r="D26" s="135">
        <v>5.5156148934194551</v>
      </c>
      <c r="E26" s="135">
        <v>6.0757467428741307</v>
      </c>
      <c r="F26" s="135">
        <v>6.0788084220731422</v>
      </c>
      <c r="G26" s="135">
        <v>6.6205422305935837</v>
      </c>
      <c r="H26" s="135">
        <v>6.6332609565542526</v>
      </c>
      <c r="I26" s="135">
        <v>6.824764300973178</v>
      </c>
      <c r="J26" s="135">
        <v>6.8928527403320983</v>
      </c>
      <c r="K26" s="135">
        <v>6.9011783815711754</v>
      </c>
      <c r="L26" s="169">
        <v>7.5</v>
      </c>
      <c r="M26" s="169">
        <v>8.1907381011771125</v>
      </c>
      <c r="N26" s="230">
        <v>8</v>
      </c>
      <c r="O26" s="230">
        <v>6.5</v>
      </c>
    </row>
    <row r="27" spans="2:15" x14ac:dyDescent="0.3">
      <c r="B27" s="133" t="s">
        <v>340</v>
      </c>
      <c r="C27" s="134">
        <v>5.2940441566592265</v>
      </c>
      <c r="D27" s="135">
        <v>5.6584834673200843</v>
      </c>
      <c r="E27" s="135">
        <v>6.625919858175811</v>
      </c>
      <c r="F27" s="135">
        <v>7.3820943810824771</v>
      </c>
      <c r="G27" s="135">
        <v>8.2724016467352381</v>
      </c>
      <c r="H27" s="135">
        <v>8.6171695482570101</v>
      </c>
      <c r="I27" s="135">
        <v>9.276528206487777</v>
      </c>
      <c r="J27" s="135">
        <v>9.6951947210271729</v>
      </c>
      <c r="K27" s="135">
        <v>9.8331143498096019</v>
      </c>
      <c r="L27" s="169">
        <v>10.9</v>
      </c>
      <c r="M27" s="169">
        <v>12.652134006952917</v>
      </c>
      <c r="N27" s="230">
        <v>12.7</v>
      </c>
      <c r="O27" s="230">
        <v>11.3</v>
      </c>
    </row>
    <row r="28" spans="2:15" x14ac:dyDescent="0.3">
      <c r="B28" s="133" t="s">
        <v>341</v>
      </c>
      <c r="C28" s="134">
        <v>28.56252344590499</v>
      </c>
      <c r="D28" s="135">
        <v>29.161481740751331</v>
      </c>
      <c r="E28" s="135">
        <v>29.803869910368007</v>
      </c>
      <c r="F28" s="135">
        <v>30.180378380827687</v>
      </c>
      <c r="G28" s="135">
        <v>31.192875324008128</v>
      </c>
      <c r="H28" s="135">
        <v>30.608496050777706</v>
      </c>
      <c r="I28" s="135">
        <v>29.279455598127118</v>
      </c>
      <c r="J28" s="135">
        <v>28.77741657416442</v>
      </c>
      <c r="K28" s="135">
        <v>28.270483579742407</v>
      </c>
      <c r="L28" s="169">
        <v>28.6</v>
      </c>
      <c r="M28" s="169">
        <v>30.077280956903717</v>
      </c>
      <c r="N28" s="230">
        <v>31.4</v>
      </c>
      <c r="O28" s="230">
        <v>30.2</v>
      </c>
    </row>
    <row r="29" spans="2:15" x14ac:dyDescent="0.3">
      <c r="B29" s="133" t="s">
        <v>342</v>
      </c>
      <c r="C29" s="134">
        <v>14.480601255458749</v>
      </c>
      <c r="D29" s="135">
        <v>16.615285278322418</v>
      </c>
      <c r="E29" s="135">
        <v>19.384739716319213</v>
      </c>
      <c r="F29" s="135">
        <v>21.614776891793138</v>
      </c>
      <c r="G29" s="135">
        <v>24.18247901291674</v>
      </c>
      <c r="H29" s="135">
        <v>25.73564550755858</v>
      </c>
      <c r="I29" s="135">
        <v>26.822500684133015</v>
      </c>
      <c r="J29" s="135">
        <v>27.567859621966267</v>
      </c>
      <c r="K29" s="135">
        <v>28.544675930476931</v>
      </c>
      <c r="L29" s="169">
        <v>28.2</v>
      </c>
      <c r="M29" s="169">
        <v>31.662001036867256</v>
      </c>
      <c r="N29" s="230">
        <v>31.8</v>
      </c>
      <c r="O29" s="230">
        <v>32.1</v>
      </c>
    </row>
    <row r="30" spans="2:15" x14ac:dyDescent="0.3">
      <c r="B30" s="133" t="s">
        <v>343</v>
      </c>
      <c r="C30" s="134">
        <v>13.50331919524284</v>
      </c>
      <c r="D30" s="135">
        <v>13.608302661969169</v>
      </c>
      <c r="E30" s="135">
        <v>14.934458392451059</v>
      </c>
      <c r="F30" s="135">
        <v>15.647143864201031</v>
      </c>
      <c r="G30" s="135">
        <v>16.468464219052624</v>
      </c>
      <c r="H30" s="135">
        <v>16.318368724943625</v>
      </c>
      <c r="I30" s="135">
        <v>16.128487067231493</v>
      </c>
      <c r="J30" s="135">
        <v>16.756193663994964</v>
      </c>
      <c r="K30" s="135">
        <v>16.221941849112106</v>
      </c>
      <c r="L30" s="169">
        <v>18.5</v>
      </c>
      <c r="M30" s="169">
        <v>22.8</v>
      </c>
      <c r="N30" s="230">
        <v>22.1</v>
      </c>
      <c r="O30" s="230">
        <v>20.5</v>
      </c>
    </row>
    <row r="31" spans="2:15" x14ac:dyDescent="0.3">
      <c r="B31" s="133" t="s">
        <v>344</v>
      </c>
      <c r="C31" s="134">
        <v>118.91903308421479</v>
      </c>
      <c r="D31" s="135">
        <v>125.44890302997115</v>
      </c>
      <c r="E31" s="135">
        <v>142.6605673189722</v>
      </c>
      <c r="F31" s="135">
        <v>146.57732530058459</v>
      </c>
      <c r="G31" s="135">
        <v>157.23598784918696</v>
      </c>
      <c r="H31" s="135">
        <v>168.58543669058909</v>
      </c>
      <c r="I31" s="135">
        <v>182.22865669871825</v>
      </c>
      <c r="J31" s="135">
        <v>184.26598531997735</v>
      </c>
      <c r="K31" s="135">
        <v>173.34010301806498</v>
      </c>
      <c r="L31" s="169">
        <v>194.4</v>
      </c>
      <c r="M31" s="169">
        <v>212.7</v>
      </c>
      <c r="N31" s="230">
        <v>213.3</v>
      </c>
      <c r="O31" s="230">
        <v>150.69999999999999</v>
      </c>
    </row>
    <row r="32" spans="2:15" x14ac:dyDescent="0.3">
      <c r="B32" s="133" t="s">
        <v>345</v>
      </c>
      <c r="C32" s="134">
        <v>15.554978973194455</v>
      </c>
      <c r="D32" s="135">
        <v>14.741998921674037</v>
      </c>
      <c r="E32" s="135">
        <v>16.976549094245517</v>
      </c>
      <c r="F32" s="135">
        <v>18.707826855744631</v>
      </c>
      <c r="G32" s="135">
        <v>9.5918025503606668</v>
      </c>
      <c r="H32" s="135">
        <v>8.7698893787564671</v>
      </c>
      <c r="I32" s="135">
        <v>9.2155756211308066</v>
      </c>
      <c r="J32" s="135">
        <v>10.087306990768175</v>
      </c>
      <c r="K32" s="135">
        <v>8.5275961854643629</v>
      </c>
      <c r="L32" s="169">
        <v>8</v>
      </c>
      <c r="M32" s="169">
        <v>7.9140964649757146</v>
      </c>
      <c r="N32" s="230">
        <v>8.9</v>
      </c>
      <c r="O32" s="230">
        <v>6.7</v>
      </c>
    </row>
    <row r="33" spans="2:15" x14ac:dyDescent="0.3">
      <c r="B33" s="133" t="s">
        <v>346</v>
      </c>
      <c r="C33" s="134">
        <v>53.318270151971269</v>
      </c>
      <c r="D33" s="135">
        <v>60.61521265934325</v>
      </c>
      <c r="E33" s="135">
        <v>66.537322665932209</v>
      </c>
      <c r="F33" s="135">
        <v>68.003748868224946</v>
      </c>
      <c r="G33" s="135">
        <v>75.320692477019989</v>
      </c>
      <c r="H33" s="135">
        <v>75.164957254989417</v>
      </c>
      <c r="I33" s="135">
        <v>80.437610606049901</v>
      </c>
      <c r="J33" s="135">
        <v>90.609244757343191</v>
      </c>
      <c r="K33" s="135">
        <v>87.987710687572246</v>
      </c>
      <c r="L33" s="169">
        <v>99.9</v>
      </c>
      <c r="M33" s="169">
        <v>108.87137862523761</v>
      </c>
      <c r="N33" s="230">
        <v>117</v>
      </c>
      <c r="O33" s="230">
        <v>97.9</v>
      </c>
    </row>
    <row r="34" spans="2:15" x14ac:dyDescent="0.3">
      <c r="B34" s="133" t="s">
        <v>347</v>
      </c>
      <c r="C34" s="134">
        <v>1.0167474145729649</v>
      </c>
      <c r="D34" s="135">
        <v>0.99000416841533279</v>
      </c>
      <c r="E34" s="135">
        <v>1.2492759930027018</v>
      </c>
      <c r="F34" s="135">
        <v>1.4019179175002561</v>
      </c>
      <c r="G34" s="135">
        <v>1.7815974025579184</v>
      </c>
      <c r="H34" s="135">
        <v>1.9768380536874532</v>
      </c>
      <c r="I34" s="135">
        <v>2.2343123389018538</v>
      </c>
      <c r="J34" s="135">
        <v>2.5609764419827075</v>
      </c>
      <c r="K34" s="135">
        <v>2.4957405354131019</v>
      </c>
      <c r="L34" s="169">
        <v>2.9</v>
      </c>
      <c r="M34" s="169">
        <v>3.4</v>
      </c>
      <c r="N34" s="230">
        <v>3.3</v>
      </c>
      <c r="O34" s="230">
        <v>2.9</v>
      </c>
    </row>
    <row r="35" spans="2:15" x14ac:dyDescent="0.3">
      <c r="B35" s="133" t="s">
        <v>348</v>
      </c>
      <c r="C35" s="134">
        <v>81.203061986839401</v>
      </c>
      <c r="D35" s="135">
        <v>87.806543568863376</v>
      </c>
      <c r="E35" s="135">
        <v>94.622044042287115</v>
      </c>
      <c r="F35" s="135">
        <v>96.896409395763584</v>
      </c>
      <c r="G35" s="135">
        <v>96.73636809729463</v>
      </c>
      <c r="H35" s="135">
        <v>97.596684106614532</v>
      </c>
      <c r="I35" s="135">
        <v>107.63179326578401</v>
      </c>
      <c r="J35" s="135">
        <v>108.26276365137301</v>
      </c>
      <c r="K35" s="135">
        <v>104.48401208089439</v>
      </c>
      <c r="L35" s="169">
        <v>123.2</v>
      </c>
      <c r="M35" s="169">
        <v>126.79102990048953</v>
      </c>
      <c r="N35" s="230">
        <v>120.5</v>
      </c>
      <c r="O35" s="230">
        <v>85.2</v>
      </c>
    </row>
    <row r="36" spans="2:15" x14ac:dyDescent="0.3">
      <c r="B36" s="133" t="s">
        <v>349</v>
      </c>
      <c r="C36" s="134">
        <v>119.65813619109646</v>
      </c>
      <c r="D36" s="135">
        <v>116.52340647133147</v>
      </c>
      <c r="E36" s="135">
        <v>123.20110128988645</v>
      </c>
      <c r="F36" s="135">
        <v>135.56094123206694</v>
      </c>
      <c r="G36" s="135">
        <v>136.73284975522134</v>
      </c>
      <c r="H36" s="135">
        <v>131.75915075098672</v>
      </c>
      <c r="I36" s="135">
        <v>135.45514507818359</v>
      </c>
      <c r="J36" s="135">
        <v>146.02625946388358</v>
      </c>
      <c r="K36" s="135">
        <v>134.42582499353472</v>
      </c>
      <c r="L36" s="169">
        <v>150.30000000000001</v>
      </c>
      <c r="M36" s="169">
        <v>169.86520722516681</v>
      </c>
      <c r="N36" s="230">
        <v>174.1</v>
      </c>
      <c r="O36" s="230">
        <v>137.5</v>
      </c>
    </row>
    <row r="37" spans="2:15" x14ac:dyDescent="0.3">
      <c r="B37" s="133" t="s">
        <v>350</v>
      </c>
      <c r="C37" s="134">
        <v>13.880056577163653</v>
      </c>
      <c r="D37" s="135">
        <v>13.093605509626581</v>
      </c>
      <c r="E37" s="135">
        <v>13.405396580990274</v>
      </c>
      <c r="F37" s="135">
        <v>12.095755444192307</v>
      </c>
      <c r="G37" s="135">
        <v>18.926389006282854</v>
      </c>
      <c r="H37" s="135">
        <v>20.241710625209315</v>
      </c>
      <c r="I37" s="135">
        <v>22.856455066990968</v>
      </c>
      <c r="J37" s="135">
        <v>24.612419661722559</v>
      </c>
      <c r="K37" s="135">
        <v>25.501507935126178</v>
      </c>
      <c r="L37" s="169">
        <v>26.2</v>
      </c>
      <c r="M37" s="169">
        <v>28</v>
      </c>
      <c r="N37" s="230">
        <v>25.3</v>
      </c>
      <c r="O37" s="230">
        <v>23.9</v>
      </c>
    </row>
    <row r="38" spans="2:15" x14ac:dyDescent="0.3">
      <c r="B38" s="133" t="s">
        <v>351</v>
      </c>
      <c r="C38" s="134">
        <v>16.184364074524844</v>
      </c>
      <c r="D38" s="135">
        <v>16.973619615355993</v>
      </c>
      <c r="E38" s="135">
        <v>18.149845784665196</v>
      </c>
      <c r="F38" s="135">
        <v>18.026199982430597</v>
      </c>
      <c r="G38" s="135">
        <v>19.989333282994039</v>
      </c>
      <c r="H38" s="135">
        <v>20.339756589229172</v>
      </c>
      <c r="I38" s="135">
        <v>22.434023058353844</v>
      </c>
      <c r="J38" s="135">
        <v>25.0736183338709</v>
      </c>
      <c r="K38" s="135">
        <v>24.019719324464155</v>
      </c>
      <c r="L38" s="169">
        <v>26.7</v>
      </c>
      <c r="M38" s="169">
        <v>31.973136917167903</v>
      </c>
      <c r="N38" s="230">
        <v>31.2</v>
      </c>
      <c r="O38" s="230">
        <v>24.1</v>
      </c>
    </row>
    <row r="39" spans="2:15" x14ac:dyDescent="0.3">
      <c r="B39" s="133" t="s">
        <v>352</v>
      </c>
      <c r="C39" s="134">
        <v>20.76380379526309</v>
      </c>
      <c r="D39" s="135">
        <v>17.402334293854249</v>
      </c>
      <c r="E39" s="135">
        <v>19.033567190761985</v>
      </c>
      <c r="F39" s="135">
        <v>18.6886889564462</v>
      </c>
      <c r="G39" s="135">
        <v>19.948935267469597</v>
      </c>
      <c r="H39" s="135">
        <v>20.343109633318033</v>
      </c>
      <c r="I39" s="135">
        <v>21.05122587211364</v>
      </c>
      <c r="J39" s="135">
        <v>22.783503008322281</v>
      </c>
      <c r="K39" s="135">
        <v>21.094741960596753</v>
      </c>
      <c r="L39" s="169">
        <v>22.6</v>
      </c>
      <c r="M39" s="169">
        <v>23.1</v>
      </c>
      <c r="N39" s="230">
        <v>15.5</v>
      </c>
      <c r="O39" s="230">
        <v>11.1</v>
      </c>
    </row>
    <row r="40" spans="2:15" ht="15.6" x14ac:dyDescent="0.3">
      <c r="B40" s="165" t="s">
        <v>354</v>
      </c>
      <c r="C40" s="166" t="s">
        <v>355</v>
      </c>
      <c r="D40" s="167" t="s">
        <v>356</v>
      </c>
      <c r="E40" s="167" t="s">
        <v>357</v>
      </c>
      <c r="F40" s="167" t="s">
        <v>311</v>
      </c>
      <c r="G40" s="138"/>
      <c r="H40" s="138"/>
      <c r="I40" s="138"/>
      <c r="J40" s="138"/>
      <c r="K40" s="138"/>
      <c r="L40" s="132"/>
      <c r="M40" s="137"/>
    </row>
    <row r="41" spans="2:15" x14ac:dyDescent="0.3">
      <c r="B41" s="129" t="s">
        <v>336</v>
      </c>
      <c r="C41" s="134">
        <v>44.9</v>
      </c>
      <c r="D41" s="135">
        <v>13.2</v>
      </c>
      <c r="E41" s="135">
        <v>11.7</v>
      </c>
      <c r="F41" s="135">
        <v>30.2</v>
      </c>
      <c r="G41" s="136"/>
      <c r="H41" s="136"/>
      <c r="I41" s="136"/>
      <c r="J41" s="136"/>
      <c r="K41" s="136"/>
      <c r="L41" s="132"/>
    </row>
    <row r="42" spans="2:15" x14ac:dyDescent="0.3">
      <c r="B42" s="129" t="s">
        <v>337</v>
      </c>
      <c r="C42" s="134">
        <v>34.6</v>
      </c>
      <c r="D42" s="135">
        <v>63</v>
      </c>
      <c r="E42" s="135">
        <v>0.8</v>
      </c>
      <c r="F42" s="135">
        <v>1.5</v>
      </c>
      <c r="G42" s="136"/>
      <c r="H42" s="136"/>
      <c r="I42" s="136"/>
      <c r="J42" s="136"/>
      <c r="K42" s="136"/>
      <c r="L42" s="132"/>
    </row>
    <row r="43" spans="2:15" x14ac:dyDescent="0.3">
      <c r="B43" s="129" t="s">
        <v>338</v>
      </c>
      <c r="C43" s="134">
        <v>23.4</v>
      </c>
      <c r="D43" s="135">
        <v>24.2</v>
      </c>
      <c r="E43" s="135">
        <v>1.5</v>
      </c>
      <c r="F43" s="135">
        <v>48.7</v>
      </c>
      <c r="G43" s="136"/>
      <c r="H43" s="136"/>
      <c r="I43" s="136"/>
      <c r="J43" s="136"/>
      <c r="K43" s="136"/>
      <c r="L43" s="132"/>
    </row>
    <row r="44" spans="2:15" x14ac:dyDescent="0.3">
      <c r="B44" s="129" t="s">
        <v>339</v>
      </c>
      <c r="C44" s="134">
        <v>7.8</v>
      </c>
      <c r="D44" s="135">
        <v>40.1</v>
      </c>
      <c r="E44" s="135">
        <v>3.2</v>
      </c>
      <c r="F44" s="135">
        <v>48.9</v>
      </c>
      <c r="G44" s="136"/>
      <c r="H44" s="136"/>
      <c r="I44" s="136"/>
      <c r="J44" s="136"/>
      <c r="K44" s="136"/>
      <c r="L44" s="132"/>
    </row>
    <row r="45" spans="2:15" x14ac:dyDescent="0.3">
      <c r="B45" s="129" t="s">
        <v>340</v>
      </c>
      <c r="C45" s="134">
        <v>22.4</v>
      </c>
      <c r="D45" s="135">
        <v>42.1</v>
      </c>
      <c r="E45" s="135">
        <v>5.9</v>
      </c>
      <c r="F45" s="135">
        <v>29.5</v>
      </c>
      <c r="G45" s="136"/>
      <c r="H45" s="136"/>
      <c r="I45" s="136"/>
      <c r="J45" s="136"/>
      <c r="K45" s="136"/>
      <c r="L45" s="132"/>
    </row>
    <row r="46" spans="2:15" x14ac:dyDescent="0.3">
      <c r="B46" s="129" t="s">
        <v>341</v>
      </c>
      <c r="C46" s="134">
        <v>9.5</v>
      </c>
      <c r="D46" s="135">
        <v>25.4</v>
      </c>
      <c r="E46" s="135">
        <v>7.9</v>
      </c>
      <c r="F46" s="135">
        <v>57.2</v>
      </c>
      <c r="G46" s="136"/>
      <c r="H46" s="136"/>
      <c r="I46" s="136"/>
      <c r="J46" s="136"/>
      <c r="K46" s="136"/>
      <c r="L46" s="132"/>
    </row>
    <row r="47" spans="2:15" x14ac:dyDescent="0.3">
      <c r="B47" s="129" t="s">
        <v>342</v>
      </c>
      <c r="C47" s="134">
        <v>3.2</v>
      </c>
      <c r="D47" s="135">
        <v>36.200000000000003</v>
      </c>
      <c r="E47" s="135">
        <v>20.399999999999999</v>
      </c>
      <c r="F47" s="135">
        <v>30.3</v>
      </c>
      <c r="G47" s="136"/>
      <c r="H47" s="136"/>
      <c r="I47" s="136"/>
      <c r="J47" s="136"/>
      <c r="K47" s="136"/>
      <c r="L47" s="132"/>
    </row>
    <row r="48" spans="2:15" x14ac:dyDescent="0.3">
      <c r="B48" s="129" t="s">
        <v>343</v>
      </c>
      <c r="C48" s="134">
        <v>21.7</v>
      </c>
      <c r="D48" s="135">
        <v>74.400000000000006</v>
      </c>
      <c r="E48" s="135">
        <v>1</v>
      </c>
      <c r="F48" s="135">
        <v>2.8</v>
      </c>
      <c r="G48" s="136"/>
      <c r="H48" s="136"/>
      <c r="I48" s="136"/>
      <c r="J48" s="136"/>
      <c r="K48" s="136"/>
      <c r="L48" s="132"/>
    </row>
    <row r="49" spans="2:12" x14ac:dyDescent="0.3">
      <c r="B49" s="129" t="s">
        <v>344</v>
      </c>
      <c r="C49" s="134">
        <v>25.4</v>
      </c>
      <c r="D49" s="135">
        <v>34.799999999999997</v>
      </c>
      <c r="E49" s="135">
        <v>3.4</v>
      </c>
      <c r="F49" s="135">
        <v>36.5</v>
      </c>
      <c r="G49" s="136"/>
      <c r="H49" s="136"/>
      <c r="I49" s="136"/>
      <c r="J49" s="136"/>
      <c r="K49" s="136"/>
      <c r="L49" s="132"/>
    </row>
    <row r="50" spans="2:12" x14ac:dyDescent="0.3">
      <c r="B50" s="129" t="s">
        <v>345</v>
      </c>
      <c r="C50" s="134">
        <v>87.4</v>
      </c>
      <c r="D50" s="135">
        <v>7.8</v>
      </c>
      <c r="E50" s="135">
        <v>3.4</v>
      </c>
      <c r="F50" s="135">
        <v>1.4</v>
      </c>
      <c r="G50" s="136"/>
      <c r="H50" s="136"/>
      <c r="I50" s="136"/>
      <c r="J50" s="136"/>
      <c r="K50" s="136"/>
      <c r="L50" s="132"/>
    </row>
    <row r="51" spans="2:12" x14ac:dyDescent="0.3">
      <c r="B51" s="129" t="s">
        <v>346</v>
      </c>
      <c r="C51" s="134">
        <v>14.6</v>
      </c>
      <c r="D51" s="135">
        <v>12.8</v>
      </c>
      <c r="E51" s="135">
        <v>0.9</v>
      </c>
      <c r="F51" s="135">
        <v>4.5999999999999996</v>
      </c>
      <c r="G51" s="136"/>
      <c r="H51" s="136"/>
      <c r="I51" s="136"/>
      <c r="J51" s="136"/>
      <c r="K51" s="136"/>
      <c r="L51" s="132"/>
    </row>
    <row r="52" spans="2:12" x14ac:dyDescent="0.3">
      <c r="B52" s="129" t="s">
        <v>347</v>
      </c>
      <c r="C52" s="134">
        <v>24.4</v>
      </c>
      <c r="D52" s="135">
        <v>36.1</v>
      </c>
      <c r="E52" s="135">
        <v>7.4</v>
      </c>
      <c r="F52" s="135">
        <v>31.5</v>
      </c>
      <c r="G52" s="136"/>
      <c r="H52" s="136"/>
      <c r="I52" s="136"/>
      <c r="J52" s="136"/>
      <c r="K52" s="136"/>
      <c r="L52" s="132"/>
    </row>
    <row r="53" spans="2:12" x14ac:dyDescent="0.3">
      <c r="B53" s="129" t="s">
        <v>348</v>
      </c>
      <c r="C53" s="134">
        <v>28.5</v>
      </c>
      <c r="D53" s="135">
        <v>35.1</v>
      </c>
      <c r="E53" s="135">
        <v>2.6</v>
      </c>
      <c r="F53" s="135">
        <v>33.700000000000003</v>
      </c>
      <c r="G53" s="136"/>
      <c r="H53" s="136"/>
      <c r="I53" s="136"/>
      <c r="J53" s="136"/>
      <c r="K53" s="136"/>
      <c r="L53" s="132"/>
    </row>
    <row r="54" spans="2:12" x14ac:dyDescent="0.3">
      <c r="B54" s="129" t="s">
        <v>349</v>
      </c>
      <c r="C54" s="134">
        <v>33.6</v>
      </c>
      <c r="D54" s="135">
        <v>21.8</v>
      </c>
      <c r="E54" s="135">
        <v>2.2000000000000002</v>
      </c>
      <c r="F54" s="135">
        <v>12.9</v>
      </c>
      <c r="G54" s="136"/>
      <c r="H54" s="136"/>
      <c r="I54" s="136"/>
      <c r="J54" s="136"/>
      <c r="K54" s="136"/>
      <c r="L54" s="132"/>
    </row>
    <row r="55" spans="2:12" x14ac:dyDescent="0.3">
      <c r="B55" s="129" t="s">
        <v>350</v>
      </c>
      <c r="C55" s="134">
        <v>13.5</v>
      </c>
      <c r="D55" s="135">
        <v>76.099999999999994</v>
      </c>
      <c r="E55" s="135">
        <v>0.2</v>
      </c>
      <c r="F55" s="135">
        <v>10.3</v>
      </c>
      <c r="G55" s="136"/>
      <c r="H55" s="136"/>
      <c r="I55" s="136"/>
      <c r="J55" s="136"/>
      <c r="K55" s="136"/>
      <c r="L55" s="132"/>
    </row>
    <row r="56" spans="2:12" x14ac:dyDescent="0.3">
      <c r="B56" s="129" t="s">
        <v>351</v>
      </c>
      <c r="C56" s="134">
        <v>38</v>
      </c>
      <c r="D56" s="135">
        <v>37.5</v>
      </c>
      <c r="E56" s="135">
        <v>2</v>
      </c>
      <c r="F56" s="135">
        <v>22.5</v>
      </c>
      <c r="G56" s="136"/>
      <c r="H56" s="136"/>
      <c r="I56" s="136"/>
      <c r="J56" s="136"/>
      <c r="K56" s="136"/>
      <c r="L56" s="132"/>
    </row>
    <row r="57" spans="2:12" x14ac:dyDescent="0.3">
      <c r="B57" s="129" t="s">
        <v>352</v>
      </c>
      <c r="C57" s="134">
        <v>29.7</v>
      </c>
      <c r="D57" s="135">
        <v>43.8</v>
      </c>
      <c r="E57" s="135">
        <v>5.6</v>
      </c>
      <c r="F57" s="135">
        <v>20.9</v>
      </c>
      <c r="G57" s="136"/>
      <c r="H57" s="136"/>
      <c r="I57" s="136"/>
      <c r="J57" s="136"/>
      <c r="K57" s="136"/>
      <c r="L57" s="132"/>
    </row>
    <row r="58" spans="2:12" s="8" customFormat="1" x14ac:dyDescent="0.3"/>
    <row r="59" spans="2:12" s="8" customFormat="1" x14ac:dyDescent="0.3"/>
    <row r="60" spans="2:12" s="8" customFormat="1" x14ac:dyDescent="0.3"/>
    <row r="61" spans="2:12" s="8" customFormat="1" x14ac:dyDescent="0.3"/>
    <row r="62" spans="2:12" s="8" customFormat="1" x14ac:dyDescent="0.3"/>
    <row r="63" spans="2:12" s="8" customFormat="1" x14ac:dyDescent="0.3"/>
    <row r="64" spans="2:12" s="8" customFormat="1" x14ac:dyDescent="0.3"/>
    <row r="65" s="8" customFormat="1" x14ac:dyDescent="0.3"/>
    <row r="66" s="8" customFormat="1" x14ac:dyDescent="0.3"/>
    <row r="67" s="8" customFormat="1" x14ac:dyDescent="0.3"/>
    <row r="68" s="8" customFormat="1" x14ac:dyDescent="0.3"/>
    <row r="69" s="8" customFormat="1" x14ac:dyDescent="0.3"/>
    <row r="70" s="8" customFormat="1" x14ac:dyDescent="0.3"/>
    <row r="71" s="8" customFormat="1" x14ac:dyDescent="0.3"/>
    <row r="72" s="8" customFormat="1" x14ac:dyDescent="0.3"/>
    <row r="73" s="8" customFormat="1" x14ac:dyDescent="0.3"/>
    <row r="74" s="8" customFormat="1" x14ac:dyDescent="0.3"/>
    <row r="75" s="8" customFormat="1" x14ac:dyDescent="0.3"/>
    <row r="76" s="8" customFormat="1" x14ac:dyDescent="0.3"/>
    <row r="77" s="8" customFormat="1" x14ac:dyDescent="0.3"/>
    <row r="78" s="8" customFormat="1" x14ac:dyDescent="0.3"/>
    <row r="79" s="8" customFormat="1" x14ac:dyDescent="0.3"/>
    <row r="80" s="8" customFormat="1" x14ac:dyDescent="0.3"/>
    <row r="81" s="8" customFormat="1" x14ac:dyDescent="0.3"/>
    <row r="82" s="8" customFormat="1" x14ac:dyDescent="0.3"/>
    <row r="83" s="8" customFormat="1" x14ac:dyDescent="0.3"/>
    <row r="84" s="8" customFormat="1" x14ac:dyDescent="0.3"/>
    <row r="85" s="8" customFormat="1" x14ac:dyDescent="0.3"/>
    <row r="86" s="8" customFormat="1" x14ac:dyDescent="0.3"/>
    <row r="87" s="8" customFormat="1" x14ac:dyDescent="0.3"/>
    <row r="88" s="8" customFormat="1" x14ac:dyDescent="0.3"/>
    <row r="89" s="8" customFormat="1" x14ac:dyDescent="0.3"/>
    <row r="90" s="8" customFormat="1" x14ac:dyDescent="0.3"/>
    <row r="91" s="8" customFormat="1" x14ac:dyDescent="0.3"/>
    <row r="92" s="8" customFormat="1" x14ac:dyDescent="0.3"/>
    <row r="93" s="8" customFormat="1" x14ac:dyDescent="0.3"/>
    <row r="94" s="8" customFormat="1" x14ac:dyDescent="0.3"/>
    <row r="95" s="8" customFormat="1" x14ac:dyDescent="0.3"/>
    <row r="96" s="8" customFormat="1" x14ac:dyDescent="0.3"/>
    <row r="97" s="8" customFormat="1" x14ac:dyDescent="0.3"/>
    <row r="98" s="8" customFormat="1" x14ac:dyDescent="0.3"/>
    <row r="99" s="8" customFormat="1" x14ac:dyDescent="0.3"/>
    <row r="100" s="8" customFormat="1" x14ac:dyDescent="0.3"/>
    <row r="101" s="8" customFormat="1" x14ac:dyDescent="0.3"/>
    <row r="102" s="8" customFormat="1" x14ac:dyDescent="0.3"/>
    <row r="103" s="8" customFormat="1" x14ac:dyDescent="0.3"/>
    <row r="104" s="8" customFormat="1" x14ac:dyDescent="0.3"/>
    <row r="105" s="8" customFormat="1" x14ac:dyDescent="0.3"/>
    <row r="106" s="8" customFormat="1" x14ac:dyDescent="0.3"/>
    <row r="107" s="8" customFormat="1" x14ac:dyDescent="0.3"/>
    <row r="108" s="8" customFormat="1" x14ac:dyDescent="0.3"/>
    <row r="109" s="8" customFormat="1" x14ac:dyDescent="0.3"/>
    <row r="110" s="8" customFormat="1" x14ac:dyDescent="0.3"/>
    <row r="111" s="8" customFormat="1" x14ac:dyDescent="0.3"/>
    <row r="112" s="8" customFormat="1" x14ac:dyDescent="0.3"/>
    <row r="113" s="8" customFormat="1" x14ac:dyDescent="0.3"/>
    <row r="114" s="8" customFormat="1" x14ac:dyDescent="0.3"/>
    <row r="115" s="8" customFormat="1" x14ac:dyDescent="0.3"/>
    <row r="116" s="8" customFormat="1" x14ac:dyDescent="0.3"/>
    <row r="117" s="8" customFormat="1" x14ac:dyDescent="0.3"/>
    <row r="118" s="8" customFormat="1" x14ac:dyDescent="0.3"/>
    <row r="119" s="8" customFormat="1" x14ac:dyDescent="0.3"/>
    <row r="120" s="8" customFormat="1" x14ac:dyDescent="0.3"/>
    <row r="121" s="8" customFormat="1" x14ac:dyDescent="0.3"/>
    <row r="122" s="8" customFormat="1" x14ac:dyDescent="0.3"/>
    <row r="123" s="8" customFormat="1" x14ac:dyDescent="0.3"/>
    <row r="124" s="8" customFormat="1" x14ac:dyDescent="0.3"/>
    <row r="125" s="8" customFormat="1" x14ac:dyDescent="0.3"/>
    <row r="126" s="8" customFormat="1" x14ac:dyDescent="0.3"/>
    <row r="127" s="8" customFormat="1" x14ac:dyDescent="0.3"/>
    <row r="128" s="8" customFormat="1" x14ac:dyDescent="0.3"/>
    <row r="129" s="8" customFormat="1" x14ac:dyDescent="0.3"/>
    <row r="130" s="8" customFormat="1" x14ac:dyDescent="0.3"/>
    <row r="131" s="8" customFormat="1" x14ac:dyDescent="0.3"/>
    <row r="132" s="8" customFormat="1" x14ac:dyDescent="0.3"/>
    <row r="133" s="8" customFormat="1" x14ac:dyDescent="0.3"/>
    <row r="134" s="8" customFormat="1" x14ac:dyDescent="0.3"/>
    <row r="135" s="8" customFormat="1" x14ac:dyDescent="0.3"/>
    <row r="136" s="8" customFormat="1" x14ac:dyDescent="0.3"/>
    <row r="137" s="8" customFormat="1" x14ac:dyDescent="0.3"/>
    <row r="138" s="8" customFormat="1" x14ac:dyDescent="0.3"/>
    <row r="139" s="8" customFormat="1" x14ac:dyDescent="0.3"/>
    <row r="140" s="8" customFormat="1" x14ac:dyDescent="0.3"/>
    <row r="141" s="8" customFormat="1" x14ac:dyDescent="0.3"/>
    <row r="142" s="8" customFormat="1" x14ac:dyDescent="0.3"/>
    <row r="143" s="8" customFormat="1" x14ac:dyDescent="0.3"/>
    <row r="144" s="8" customFormat="1" x14ac:dyDescent="0.3"/>
    <row r="145" s="8" customFormat="1" x14ac:dyDescent="0.3"/>
    <row r="146" s="8" customFormat="1" x14ac:dyDescent="0.3"/>
    <row r="147" s="8" customFormat="1" x14ac:dyDescent="0.3"/>
    <row r="148" s="8" customFormat="1" x14ac:dyDescent="0.3"/>
    <row r="149" s="8" customFormat="1" x14ac:dyDescent="0.3"/>
    <row r="150" s="8" customFormat="1" x14ac:dyDescent="0.3"/>
    <row r="151" s="8" customFormat="1" x14ac:dyDescent="0.3"/>
    <row r="152" s="8" customFormat="1" x14ac:dyDescent="0.3"/>
    <row r="153" s="8" customFormat="1" x14ac:dyDescent="0.3"/>
    <row r="154" s="8" customFormat="1" x14ac:dyDescent="0.3"/>
    <row r="155" s="8" customFormat="1" x14ac:dyDescent="0.3"/>
    <row r="156" s="8" customFormat="1" x14ac:dyDescent="0.3"/>
    <row r="157" s="8" customFormat="1" x14ac:dyDescent="0.3"/>
    <row r="158" s="8" customFormat="1" x14ac:dyDescent="0.3"/>
    <row r="159" s="8" customFormat="1" x14ac:dyDescent="0.3"/>
    <row r="160" s="8" customFormat="1" x14ac:dyDescent="0.3"/>
    <row r="161" s="8" customFormat="1" x14ac:dyDescent="0.3"/>
    <row r="162" s="8" customFormat="1" x14ac:dyDescent="0.3"/>
    <row r="163" s="8" customFormat="1" x14ac:dyDescent="0.3"/>
    <row r="164" s="8" customFormat="1" x14ac:dyDescent="0.3"/>
    <row r="165" s="8" customFormat="1" x14ac:dyDescent="0.3"/>
    <row r="166" s="8" customFormat="1" x14ac:dyDescent="0.3"/>
    <row r="167" s="8" customFormat="1" x14ac:dyDescent="0.3"/>
    <row r="168" s="8" customFormat="1" x14ac:dyDescent="0.3"/>
    <row r="169" s="8" customFormat="1" x14ac:dyDescent="0.3"/>
    <row r="170" s="8" customFormat="1" x14ac:dyDescent="0.3"/>
    <row r="171" s="8" customFormat="1" x14ac:dyDescent="0.3"/>
    <row r="172" s="8" customFormat="1" x14ac:dyDescent="0.3"/>
    <row r="173" s="8" customFormat="1" x14ac:dyDescent="0.3"/>
    <row r="174" s="8" customFormat="1" x14ac:dyDescent="0.3"/>
    <row r="175" s="8" customFormat="1" x14ac:dyDescent="0.3"/>
    <row r="176" s="8" customFormat="1" x14ac:dyDescent="0.3"/>
    <row r="177" s="8" customFormat="1" x14ac:dyDescent="0.3"/>
    <row r="178" s="8" customFormat="1" x14ac:dyDescent="0.3"/>
    <row r="179" s="8" customFormat="1" x14ac:dyDescent="0.3"/>
    <row r="180" s="8" customFormat="1" x14ac:dyDescent="0.3"/>
    <row r="181" s="8" customFormat="1" x14ac:dyDescent="0.3"/>
    <row r="182" s="8" customFormat="1" x14ac:dyDescent="0.3"/>
    <row r="183" s="8" customFormat="1" x14ac:dyDescent="0.3"/>
    <row r="184" s="8" customFormat="1" x14ac:dyDescent="0.3"/>
    <row r="185" s="8" customFormat="1" x14ac:dyDescent="0.3"/>
    <row r="186" s="8" customFormat="1" x14ac:dyDescent="0.3"/>
    <row r="187" s="8" customFormat="1" x14ac:dyDescent="0.3"/>
    <row r="188" s="8" customFormat="1" x14ac:dyDescent="0.3"/>
    <row r="189" s="8" customFormat="1" x14ac:dyDescent="0.3"/>
    <row r="190" s="8" customFormat="1" x14ac:dyDescent="0.3"/>
    <row r="191" s="8" customFormat="1" x14ac:dyDescent="0.3"/>
    <row r="192" s="8" customFormat="1" x14ac:dyDescent="0.3"/>
    <row r="193" s="8" customFormat="1" x14ac:dyDescent="0.3"/>
    <row r="194" s="8" customFormat="1" x14ac:dyDescent="0.3"/>
    <row r="195" s="8" customFormat="1" x14ac:dyDescent="0.3"/>
    <row r="196" s="8" customFormat="1" x14ac:dyDescent="0.3"/>
    <row r="197" s="8" customFormat="1" x14ac:dyDescent="0.3"/>
    <row r="198" s="8" customFormat="1" x14ac:dyDescent="0.3"/>
    <row r="199" s="8" customFormat="1" x14ac:dyDescent="0.3"/>
    <row r="200" s="8" customFormat="1" x14ac:dyDescent="0.3"/>
    <row r="201" s="8" customFormat="1" x14ac:dyDescent="0.3"/>
    <row r="202" s="8" customFormat="1" x14ac:dyDescent="0.3"/>
    <row r="203" s="8" customFormat="1" x14ac:dyDescent="0.3"/>
    <row r="204" s="8" customFormat="1" x14ac:dyDescent="0.3"/>
    <row r="205" s="8" customFormat="1" x14ac:dyDescent="0.3"/>
    <row r="206" s="8" customFormat="1" x14ac:dyDescent="0.3"/>
    <row r="207" s="8" customFormat="1" x14ac:dyDescent="0.3"/>
    <row r="208" s="8" customFormat="1" x14ac:dyDescent="0.3"/>
    <row r="209" s="8" customFormat="1" x14ac:dyDescent="0.3"/>
    <row r="210" s="8" customFormat="1" x14ac:dyDescent="0.3"/>
    <row r="211" s="8" customFormat="1" x14ac:dyDescent="0.3"/>
    <row r="212" s="8" customFormat="1" x14ac:dyDescent="0.3"/>
    <row r="213" s="8" customFormat="1" x14ac:dyDescent="0.3"/>
    <row r="214" s="8" customFormat="1" x14ac:dyDescent="0.3"/>
    <row r="215" s="8" customFormat="1" x14ac:dyDescent="0.3"/>
    <row r="216" s="8" customFormat="1" x14ac:dyDescent="0.3"/>
    <row r="217" s="8" customFormat="1" x14ac:dyDescent="0.3"/>
    <row r="218" s="8" customFormat="1" x14ac:dyDescent="0.3"/>
    <row r="219" s="8" customFormat="1" x14ac:dyDescent="0.3"/>
    <row r="220" s="8" customFormat="1" x14ac:dyDescent="0.3"/>
    <row r="221" s="8" customFormat="1" x14ac:dyDescent="0.3"/>
    <row r="222" s="8" customFormat="1" x14ac:dyDescent="0.3"/>
    <row r="223" s="8" customFormat="1" x14ac:dyDescent="0.3"/>
    <row r="224" s="8" customFormat="1" x14ac:dyDescent="0.3"/>
    <row r="225" s="8" customFormat="1" x14ac:dyDescent="0.3"/>
    <row r="226" s="8" customFormat="1" x14ac:dyDescent="0.3"/>
    <row r="227" s="8" customFormat="1" x14ac:dyDescent="0.3"/>
    <row r="228" s="8" customFormat="1" x14ac:dyDescent="0.3"/>
    <row r="229" s="8" customFormat="1" x14ac:dyDescent="0.3"/>
    <row r="230" s="8" customFormat="1" x14ac:dyDescent="0.3"/>
    <row r="231" s="8" customFormat="1" x14ac:dyDescent="0.3"/>
    <row r="232" s="8" customFormat="1" x14ac:dyDescent="0.3"/>
    <row r="233" s="8" customFormat="1" x14ac:dyDescent="0.3"/>
    <row r="234" s="8" customFormat="1" x14ac:dyDescent="0.3"/>
    <row r="235" s="8" customFormat="1" x14ac:dyDescent="0.3"/>
    <row r="236" s="8" customFormat="1" x14ac:dyDescent="0.3"/>
    <row r="237" s="8" customFormat="1" x14ac:dyDescent="0.3"/>
    <row r="238" s="8" customFormat="1" x14ac:dyDescent="0.3"/>
    <row r="239" s="8" customFormat="1" x14ac:dyDescent="0.3"/>
    <row r="240" s="8" customFormat="1" x14ac:dyDescent="0.3"/>
    <row r="241" s="8" customFormat="1" x14ac:dyDescent="0.3"/>
    <row r="242" s="8" customFormat="1" x14ac:dyDescent="0.3"/>
    <row r="243" s="8" customFormat="1" x14ac:dyDescent="0.3"/>
    <row r="244" s="8" customFormat="1" x14ac:dyDescent="0.3"/>
    <row r="245" s="8" customFormat="1" x14ac:dyDescent="0.3"/>
    <row r="246" s="8" customFormat="1" x14ac:dyDescent="0.3"/>
    <row r="247" s="8" customFormat="1" x14ac:dyDescent="0.3"/>
    <row r="248" s="8" customFormat="1" x14ac:dyDescent="0.3"/>
    <row r="249" s="8" customFormat="1" x14ac:dyDescent="0.3"/>
    <row r="250" s="8" customFormat="1" x14ac:dyDescent="0.3"/>
    <row r="251" s="8" customFormat="1" x14ac:dyDescent="0.3"/>
    <row r="252" s="8" customFormat="1" x14ac:dyDescent="0.3"/>
    <row r="253" s="8" customFormat="1" x14ac:dyDescent="0.3"/>
    <row r="254" s="8" customFormat="1" x14ac:dyDescent="0.3"/>
    <row r="255" s="8" customFormat="1" x14ac:dyDescent="0.3"/>
    <row r="256" s="8" customFormat="1" x14ac:dyDescent="0.3"/>
    <row r="257" s="8" customFormat="1" x14ac:dyDescent="0.3"/>
    <row r="258" s="8" customFormat="1" x14ac:dyDescent="0.3"/>
    <row r="259" s="8" customFormat="1" x14ac:dyDescent="0.3"/>
    <row r="260" s="8" customFormat="1" x14ac:dyDescent="0.3"/>
    <row r="261" s="8" customFormat="1" x14ac:dyDescent="0.3"/>
    <row r="262" s="8" customFormat="1" x14ac:dyDescent="0.3"/>
    <row r="263" s="8" customFormat="1" x14ac:dyDescent="0.3"/>
    <row r="264" s="8" customFormat="1" x14ac:dyDescent="0.3"/>
    <row r="265" s="8" customFormat="1" x14ac:dyDescent="0.3"/>
    <row r="266" s="8" customFormat="1" x14ac:dyDescent="0.3"/>
    <row r="267" s="8" customFormat="1" x14ac:dyDescent="0.3"/>
    <row r="268" s="8" customFormat="1" x14ac:dyDescent="0.3"/>
    <row r="269" s="8" customFormat="1" x14ac:dyDescent="0.3"/>
    <row r="270" s="8" customFormat="1" x14ac:dyDescent="0.3"/>
    <row r="271" s="8" customFormat="1" x14ac:dyDescent="0.3"/>
    <row r="272" s="8" customFormat="1" x14ac:dyDescent="0.3"/>
    <row r="273" s="8" customFormat="1" x14ac:dyDescent="0.3"/>
    <row r="274" s="8" customFormat="1" x14ac:dyDescent="0.3"/>
    <row r="275" s="8" customFormat="1" x14ac:dyDescent="0.3"/>
    <row r="276" s="8" customFormat="1" x14ac:dyDescent="0.3"/>
    <row r="277" s="8" customFormat="1" x14ac:dyDescent="0.3"/>
    <row r="278" s="8" customFormat="1" x14ac:dyDescent="0.3"/>
    <row r="279" s="8" customFormat="1" x14ac:dyDescent="0.3"/>
    <row r="280" s="8" customFormat="1" x14ac:dyDescent="0.3"/>
    <row r="281" s="8" customFormat="1" x14ac:dyDescent="0.3"/>
    <row r="282" s="8" customFormat="1" x14ac:dyDescent="0.3"/>
    <row r="283" s="8" customFormat="1" x14ac:dyDescent="0.3"/>
    <row r="284" s="8" customFormat="1" x14ac:dyDescent="0.3"/>
    <row r="285" s="8" customFormat="1" x14ac:dyDescent="0.3"/>
    <row r="286" s="8" customFormat="1" x14ac:dyDescent="0.3"/>
    <row r="287" s="8" customFormat="1" x14ac:dyDescent="0.3"/>
    <row r="288" s="8" customFormat="1" x14ac:dyDescent="0.3"/>
    <row r="289" s="8" customFormat="1" x14ac:dyDescent="0.3"/>
    <row r="290" s="8" customFormat="1" x14ac:dyDescent="0.3"/>
    <row r="291" s="8" customFormat="1" x14ac:dyDescent="0.3"/>
    <row r="292" s="8" customFormat="1" x14ac:dyDescent="0.3"/>
    <row r="293" s="8" customFormat="1" x14ac:dyDescent="0.3"/>
    <row r="294" s="8" customFormat="1" x14ac:dyDescent="0.3"/>
    <row r="295" s="8" customFormat="1" x14ac:dyDescent="0.3"/>
    <row r="296" s="8" customFormat="1" x14ac:dyDescent="0.3"/>
    <row r="297" s="8" customFormat="1" x14ac:dyDescent="0.3"/>
    <row r="298" s="8" customFormat="1" x14ac:dyDescent="0.3"/>
    <row r="299" s="8" customFormat="1" x14ac:dyDescent="0.3"/>
    <row r="300" s="8" customFormat="1" x14ac:dyDescent="0.3"/>
    <row r="301" s="8" customFormat="1" x14ac:dyDescent="0.3"/>
    <row r="302" s="8" customFormat="1" x14ac:dyDescent="0.3"/>
    <row r="303" s="8" customFormat="1" x14ac:dyDescent="0.3"/>
    <row r="304" s="8" customFormat="1" x14ac:dyDescent="0.3"/>
    <row r="305" s="8" customFormat="1" x14ac:dyDescent="0.3"/>
    <row r="306" s="8" customFormat="1" x14ac:dyDescent="0.3"/>
    <row r="307" s="8" customFormat="1" x14ac:dyDescent="0.3"/>
    <row r="308" s="8" customFormat="1" x14ac:dyDescent="0.3"/>
    <row r="309" s="8" customFormat="1" x14ac:dyDescent="0.3"/>
    <row r="310" s="8" customFormat="1" x14ac:dyDescent="0.3"/>
    <row r="311" s="8" customFormat="1" x14ac:dyDescent="0.3"/>
    <row r="312" s="8" customFormat="1" x14ac:dyDescent="0.3"/>
    <row r="313" s="8" customFormat="1" x14ac:dyDescent="0.3"/>
    <row r="314" s="8" customFormat="1" x14ac:dyDescent="0.3"/>
    <row r="315" s="8" customFormat="1" x14ac:dyDescent="0.3"/>
    <row r="316" s="8" customFormat="1" x14ac:dyDescent="0.3"/>
    <row r="317" s="8" customFormat="1" x14ac:dyDescent="0.3"/>
    <row r="318" s="8" customFormat="1" x14ac:dyDescent="0.3"/>
    <row r="319" s="8" customFormat="1" x14ac:dyDescent="0.3"/>
    <row r="320" s="8" customFormat="1" x14ac:dyDescent="0.3"/>
    <row r="321" s="8" customFormat="1" x14ac:dyDescent="0.3"/>
    <row r="322" s="8" customFormat="1" x14ac:dyDescent="0.3"/>
    <row r="323" s="8" customFormat="1" x14ac:dyDescent="0.3"/>
    <row r="324" s="8" customFormat="1" x14ac:dyDescent="0.3"/>
    <row r="325" s="8" customFormat="1" x14ac:dyDescent="0.3"/>
    <row r="326" s="8" customFormat="1" x14ac:dyDescent="0.3"/>
    <row r="327" s="8" customFormat="1" x14ac:dyDescent="0.3"/>
    <row r="328" s="8" customFormat="1" x14ac:dyDescent="0.3"/>
    <row r="329" s="8" customFormat="1" x14ac:dyDescent="0.3"/>
    <row r="330" s="8" customFormat="1" x14ac:dyDescent="0.3"/>
    <row r="331" s="8" customFormat="1" x14ac:dyDescent="0.3"/>
    <row r="332" s="8" customFormat="1" x14ac:dyDescent="0.3"/>
    <row r="333" s="8" customFormat="1" x14ac:dyDescent="0.3"/>
    <row r="334" s="8" customFormat="1" x14ac:dyDescent="0.3"/>
    <row r="335" s="8" customFormat="1" x14ac:dyDescent="0.3"/>
    <row r="336" s="8" customFormat="1" x14ac:dyDescent="0.3"/>
    <row r="337" s="8" customFormat="1" x14ac:dyDescent="0.3"/>
    <row r="338" s="8" customFormat="1" x14ac:dyDescent="0.3"/>
    <row r="339" s="8" customFormat="1" x14ac:dyDescent="0.3"/>
    <row r="340" s="8" customFormat="1" x14ac:dyDescent="0.3"/>
    <row r="341" s="8" customFormat="1" x14ac:dyDescent="0.3"/>
    <row r="342" s="8" customFormat="1" x14ac:dyDescent="0.3"/>
    <row r="343" s="8" customFormat="1" x14ac:dyDescent="0.3"/>
    <row r="344" s="8" customFormat="1" x14ac:dyDescent="0.3"/>
    <row r="345" s="8" customFormat="1" x14ac:dyDescent="0.3"/>
    <row r="346" s="8" customFormat="1" x14ac:dyDescent="0.3"/>
    <row r="347" s="8" customFormat="1" x14ac:dyDescent="0.3"/>
    <row r="348" s="8" customFormat="1" x14ac:dyDescent="0.3"/>
    <row r="349" s="8" customFormat="1" x14ac:dyDescent="0.3"/>
    <row r="350" s="8" customFormat="1" x14ac:dyDescent="0.3"/>
    <row r="351" s="8" customFormat="1" x14ac:dyDescent="0.3"/>
    <row r="352" s="8" customFormat="1" x14ac:dyDescent="0.3"/>
    <row r="353" s="8" customFormat="1" x14ac:dyDescent="0.3"/>
    <row r="354" s="8" customFormat="1" x14ac:dyDescent="0.3"/>
    <row r="355" s="8" customFormat="1" x14ac:dyDescent="0.3"/>
    <row r="356" s="8" customFormat="1" x14ac:dyDescent="0.3"/>
    <row r="357" s="8" customFormat="1" x14ac:dyDescent="0.3"/>
    <row r="358" s="8" customFormat="1" x14ac:dyDescent="0.3"/>
    <row r="359" s="8" customFormat="1" x14ac:dyDescent="0.3"/>
    <row r="360" s="8" customFormat="1" x14ac:dyDescent="0.3"/>
    <row r="361" s="8" customFormat="1" x14ac:dyDescent="0.3"/>
    <row r="362" s="8" customFormat="1" x14ac:dyDescent="0.3"/>
    <row r="363" s="8" customFormat="1" x14ac:dyDescent="0.3"/>
    <row r="364" s="8" customFormat="1" x14ac:dyDescent="0.3"/>
    <row r="365" s="8" customFormat="1" x14ac:dyDescent="0.3"/>
    <row r="366" s="8" customFormat="1" x14ac:dyDescent="0.3"/>
    <row r="367" s="8" customFormat="1" x14ac:dyDescent="0.3"/>
    <row r="368" s="8" customFormat="1" x14ac:dyDescent="0.3"/>
    <row r="369" s="8" customFormat="1" x14ac:dyDescent="0.3"/>
    <row r="370" s="8" customFormat="1" x14ac:dyDescent="0.3"/>
    <row r="371" s="8" customFormat="1" x14ac:dyDescent="0.3"/>
    <row r="372" s="8" customFormat="1" x14ac:dyDescent="0.3"/>
    <row r="373" s="8" customFormat="1" x14ac:dyDescent="0.3"/>
    <row r="374" s="8" customFormat="1" x14ac:dyDescent="0.3"/>
    <row r="375" s="8" customFormat="1" x14ac:dyDescent="0.3"/>
    <row r="376" s="8" customFormat="1" x14ac:dyDescent="0.3"/>
    <row r="377" s="8" customFormat="1" x14ac:dyDescent="0.3"/>
    <row r="378" s="8" customFormat="1" x14ac:dyDescent="0.3"/>
    <row r="379" s="8" customFormat="1" x14ac:dyDescent="0.3"/>
    <row r="380" s="8" customFormat="1" x14ac:dyDescent="0.3"/>
    <row r="381" s="8" customFormat="1" x14ac:dyDescent="0.3"/>
    <row r="382" s="8" customFormat="1" x14ac:dyDescent="0.3"/>
    <row r="383" s="8" customFormat="1" x14ac:dyDescent="0.3"/>
    <row r="384" s="8" customFormat="1" x14ac:dyDescent="0.3"/>
    <row r="385" s="8" customFormat="1" x14ac:dyDescent="0.3"/>
    <row r="386" s="8" customFormat="1" x14ac:dyDescent="0.3"/>
    <row r="387" s="8" customFormat="1" x14ac:dyDescent="0.3"/>
    <row r="388" s="8" customFormat="1" x14ac:dyDescent="0.3"/>
    <row r="389" s="8" customFormat="1" x14ac:dyDescent="0.3"/>
    <row r="390" s="8" customFormat="1" x14ac:dyDescent="0.3"/>
    <row r="391" s="8" customFormat="1" x14ac:dyDescent="0.3"/>
    <row r="392" s="8" customFormat="1" x14ac:dyDescent="0.3"/>
    <row r="393" s="8" customFormat="1" x14ac:dyDescent="0.3"/>
    <row r="394" s="8" customFormat="1" x14ac:dyDescent="0.3"/>
    <row r="395" s="8" customFormat="1" x14ac:dyDescent="0.3"/>
    <row r="396" s="8" customFormat="1" x14ac:dyDescent="0.3"/>
    <row r="397" s="8" customFormat="1" x14ac:dyDescent="0.3"/>
    <row r="398" s="8" customFormat="1" x14ac:dyDescent="0.3"/>
    <row r="399" s="8" customFormat="1" x14ac:dyDescent="0.3"/>
    <row r="400" s="8" customFormat="1" x14ac:dyDescent="0.3"/>
    <row r="401" s="8" customFormat="1" x14ac:dyDescent="0.3"/>
    <row r="402" s="8" customFormat="1" x14ac:dyDescent="0.3"/>
    <row r="403" s="8" customFormat="1" x14ac:dyDescent="0.3"/>
    <row r="404" s="8" customFormat="1" x14ac:dyDescent="0.3"/>
    <row r="405" s="8" customFormat="1" x14ac:dyDescent="0.3"/>
    <row r="406" s="8" customFormat="1" x14ac:dyDescent="0.3"/>
    <row r="407" s="8" customFormat="1" x14ac:dyDescent="0.3"/>
    <row r="408" s="8" customFormat="1" x14ac:dyDescent="0.3"/>
    <row r="409" s="8" customFormat="1" x14ac:dyDescent="0.3"/>
    <row r="410" s="8" customFormat="1" x14ac:dyDescent="0.3"/>
    <row r="411" s="8" customFormat="1" x14ac:dyDescent="0.3"/>
    <row r="412" s="8" customFormat="1" x14ac:dyDescent="0.3"/>
    <row r="413" s="8" customFormat="1" x14ac:dyDescent="0.3"/>
    <row r="414" s="8" customFormat="1" x14ac:dyDescent="0.3"/>
    <row r="415" s="8" customFormat="1" x14ac:dyDescent="0.3"/>
    <row r="416" s="8" customFormat="1" x14ac:dyDescent="0.3"/>
    <row r="417" s="8" customFormat="1" x14ac:dyDescent="0.3"/>
    <row r="418" s="8" customFormat="1" x14ac:dyDescent="0.3"/>
    <row r="419" s="8" customFormat="1" x14ac:dyDescent="0.3"/>
    <row r="420" s="8" customFormat="1" x14ac:dyDescent="0.3"/>
    <row r="421" s="8" customFormat="1" x14ac:dyDescent="0.3"/>
    <row r="422" s="8" customFormat="1" x14ac:dyDescent="0.3"/>
    <row r="423" s="8" customFormat="1" x14ac:dyDescent="0.3"/>
    <row r="424" s="8" customFormat="1" x14ac:dyDescent="0.3"/>
    <row r="425" s="8" customFormat="1" x14ac:dyDescent="0.3"/>
    <row r="426" s="8" customFormat="1" x14ac:dyDescent="0.3"/>
    <row r="427" s="8" customFormat="1" x14ac:dyDescent="0.3"/>
    <row r="428" s="8" customFormat="1" x14ac:dyDescent="0.3"/>
    <row r="429" s="8" customFormat="1" x14ac:dyDescent="0.3"/>
    <row r="430" s="8" customFormat="1" x14ac:dyDescent="0.3"/>
    <row r="431" s="8" customFormat="1" x14ac:dyDescent="0.3"/>
    <row r="432" s="8" customFormat="1" x14ac:dyDescent="0.3"/>
    <row r="433" s="8" customFormat="1" x14ac:dyDescent="0.3"/>
    <row r="434" s="8" customFormat="1" x14ac:dyDescent="0.3"/>
    <row r="435" s="8" customFormat="1" x14ac:dyDescent="0.3"/>
    <row r="436" s="8" customFormat="1" x14ac:dyDescent="0.3"/>
    <row r="437" s="8" customFormat="1" x14ac:dyDescent="0.3"/>
    <row r="438" s="8" customFormat="1" x14ac:dyDescent="0.3"/>
    <row r="439" s="8" customFormat="1" x14ac:dyDescent="0.3"/>
    <row r="440" s="8" customFormat="1" x14ac:dyDescent="0.3"/>
    <row r="441" s="8" customFormat="1" x14ac:dyDescent="0.3"/>
    <row r="442" s="8" customFormat="1" x14ac:dyDescent="0.3"/>
    <row r="443" s="8" customFormat="1" x14ac:dyDescent="0.3"/>
    <row r="444" s="8" customFormat="1" x14ac:dyDescent="0.3"/>
    <row r="445" s="8" customFormat="1" x14ac:dyDescent="0.3"/>
    <row r="446" s="8" customFormat="1" x14ac:dyDescent="0.3"/>
    <row r="447" s="8" customFormat="1" x14ac:dyDescent="0.3"/>
    <row r="448" s="8" customFormat="1" x14ac:dyDescent="0.3"/>
    <row r="449" s="8" customFormat="1" x14ac:dyDescent="0.3"/>
    <row r="450" s="8" customFormat="1" x14ac:dyDescent="0.3"/>
    <row r="451" s="8" customFormat="1" x14ac:dyDescent="0.3"/>
    <row r="452" s="8" customFormat="1" x14ac:dyDescent="0.3"/>
    <row r="453" s="8" customFormat="1" x14ac:dyDescent="0.3"/>
    <row r="454" s="8" customFormat="1" x14ac:dyDescent="0.3"/>
    <row r="455" s="8" customFormat="1" x14ac:dyDescent="0.3"/>
    <row r="456" s="8" customFormat="1" x14ac:dyDescent="0.3"/>
    <row r="457" s="8" customFormat="1" x14ac:dyDescent="0.3"/>
    <row r="458" s="8" customFormat="1" x14ac:dyDescent="0.3"/>
    <row r="459" s="8" customFormat="1" x14ac:dyDescent="0.3"/>
    <row r="460" s="8" customFormat="1" x14ac:dyDescent="0.3"/>
    <row r="461" s="8" customFormat="1" x14ac:dyDescent="0.3"/>
    <row r="462" s="8" customFormat="1" x14ac:dyDescent="0.3"/>
    <row r="463" s="8" customFormat="1" x14ac:dyDescent="0.3"/>
    <row r="464" s="8" customFormat="1" x14ac:dyDescent="0.3"/>
    <row r="465" s="8" customFormat="1" x14ac:dyDescent="0.3"/>
    <row r="466" s="8" customFormat="1" x14ac:dyDescent="0.3"/>
    <row r="467" s="8" customFormat="1" x14ac:dyDescent="0.3"/>
    <row r="468" s="8" customFormat="1" x14ac:dyDescent="0.3"/>
    <row r="469" s="8" customFormat="1" x14ac:dyDescent="0.3"/>
    <row r="470" s="8" customFormat="1" x14ac:dyDescent="0.3"/>
    <row r="471" s="8" customFormat="1" x14ac:dyDescent="0.3"/>
    <row r="472" s="8" customFormat="1" x14ac:dyDescent="0.3"/>
    <row r="473" s="8" customFormat="1" x14ac:dyDescent="0.3"/>
    <row r="474" s="8" customFormat="1" x14ac:dyDescent="0.3"/>
    <row r="475" s="8" customFormat="1" x14ac:dyDescent="0.3"/>
    <row r="476" s="8" customFormat="1" x14ac:dyDescent="0.3"/>
    <row r="477" s="8" customFormat="1" x14ac:dyDescent="0.3"/>
    <row r="478" s="8" customFormat="1" x14ac:dyDescent="0.3"/>
    <row r="479" s="8" customFormat="1" x14ac:dyDescent="0.3"/>
    <row r="480" s="8" customFormat="1" x14ac:dyDescent="0.3"/>
    <row r="481" s="8" customFormat="1" x14ac:dyDescent="0.3"/>
    <row r="482" s="8" customFormat="1" x14ac:dyDescent="0.3"/>
    <row r="483" s="8" customFormat="1" x14ac:dyDescent="0.3"/>
    <row r="484" s="8" customFormat="1" x14ac:dyDescent="0.3"/>
    <row r="485" s="8" customFormat="1" x14ac:dyDescent="0.3"/>
    <row r="486" s="8" customFormat="1" x14ac:dyDescent="0.3"/>
    <row r="487" s="8" customFormat="1" x14ac:dyDescent="0.3"/>
    <row r="488" s="8" customFormat="1" x14ac:dyDescent="0.3"/>
    <row r="489" s="8" customFormat="1" x14ac:dyDescent="0.3"/>
    <row r="490" s="8" customFormat="1" x14ac:dyDescent="0.3"/>
    <row r="491" s="8" customFormat="1" x14ac:dyDescent="0.3"/>
    <row r="492" s="8" customFormat="1" x14ac:dyDescent="0.3"/>
    <row r="493" s="8" customFormat="1" x14ac:dyDescent="0.3"/>
    <row r="494" s="8" customFormat="1" x14ac:dyDescent="0.3"/>
    <row r="495" s="8" customFormat="1" x14ac:dyDescent="0.3"/>
    <row r="496" s="8" customFormat="1" x14ac:dyDescent="0.3"/>
    <row r="497" s="8" customFormat="1" x14ac:dyDescent="0.3"/>
    <row r="498" s="8" customFormat="1" x14ac:dyDescent="0.3"/>
    <row r="499" s="8" customFormat="1" x14ac:dyDescent="0.3"/>
    <row r="500" s="8" customFormat="1" x14ac:dyDescent="0.3"/>
    <row r="501" s="8" customFormat="1" x14ac:dyDescent="0.3"/>
    <row r="502" s="8" customFormat="1" x14ac:dyDescent="0.3"/>
    <row r="503" s="8" customFormat="1" x14ac:dyDescent="0.3"/>
    <row r="504" s="8" customFormat="1" x14ac:dyDescent="0.3"/>
    <row r="505" s="8" customFormat="1" x14ac:dyDescent="0.3"/>
    <row r="506" s="8" customFormat="1" x14ac:dyDescent="0.3"/>
    <row r="507" s="8" customFormat="1" x14ac:dyDescent="0.3"/>
    <row r="508" s="8" customFormat="1" x14ac:dyDescent="0.3"/>
    <row r="509" s="8" customFormat="1" x14ac:dyDescent="0.3"/>
    <row r="510" s="8" customFormat="1" x14ac:dyDescent="0.3"/>
    <row r="511" s="8" customFormat="1" x14ac:dyDescent="0.3"/>
    <row r="512" s="8" customFormat="1" x14ac:dyDescent="0.3"/>
    <row r="513" s="8" customFormat="1" x14ac:dyDescent="0.3"/>
    <row r="514" s="8" customFormat="1" x14ac:dyDescent="0.3"/>
    <row r="515" s="8" customFormat="1" x14ac:dyDescent="0.3"/>
    <row r="516" s="8" customFormat="1" x14ac:dyDescent="0.3"/>
    <row r="517" s="8" customFormat="1" x14ac:dyDescent="0.3"/>
    <row r="518" s="8" customFormat="1" x14ac:dyDescent="0.3"/>
    <row r="519" s="8" customFormat="1" x14ac:dyDescent="0.3"/>
    <row r="520" s="8" customFormat="1" x14ac:dyDescent="0.3"/>
    <row r="521" s="8" customFormat="1" x14ac:dyDescent="0.3"/>
    <row r="522" s="8" customFormat="1" x14ac:dyDescent="0.3"/>
    <row r="523" s="8" customFormat="1" x14ac:dyDescent="0.3"/>
    <row r="524" s="8" customFormat="1" x14ac:dyDescent="0.3"/>
    <row r="525" s="8" customFormat="1" x14ac:dyDescent="0.3"/>
    <row r="526" s="8" customFormat="1" x14ac:dyDescent="0.3"/>
    <row r="527" s="8" customFormat="1" x14ac:dyDescent="0.3"/>
    <row r="528" s="8" customFormat="1" x14ac:dyDescent="0.3"/>
    <row r="529" s="8" customFormat="1" x14ac:dyDescent="0.3"/>
    <row r="530" s="8" customFormat="1" x14ac:dyDescent="0.3"/>
    <row r="531" s="8" customFormat="1" x14ac:dyDescent="0.3"/>
    <row r="532" s="8" customFormat="1" x14ac:dyDescent="0.3"/>
    <row r="533" s="8" customFormat="1" x14ac:dyDescent="0.3"/>
    <row r="534" s="8" customFormat="1" x14ac:dyDescent="0.3"/>
    <row r="535" s="8" customFormat="1" x14ac:dyDescent="0.3"/>
    <row r="536" s="8" customFormat="1" x14ac:dyDescent="0.3"/>
    <row r="537" s="8" customFormat="1" x14ac:dyDescent="0.3"/>
    <row r="538" s="8" customFormat="1" x14ac:dyDescent="0.3"/>
    <row r="539" s="8" customFormat="1" x14ac:dyDescent="0.3"/>
    <row r="540" s="8" customFormat="1" x14ac:dyDescent="0.3"/>
    <row r="541" s="8" customFormat="1" x14ac:dyDescent="0.3"/>
    <row r="542" s="8" customFormat="1" x14ac:dyDescent="0.3"/>
    <row r="543" s="8" customFormat="1" x14ac:dyDescent="0.3"/>
    <row r="544" s="8" customFormat="1" x14ac:dyDescent="0.3"/>
    <row r="545" s="8" customFormat="1" x14ac:dyDescent="0.3"/>
    <row r="546" s="8" customFormat="1" x14ac:dyDescent="0.3"/>
    <row r="547" s="8" customFormat="1" x14ac:dyDescent="0.3"/>
    <row r="548" s="8" customFormat="1" x14ac:dyDescent="0.3"/>
    <row r="549" s="8" customFormat="1" x14ac:dyDescent="0.3"/>
    <row r="550" s="8" customFormat="1" x14ac:dyDescent="0.3"/>
    <row r="551" s="8" customFormat="1" x14ac:dyDescent="0.3"/>
    <row r="552" s="8" customFormat="1" x14ac:dyDescent="0.3"/>
    <row r="553" s="8" customFormat="1" x14ac:dyDescent="0.3"/>
    <row r="554" s="8" customFormat="1" x14ac:dyDescent="0.3"/>
    <row r="555" s="8" customFormat="1" x14ac:dyDescent="0.3"/>
    <row r="556" s="8" customFormat="1" x14ac:dyDescent="0.3"/>
    <row r="557" s="8" customFormat="1" x14ac:dyDescent="0.3"/>
    <row r="558" s="8" customFormat="1" x14ac:dyDescent="0.3"/>
    <row r="559" s="8" customFormat="1" x14ac:dyDescent="0.3"/>
    <row r="560" s="8" customFormat="1" x14ac:dyDescent="0.3"/>
    <row r="561" s="8" customFormat="1" x14ac:dyDescent="0.3"/>
    <row r="562" s="8" customFormat="1" x14ac:dyDescent="0.3"/>
    <row r="563" s="8" customFormat="1" x14ac:dyDescent="0.3"/>
    <row r="564" s="8" customFormat="1" x14ac:dyDescent="0.3"/>
    <row r="565" s="8" customFormat="1" x14ac:dyDescent="0.3"/>
    <row r="566" s="8" customFormat="1" x14ac:dyDescent="0.3"/>
    <row r="567" s="8" customFormat="1" x14ac:dyDescent="0.3"/>
    <row r="568" s="8" customFormat="1" x14ac:dyDescent="0.3"/>
    <row r="569" s="8" customFormat="1" x14ac:dyDescent="0.3"/>
    <row r="570" s="8" customFormat="1" x14ac:dyDescent="0.3"/>
    <row r="571" s="8" customFormat="1" x14ac:dyDescent="0.3"/>
    <row r="572" s="8" customFormat="1" x14ac:dyDescent="0.3"/>
    <row r="573" s="8" customFormat="1" x14ac:dyDescent="0.3"/>
    <row r="574" s="8" customFormat="1" x14ac:dyDescent="0.3"/>
    <row r="575" s="8" customFormat="1" x14ac:dyDescent="0.3"/>
    <row r="576" s="8" customFormat="1" x14ac:dyDescent="0.3"/>
    <row r="577" s="8" customFormat="1" x14ac:dyDescent="0.3"/>
    <row r="578" s="8" customFormat="1" x14ac:dyDescent="0.3"/>
    <row r="579" s="8" customFormat="1" x14ac:dyDescent="0.3"/>
    <row r="580" s="8" customFormat="1" x14ac:dyDescent="0.3"/>
    <row r="581" s="8" customFormat="1" x14ac:dyDescent="0.3"/>
    <row r="582" s="8" customFormat="1" x14ac:dyDescent="0.3"/>
    <row r="583" s="8" customFormat="1" x14ac:dyDescent="0.3"/>
    <row r="584" s="8" customFormat="1" x14ac:dyDescent="0.3"/>
    <row r="585" s="8" customFormat="1" x14ac:dyDescent="0.3"/>
    <row r="586" s="8" customFormat="1" x14ac:dyDescent="0.3"/>
    <row r="587" s="8" customFormat="1" x14ac:dyDescent="0.3"/>
    <row r="588" s="8" customFormat="1" x14ac:dyDescent="0.3"/>
    <row r="589" s="8" customFormat="1" x14ac:dyDescent="0.3"/>
    <row r="590" s="8" customFormat="1" x14ac:dyDescent="0.3"/>
    <row r="591" s="8" customFormat="1" x14ac:dyDescent="0.3"/>
    <row r="592" s="8" customFormat="1" x14ac:dyDescent="0.3"/>
    <row r="593" s="8" customFormat="1" x14ac:dyDescent="0.3"/>
    <row r="594" s="8" customFormat="1" x14ac:dyDescent="0.3"/>
    <row r="595" s="8" customFormat="1" x14ac:dyDescent="0.3"/>
    <row r="596" s="8" customFormat="1" x14ac:dyDescent="0.3"/>
    <row r="597" s="8" customFormat="1" x14ac:dyDescent="0.3"/>
    <row r="598" s="8" customFormat="1" x14ac:dyDescent="0.3"/>
    <row r="599" s="8" customFormat="1" x14ac:dyDescent="0.3"/>
    <row r="600" s="8" customFormat="1" x14ac:dyDescent="0.3"/>
    <row r="601" s="8" customFormat="1" x14ac:dyDescent="0.3"/>
    <row r="602" s="8" customFormat="1" x14ac:dyDescent="0.3"/>
    <row r="603" s="8" customFormat="1" x14ac:dyDescent="0.3"/>
    <row r="604" s="8" customFormat="1" x14ac:dyDescent="0.3"/>
    <row r="605" s="8" customFormat="1" x14ac:dyDescent="0.3"/>
    <row r="606" s="8" customFormat="1" x14ac:dyDescent="0.3"/>
    <row r="607" s="8" customFormat="1" x14ac:dyDescent="0.3"/>
    <row r="608" s="8" customFormat="1" x14ac:dyDescent="0.3"/>
    <row r="609" s="8" customFormat="1" x14ac:dyDescent="0.3"/>
    <row r="610" s="8" customFormat="1" x14ac:dyDescent="0.3"/>
    <row r="611" s="8" customFormat="1" x14ac:dyDescent="0.3"/>
    <row r="612" s="8" customFormat="1" x14ac:dyDescent="0.3"/>
    <row r="613" s="8" customFormat="1" x14ac:dyDescent="0.3"/>
    <row r="614" s="8" customFormat="1" x14ac:dyDescent="0.3"/>
    <row r="615" s="8" customFormat="1" x14ac:dyDescent="0.3"/>
    <row r="616" s="8" customFormat="1" x14ac:dyDescent="0.3"/>
    <row r="617" s="8" customFormat="1" x14ac:dyDescent="0.3"/>
    <row r="618" s="8" customFormat="1" x14ac:dyDescent="0.3"/>
    <row r="619" s="8" customFormat="1" x14ac:dyDescent="0.3"/>
    <row r="620" s="8" customFormat="1" x14ac:dyDescent="0.3"/>
    <row r="621" s="8" customFormat="1" x14ac:dyDescent="0.3"/>
    <row r="622" s="8" customFormat="1" x14ac:dyDescent="0.3"/>
    <row r="623" s="8" customFormat="1" x14ac:dyDescent="0.3"/>
    <row r="624" s="8" customFormat="1" x14ac:dyDescent="0.3"/>
    <row r="625" s="8" customFormat="1" x14ac:dyDescent="0.3"/>
    <row r="626" s="8" customFormat="1" x14ac:dyDescent="0.3"/>
    <row r="627" s="8" customFormat="1" x14ac:dyDescent="0.3"/>
    <row r="628" s="8" customFormat="1" x14ac:dyDescent="0.3"/>
    <row r="629" s="8" customFormat="1" x14ac:dyDescent="0.3"/>
    <row r="630" s="8" customFormat="1" x14ac:dyDescent="0.3"/>
    <row r="631" s="8" customFormat="1" x14ac:dyDescent="0.3"/>
    <row r="632" s="8" customFormat="1" x14ac:dyDescent="0.3"/>
    <row r="633" s="8" customFormat="1" x14ac:dyDescent="0.3"/>
    <row r="634" s="8" customFormat="1" x14ac:dyDescent="0.3"/>
    <row r="635" s="8" customFormat="1" x14ac:dyDescent="0.3"/>
    <row r="636" s="8" customFormat="1" x14ac:dyDescent="0.3"/>
    <row r="637" s="8" customFormat="1" x14ac:dyDescent="0.3"/>
    <row r="638" s="8" customFormat="1" x14ac:dyDescent="0.3"/>
    <row r="639" s="8" customFormat="1" x14ac:dyDescent="0.3"/>
    <row r="640" s="8" customFormat="1" x14ac:dyDescent="0.3"/>
    <row r="641" s="8" customFormat="1" x14ac:dyDescent="0.3"/>
    <row r="642" s="8" customFormat="1" x14ac:dyDescent="0.3"/>
    <row r="643" s="8" customFormat="1" x14ac:dyDescent="0.3"/>
    <row r="644" s="8" customFormat="1" x14ac:dyDescent="0.3"/>
    <row r="645" s="8" customFormat="1" x14ac:dyDescent="0.3"/>
    <row r="646" s="8" customFormat="1" x14ac:dyDescent="0.3"/>
    <row r="647" s="8" customFormat="1" x14ac:dyDescent="0.3"/>
    <row r="648" s="8" customFormat="1" x14ac:dyDescent="0.3"/>
    <row r="649" s="8" customFormat="1" x14ac:dyDescent="0.3"/>
    <row r="650" s="8" customFormat="1" x14ac:dyDescent="0.3"/>
    <row r="651" s="8" customFormat="1" x14ac:dyDescent="0.3"/>
    <row r="652" s="8" customFormat="1" x14ac:dyDescent="0.3"/>
    <row r="653" s="8" customFormat="1" x14ac:dyDescent="0.3"/>
    <row r="654" s="8" customFormat="1" x14ac:dyDescent="0.3"/>
    <row r="655" s="8" customFormat="1" x14ac:dyDescent="0.3"/>
    <row r="656" s="8" customFormat="1" x14ac:dyDescent="0.3"/>
    <row r="657" s="8" customFormat="1" x14ac:dyDescent="0.3"/>
    <row r="658" s="8" customFormat="1" x14ac:dyDescent="0.3"/>
    <row r="659" s="8" customFormat="1" x14ac:dyDescent="0.3"/>
    <row r="660" s="8" customFormat="1" x14ac:dyDescent="0.3"/>
    <row r="661" s="8" customFormat="1" x14ac:dyDescent="0.3"/>
    <row r="662" s="8" customFormat="1" x14ac:dyDescent="0.3"/>
    <row r="663" s="8" customFormat="1" x14ac:dyDescent="0.3"/>
    <row r="664" s="8" customFormat="1" x14ac:dyDescent="0.3"/>
    <row r="665" s="8" customFormat="1" x14ac:dyDescent="0.3"/>
    <row r="666" s="8" customFormat="1" x14ac:dyDescent="0.3"/>
    <row r="667" s="8" customFormat="1" x14ac:dyDescent="0.3"/>
    <row r="668" s="8" customFormat="1" x14ac:dyDescent="0.3"/>
    <row r="669" s="8" customFormat="1" x14ac:dyDescent="0.3"/>
    <row r="670" s="8" customFormat="1" x14ac:dyDescent="0.3"/>
    <row r="671" s="8" customFormat="1" x14ac:dyDescent="0.3"/>
    <row r="672" s="8" customFormat="1" x14ac:dyDescent="0.3"/>
    <row r="673" s="8" customFormat="1" x14ac:dyDescent="0.3"/>
    <row r="674" s="8" customFormat="1" x14ac:dyDescent="0.3"/>
    <row r="675" s="8" customFormat="1" x14ac:dyDescent="0.3"/>
    <row r="676" s="8" customFormat="1" x14ac:dyDescent="0.3"/>
    <row r="677" s="8" customFormat="1" x14ac:dyDescent="0.3"/>
    <row r="678" s="8" customFormat="1" x14ac:dyDescent="0.3"/>
    <row r="679" s="8" customFormat="1" x14ac:dyDescent="0.3"/>
    <row r="680" s="8" customFormat="1" x14ac:dyDescent="0.3"/>
    <row r="681" s="8" customFormat="1" x14ac:dyDescent="0.3"/>
    <row r="682" s="8" customFormat="1" x14ac:dyDescent="0.3"/>
    <row r="683" s="8" customFormat="1" x14ac:dyDescent="0.3"/>
    <row r="684" s="8" customFormat="1" x14ac:dyDescent="0.3"/>
    <row r="685" s="8" customFormat="1" x14ac:dyDescent="0.3"/>
    <row r="686" s="8" customFormat="1" x14ac:dyDescent="0.3"/>
    <row r="687" s="8" customFormat="1" x14ac:dyDescent="0.3"/>
    <row r="688" s="8" customFormat="1" x14ac:dyDescent="0.3"/>
    <row r="689" s="8" customFormat="1" x14ac:dyDescent="0.3"/>
    <row r="690" s="8" customFormat="1" x14ac:dyDescent="0.3"/>
    <row r="691" s="8" customFormat="1" x14ac:dyDescent="0.3"/>
    <row r="692" s="8" customFormat="1" x14ac:dyDescent="0.3"/>
    <row r="693" s="8" customFormat="1" x14ac:dyDescent="0.3"/>
    <row r="694" s="8" customFormat="1" x14ac:dyDescent="0.3"/>
    <row r="695" s="8" customFormat="1" x14ac:dyDescent="0.3"/>
    <row r="696" s="8" customFormat="1" x14ac:dyDescent="0.3"/>
    <row r="697" s="8" customFormat="1" x14ac:dyDescent="0.3"/>
    <row r="698" s="8" customFormat="1" x14ac:dyDescent="0.3"/>
    <row r="699" s="8" customFormat="1" x14ac:dyDescent="0.3"/>
    <row r="700" s="8" customFormat="1" x14ac:dyDescent="0.3"/>
    <row r="701" s="8" customFormat="1" x14ac:dyDescent="0.3"/>
    <row r="702" s="8" customFormat="1" x14ac:dyDescent="0.3"/>
    <row r="703" s="8" customFormat="1" x14ac:dyDescent="0.3"/>
    <row r="704" s="8" customFormat="1" x14ac:dyDescent="0.3"/>
    <row r="705" s="8" customFormat="1" x14ac:dyDescent="0.3"/>
    <row r="706" s="8" customFormat="1" x14ac:dyDescent="0.3"/>
    <row r="707" s="8" customFormat="1" x14ac:dyDescent="0.3"/>
    <row r="708" s="8" customFormat="1" x14ac:dyDescent="0.3"/>
    <row r="709" s="8" customFormat="1" x14ac:dyDescent="0.3"/>
    <row r="710" s="8" customFormat="1" x14ac:dyDescent="0.3"/>
    <row r="711" s="8" customFormat="1" x14ac:dyDescent="0.3"/>
    <row r="712" s="8" customFormat="1" x14ac:dyDescent="0.3"/>
    <row r="713" s="8" customFormat="1" x14ac:dyDescent="0.3"/>
    <row r="714" s="8" customFormat="1" x14ac:dyDescent="0.3"/>
    <row r="715" s="8" customFormat="1" x14ac:dyDescent="0.3"/>
    <row r="716" s="8" customFormat="1" x14ac:dyDescent="0.3"/>
    <row r="717" s="8" customFormat="1" x14ac:dyDescent="0.3"/>
    <row r="718" s="8" customFormat="1" x14ac:dyDescent="0.3"/>
    <row r="719" s="8" customFormat="1" x14ac:dyDescent="0.3"/>
    <row r="720" s="8" customFormat="1" x14ac:dyDescent="0.3"/>
    <row r="721" s="8" customFormat="1" x14ac:dyDescent="0.3"/>
    <row r="722" s="8" customFormat="1" x14ac:dyDescent="0.3"/>
    <row r="723" s="8" customFormat="1" x14ac:dyDescent="0.3"/>
    <row r="724" s="8" customFormat="1" x14ac:dyDescent="0.3"/>
    <row r="725" s="8" customFormat="1" x14ac:dyDescent="0.3"/>
    <row r="726" s="8" customFormat="1" x14ac:dyDescent="0.3"/>
    <row r="727" s="8" customFormat="1" x14ac:dyDescent="0.3"/>
    <row r="728" s="8" customFormat="1" x14ac:dyDescent="0.3"/>
    <row r="729" s="8" customFormat="1" x14ac:dyDescent="0.3"/>
    <row r="730" s="8" customFormat="1" x14ac:dyDescent="0.3"/>
    <row r="731" s="8" customFormat="1" x14ac:dyDescent="0.3"/>
    <row r="732" s="8" customFormat="1" x14ac:dyDescent="0.3"/>
    <row r="733" s="8" customFormat="1" x14ac:dyDescent="0.3"/>
    <row r="734" s="8" customFormat="1" x14ac:dyDescent="0.3"/>
    <row r="735" s="8" customFormat="1" x14ac:dyDescent="0.3"/>
    <row r="736" s="8" customFormat="1" x14ac:dyDescent="0.3"/>
    <row r="737" s="8" customFormat="1" x14ac:dyDescent="0.3"/>
    <row r="738" s="8" customFormat="1" x14ac:dyDescent="0.3"/>
    <row r="739" s="8" customFormat="1" x14ac:dyDescent="0.3"/>
    <row r="740" s="8" customFormat="1" x14ac:dyDescent="0.3"/>
    <row r="741" s="8" customFormat="1" x14ac:dyDescent="0.3"/>
    <row r="742" s="8" customFormat="1" x14ac:dyDescent="0.3"/>
    <row r="743" s="8" customFormat="1" x14ac:dyDescent="0.3"/>
    <row r="744" s="8" customFormat="1" x14ac:dyDescent="0.3"/>
    <row r="745" s="8" customFormat="1" x14ac:dyDescent="0.3"/>
    <row r="746" s="8" customFormat="1" x14ac:dyDescent="0.3"/>
    <row r="747" s="8" customFormat="1" x14ac:dyDescent="0.3"/>
    <row r="748" s="8" customFormat="1" x14ac:dyDescent="0.3"/>
    <row r="749" s="8" customFormat="1" x14ac:dyDescent="0.3"/>
    <row r="750" s="8" customFormat="1" x14ac:dyDescent="0.3"/>
    <row r="751" s="8" customFormat="1" x14ac:dyDescent="0.3"/>
    <row r="752" s="8" customFormat="1" x14ac:dyDescent="0.3"/>
    <row r="753" s="8" customFormat="1" x14ac:dyDescent="0.3"/>
    <row r="754" s="8" customFormat="1" x14ac:dyDescent="0.3"/>
    <row r="755" s="8" customFormat="1" x14ac:dyDescent="0.3"/>
    <row r="756" s="8" customFormat="1" x14ac:dyDescent="0.3"/>
    <row r="757" s="8" customFormat="1" x14ac:dyDescent="0.3"/>
    <row r="758" s="8" customFormat="1" x14ac:dyDescent="0.3"/>
    <row r="759" s="8" customFormat="1" x14ac:dyDescent="0.3"/>
    <row r="760" s="8" customFormat="1" x14ac:dyDescent="0.3"/>
    <row r="761" s="8" customFormat="1" x14ac:dyDescent="0.3"/>
    <row r="762" s="8" customFormat="1" x14ac:dyDescent="0.3"/>
    <row r="763" s="8" customFormat="1" x14ac:dyDescent="0.3"/>
    <row r="764" s="8" customFormat="1" x14ac:dyDescent="0.3"/>
    <row r="765" s="8" customFormat="1" x14ac:dyDescent="0.3"/>
    <row r="766" s="8" customFormat="1" x14ac:dyDescent="0.3"/>
    <row r="767" s="8" customFormat="1" x14ac:dyDescent="0.3"/>
    <row r="768" s="8" customFormat="1" x14ac:dyDescent="0.3"/>
    <row r="769" s="8" customFormat="1" x14ac:dyDescent="0.3"/>
    <row r="770" s="8" customFormat="1" x14ac:dyDescent="0.3"/>
    <row r="771" s="8" customFormat="1" x14ac:dyDescent="0.3"/>
    <row r="772" s="8" customFormat="1" x14ac:dyDescent="0.3"/>
    <row r="773" s="8" customFormat="1" x14ac:dyDescent="0.3"/>
    <row r="774" s="8" customFormat="1" x14ac:dyDescent="0.3"/>
    <row r="775" s="8" customFormat="1" x14ac:dyDescent="0.3"/>
    <row r="776" s="8" customFormat="1" x14ac:dyDescent="0.3"/>
    <row r="777" s="8" customFormat="1" x14ac:dyDescent="0.3"/>
    <row r="778" s="8" customFormat="1" x14ac:dyDescent="0.3"/>
    <row r="779" s="8" customFormat="1" x14ac:dyDescent="0.3"/>
    <row r="780" s="8" customFormat="1" x14ac:dyDescent="0.3"/>
    <row r="781" s="8" customFormat="1" x14ac:dyDescent="0.3"/>
    <row r="782" s="8" customFormat="1" x14ac:dyDescent="0.3"/>
    <row r="783" s="8" customFormat="1" x14ac:dyDescent="0.3"/>
    <row r="784" s="8" customFormat="1" x14ac:dyDescent="0.3"/>
    <row r="785" s="8" customFormat="1" x14ac:dyDescent="0.3"/>
    <row r="786" s="8" customFormat="1" x14ac:dyDescent="0.3"/>
    <row r="787" s="8" customFormat="1" x14ac:dyDescent="0.3"/>
    <row r="788" s="8" customFormat="1" x14ac:dyDescent="0.3"/>
    <row r="789" s="8" customFormat="1" x14ac:dyDescent="0.3"/>
    <row r="790" s="8" customFormat="1" x14ac:dyDescent="0.3"/>
    <row r="791" s="8" customFormat="1" x14ac:dyDescent="0.3"/>
    <row r="792" s="8" customFormat="1" x14ac:dyDescent="0.3"/>
    <row r="793" s="8" customFormat="1" x14ac:dyDescent="0.3"/>
    <row r="794" s="8" customFormat="1" x14ac:dyDescent="0.3"/>
    <row r="795" s="8" customFormat="1" x14ac:dyDescent="0.3"/>
    <row r="796" s="8" customFormat="1" x14ac:dyDescent="0.3"/>
    <row r="797" s="8" customFormat="1" x14ac:dyDescent="0.3"/>
    <row r="798" s="8" customFormat="1" x14ac:dyDescent="0.3"/>
    <row r="799" s="8" customFormat="1" x14ac:dyDescent="0.3"/>
    <row r="800" s="8" customFormat="1" x14ac:dyDescent="0.3"/>
    <row r="801" s="8" customFormat="1" x14ac:dyDescent="0.3"/>
    <row r="802" s="8" customFormat="1" x14ac:dyDescent="0.3"/>
    <row r="803" s="8" customFormat="1" x14ac:dyDescent="0.3"/>
    <row r="804" s="8" customFormat="1" x14ac:dyDescent="0.3"/>
    <row r="805" s="8" customFormat="1" x14ac:dyDescent="0.3"/>
    <row r="806" s="8" customFormat="1" x14ac:dyDescent="0.3"/>
    <row r="807" s="8" customFormat="1" x14ac:dyDescent="0.3"/>
    <row r="808" s="8" customFormat="1" x14ac:dyDescent="0.3"/>
    <row r="809" s="8" customFormat="1" x14ac:dyDescent="0.3"/>
    <row r="810" s="8" customFormat="1" x14ac:dyDescent="0.3"/>
    <row r="811" s="8" customFormat="1" x14ac:dyDescent="0.3"/>
    <row r="812" s="8" customFormat="1" x14ac:dyDescent="0.3"/>
    <row r="813" s="8" customFormat="1" x14ac:dyDescent="0.3"/>
    <row r="814" s="8" customFormat="1" x14ac:dyDescent="0.3"/>
    <row r="815" s="8" customFormat="1" x14ac:dyDescent="0.3"/>
    <row r="816" s="8" customFormat="1" x14ac:dyDescent="0.3"/>
    <row r="817" s="8" customFormat="1" x14ac:dyDescent="0.3"/>
    <row r="818" s="8" customFormat="1" x14ac:dyDescent="0.3"/>
    <row r="819" s="8" customFormat="1" x14ac:dyDescent="0.3"/>
    <row r="820" s="8" customFormat="1" x14ac:dyDescent="0.3"/>
    <row r="821" s="8" customFormat="1" x14ac:dyDescent="0.3"/>
    <row r="822" s="8" customFormat="1" x14ac:dyDescent="0.3"/>
    <row r="823" s="8" customFormat="1" x14ac:dyDescent="0.3"/>
    <row r="824" s="8" customFormat="1" x14ac:dyDescent="0.3"/>
    <row r="825" s="8" customFormat="1" x14ac:dyDescent="0.3"/>
    <row r="826" s="8" customFormat="1" x14ac:dyDescent="0.3"/>
    <row r="827" s="8" customFormat="1" x14ac:dyDescent="0.3"/>
    <row r="828" s="8" customFormat="1" x14ac:dyDescent="0.3"/>
    <row r="829" s="8" customFormat="1" x14ac:dyDescent="0.3"/>
    <row r="830" s="8" customFormat="1" x14ac:dyDescent="0.3"/>
    <row r="831" s="8" customFormat="1" x14ac:dyDescent="0.3"/>
    <row r="832" s="8" customFormat="1" x14ac:dyDescent="0.3"/>
    <row r="833" s="8" customFormat="1" x14ac:dyDescent="0.3"/>
    <row r="834" s="8" customFormat="1" x14ac:dyDescent="0.3"/>
    <row r="835" s="8" customFormat="1" x14ac:dyDescent="0.3"/>
    <row r="836" s="8" customFormat="1" x14ac:dyDescent="0.3"/>
    <row r="837" s="8" customFormat="1" x14ac:dyDescent="0.3"/>
    <row r="838" s="8" customFormat="1" x14ac:dyDescent="0.3"/>
    <row r="839" s="8" customFormat="1" x14ac:dyDescent="0.3"/>
    <row r="840" s="8" customFormat="1" x14ac:dyDescent="0.3"/>
    <row r="841" s="8" customFormat="1" x14ac:dyDescent="0.3"/>
    <row r="842" s="8" customFormat="1" x14ac:dyDescent="0.3"/>
    <row r="843" s="8" customFormat="1" x14ac:dyDescent="0.3"/>
    <row r="844" s="8" customFormat="1" x14ac:dyDescent="0.3"/>
    <row r="845" s="8" customFormat="1" x14ac:dyDescent="0.3"/>
    <row r="846" s="8" customFormat="1" x14ac:dyDescent="0.3"/>
    <row r="847" s="8" customFormat="1" x14ac:dyDescent="0.3"/>
    <row r="848" s="8" customFormat="1" x14ac:dyDescent="0.3"/>
    <row r="849" s="8" customFormat="1" x14ac:dyDescent="0.3"/>
    <row r="850" s="8" customFormat="1" x14ac:dyDescent="0.3"/>
    <row r="851" s="8" customFormat="1" x14ac:dyDescent="0.3"/>
    <row r="852" s="8" customFormat="1" x14ac:dyDescent="0.3"/>
    <row r="853" s="8" customFormat="1" x14ac:dyDescent="0.3"/>
    <row r="854" s="8" customFormat="1" x14ac:dyDescent="0.3"/>
    <row r="855" s="8" customFormat="1" x14ac:dyDescent="0.3"/>
    <row r="856" s="8" customFormat="1" x14ac:dyDescent="0.3"/>
    <row r="857" s="8" customFormat="1" x14ac:dyDescent="0.3"/>
    <row r="858" s="8" customFormat="1" x14ac:dyDescent="0.3"/>
    <row r="859" s="8" customFormat="1" x14ac:dyDescent="0.3"/>
    <row r="860" s="8" customFormat="1" x14ac:dyDescent="0.3"/>
    <row r="861" s="8" customFormat="1" x14ac:dyDescent="0.3"/>
    <row r="862" s="8" customFormat="1" x14ac:dyDescent="0.3"/>
    <row r="863" s="8" customFormat="1" x14ac:dyDescent="0.3"/>
    <row r="864" s="8" customFormat="1" x14ac:dyDescent="0.3"/>
    <row r="865" s="8" customFormat="1" x14ac:dyDescent="0.3"/>
    <row r="866" s="8" customFormat="1" x14ac:dyDescent="0.3"/>
    <row r="867" s="8" customFormat="1" x14ac:dyDescent="0.3"/>
    <row r="868" s="8" customFormat="1" x14ac:dyDescent="0.3"/>
    <row r="869" s="8" customFormat="1" x14ac:dyDescent="0.3"/>
    <row r="870" s="8" customFormat="1" x14ac:dyDescent="0.3"/>
    <row r="871" s="8" customFormat="1" x14ac:dyDescent="0.3"/>
    <row r="872" s="8" customFormat="1" x14ac:dyDescent="0.3"/>
    <row r="873" s="8" customFormat="1" x14ac:dyDescent="0.3"/>
    <row r="874" s="8" customFormat="1" x14ac:dyDescent="0.3"/>
    <row r="875" s="8" customFormat="1" x14ac:dyDescent="0.3"/>
    <row r="876" s="8" customFormat="1" x14ac:dyDescent="0.3"/>
    <row r="877" s="8" customFormat="1" x14ac:dyDescent="0.3"/>
    <row r="878" s="8" customFormat="1" x14ac:dyDescent="0.3"/>
    <row r="879" s="8" customFormat="1" x14ac:dyDescent="0.3"/>
    <row r="880" s="8" customFormat="1" x14ac:dyDescent="0.3"/>
    <row r="881" s="8" customFormat="1" x14ac:dyDescent="0.3"/>
    <row r="882" s="8" customFormat="1" x14ac:dyDescent="0.3"/>
    <row r="883" s="8" customFormat="1" x14ac:dyDescent="0.3"/>
    <row r="884" s="8" customFormat="1" x14ac:dyDescent="0.3"/>
    <row r="885" s="8" customFormat="1" x14ac:dyDescent="0.3"/>
    <row r="886" s="8" customFormat="1" x14ac:dyDescent="0.3"/>
    <row r="887" s="8" customFormat="1" x14ac:dyDescent="0.3"/>
    <row r="888" s="8" customFormat="1" x14ac:dyDescent="0.3"/>
    <row r="889" s="8" customFormat="1" x14ac:dyDescent="0.3"/>
    <row r="890" s="8" customFormat="1" x14ac:dyDescent="0.3"/>
    <row r="891" s="8" customFormat="1" x14ac:dyDescent="0.3"/>
    <row r="892" s="8" customFormat="1" x14ac:dyDescent="0.3"/>
    <row r="893" s="8" customFormat="1" x14ac:dyDescent="0.3"/>
    <row r="894" s="8" customFormat="1" x14ac:dyDescent="0.3"/>
    <row r="895" s="8" customFormat="1" x14ac:dyDescent="0.3"/>
    <row r="896" s="8" customFormat="1" x14ac:dyDescent="0.3"/>
    <row r="897" s="8" customFormat="1" x14ac:dyDescent="0.3"/>
    <row r="898" s="8" customFormat="1" x14ac:dyDescent="0.3"/>
    <row r="899" s="8" customFormat="1" x14ac:dyDescent="0.3"/>
    <row r="900" s="8" customFormat="1" x14ac:dyDescent="0.3"/>
    <row r="901" s="8" customFormat="1" x14ac:dyDescent="0.3"/>
    <row r="902" s="8" customFormat="1" x14ac:dyDescent="0.3"/>
    <row r="903" s="8" customFormat="1" x14ac:dyDescent="0.3"/>
    <row r="904" s="8" customFormat="1" x14ac:dyDescent="0.3"/>
    <row r="905" s="8" customFormat="1" x14ac:dyDescent="0.3"/>
    <row r="906" s="8" customFormat="1" x14ac:dyDescent="0.3"/>
    <row r="907" s="8" customFormat="1" x14ac:dyDescent="0.3"/>
    <row r="908" s="8" customFormat="1" x14ac:dyDescent="0.3"/>
    <row r="909" s="8" customFormat="1" x14ac:dyDescent="0.3"/>
    <row r="910" s="8" customFormat="1" x14ac:dyDescent="0.3"/>
    <row r="911" s="8" customFormat="1" x14ac:dyDescent="0.3"/>
    <row r="912" s="8" customFormat="1" x14ac:dyDescent="0.3"/>
    <row r="913" s="8" customFormat="1" x14ac:dyDescent="0.3"/>
    <row r="914" s="8" customFormat="1" x14ac:dyDescent="0.3"/>
    <row r="915" s="8" customFormat="1" x14ac:dyDescent="0.3"/>
    <row r="916" s="8" customFormat="1" x14ac:dyDescent="0.3"/>
    <row r="917" s="8" customFormat="1" x14ac:dyDescent="0.3"/>
    <row r="918" s="8" customFormat="1" x14ac:dyDescent="0.3"/>
    <row r="919" s="8" customFormat="1" x14ac:dyDescent="0.3"/>
    <row r="920" s="8" customFormat="1" x14ac:dyDescent="0.3"/>
    <row r="921" s="8" customFormat="1" x14ac:dyDescent="0.3"/>
    <row r="922" s="8" customFormat="1" x14ac:dyDescent="0.3"/>
    <row r="923" s="8" customFormat="1" x14ac:dyDescent="0.3"/>
    <row r="924" s="8" customFormat="1" x14ac:dyDescent="0.3"/>
    <row r="925" s="8" customFormat="1" x14ac:dyDescent="0.3"/>
    <row r="926" s="8" customFormat="1" x14ac:dyDescent="0.3"/>
    <row r="927" s="8" customFormat="1" x14ac:dyDescent="0.3"/>
    <row r="928" s="8" customFormat="1" x14ac:dyDescent="0.3"/>
    <row r="929" s="8" customFormat="1" x14ac:dyDescent="0.3"/>
    <row r="930" s="8" customFormat="1" x14ac:dyDescent="0.3"/>
    <row r="931" s="8" customFormat="1" x14ac:dyDescent="0.3"/>
    <row r="932" s="8" customFormat="1" x14ac:dyDescent="0.3"/>
    <row r="933" s="8" customFormat="1" x14ac:dyDescent="0.3"/>
    <row r="934" s="8" customFormat="1" x14ac:dyDescent="0.3"/>
    <row r="935" s="8" customFormat="1" x14ac:dyDescent="0.3"/>
    <row r="936" s="8" customFormat="1" x14ac:dyDescent="0.3"/>
    <row r="937" s="8" customFormat="1" x14ac:dyDescent="0.3"/>
    <row r="938" s="8" customFormat="1" x14ac:dyDescent="0.3"/>
    <row r="939" s="8" customFormat="1" x14ac:dyDescent="0.3"/>
    <row r="940" s="8" customFormat="1" x14ac:dyDescent="0.3"/>
    <row r="941" s="8" customFormat="1" x14ac:dyDescent="0.3"/>
    <row r="942" s="8" customFormat="1" x14ac:dyDescent="0.3"/>
    <row r="943" s="8" customFormat="1" x14ac:dyDescent="0.3"/>
    <row r="944" s="8" customFormat="1" x14ac:dyDescent="0.3"/>
    <row r="945" s="8" customFormat="1" x14ac:dyDescent="0.3"/>
    <row r="946" s="8" customFormat="1" x14ac:dyDescent="0.3"/>
    <row r="947" s="8" customFormat="1" x14ac:dyDescent="0.3"/>
    <row r="948" s="8" customFormat="1" x14ac:dyDescent="0.3"/>
    <row r="949" s="8" customFormat="1" x14ac:dyDescent="0.3"/>
    <row r="950" s="8" customFormat="1" x14ac:dyDescent="0.3"/>
    <row r="951" s="8" customFormat="1" x14ac:dyDescent="0.3"/>
    <row r="952" s="8" customFormat="1" x14ac:dyDescent="0.3"/>
    <row r="953" s="8" customFormat="1" x14ac:dyDescent="0.3"/>
    <row r="954" s="8" customFormat="1" x14ac:dyDescent="0.3"/>
    <row r="955" s="8" customFormat="1" x14ac:dyDescent="0.3"/>
    <row r="956" s="8" customFormat="1" x14ac:dyDescent="0.3"/>
    <row r="957" s="8" customFormat="1" x14ac:dyDescent="0.3"/>
    <row r="958" s="8" customFormat="1" x14ac:dyDescent="0.3"/>
    <row r="959" s="8" customFormat="1" x14ac:dyDescent="0.3"/>
    <row r="960" s="8" customFormat="1" x14ac:dyDescent="0.3"/>
    <row r="961" s="8" customFormat="1" x14ac:dyDescent="0.3"/>
    <row r="962" s="8" customFormat="1" x14ac:dyDescent="0.3"/>
    <row r="963" s="8" customFormat="1" x14ac:dyDescent="0.3"/>
    <row r="964" s="8" customFormat="1" x14ac:dyDescent="0.3"/>
    <row r="965" s="8" customFormat="1" x14ac:dyDescent="0.3"/>
    <row r="966" s="8" customFormat="1" x14ac:dyDescent="0.3"/>
    <row r="967" s="8" customFormat="1" x14ac:dyDescent="0.3"/>
    <row r="968" s="8" customFormat="1" x14ac:dyDescent="0.3"/>
    <row r="969" s="8" customFormat="1" x14ac:dyDescent="0.3"/>
    <row r="970" s="8" customFormat="1" x14ac:dyDescent="0.3"/>
    <row r="971" s="8" customFormat="1" x14ac:dyDescent="0.3"/>
    <row r="972" s="8" customFormat="1" x14ac:dyDescent="0.3"/>
    <row r="973" s="8" customFormat="1" x14ac:dyDescent="0.3"/>
    <row r="974" s="8" customFormat="1" x14ac:dyDescent="0.3"/>
    <row r="975" s="8" customFormat="1" x14ac:dyDescent="0.3"/>
    <row r="976" s="8" customFormat="1" x14ac:dyDescent="0.3"/>
    <row r="977" s="8" customFormat="1" x14ac:dyDescent="0.3"/>
    <row r="978" s="8" customFormat="1" x14ac:dyDescent="0.3"/>
    <row r="979" s="8" customFormat="1" x14ac:dyDescent="0.3"/>
    <row r="980" s="8" customFormat="1" x14ac:dyDescent="0.3"/>
    <row r="981" s="8" customFormat="1" x14ac:dyDescent="0.3"/>
    <row r="982" s="8" customFormat="1" x14ac:dyDescent="0.3"/>
    <row r="983" s="8" customFormat="1" x14ac:dyDescent="0.3"/>
    <row r="984" s="8" customFormat="1" x14ac:dyDescent="0.3"/>
    <row r="985" s="8" customFormat="1" x14ac:dyDescent="0.3"/>
    <row r="986" s="8" customFormat="1" x14ac:dyDescent="0.3"/>
    <row r="987" s="8" customFormat="1" x14ac:dyDescent="0.3"/>
    <row r="988" s="8" customFormat="1" x14ac:dyDescent="0.3"/>
    <row r="989" s="8" customFormat="1" x14ac:dyDescent="0.3"/>
    <row r="990" s="8" customFormat="1" x14ac:dyDescent="0.3"/>
    <row r="991" s="8" customFormat="1" x14ac:dyDescent="0.3"/>
    <row r="992" s="8" customFormat="1" x14ac:dyDescent="0.3"/>
    <row r="993" s="8" customFormat="1" x14ac:dyDescent="0.3"/>
    <row r="994" s="8" customFormat="1" x14ac:dyDescent="0.3"/>
    <row r="995" s="8" customFormat="1" x14ac:dyDescent="0.3"/>
    <row r="996" s="8" customFormat="1" x14ac:dyDescent="0.3"/>
    <row r="997" s="8" customFormat="1" x14ac:dyDescent="0.3"/>
    <row r="998" s="8" customFormat="1" x14ac:dyDescent="0.3"/>
    <row r="999" s="8" customFormat="1" x14ac:dyDescent="0.3"/>
    <row r="1000" s="8" customFormat="1" x14ac:dyDescent="0.3"/>
    <row r="1001" s="8" customFormat="1" x14ac:dyDescent="0.3"/>
    <row r="1002" s="8" customFormat="1" x14ac:dyDescent="0.3"/>
    <row r="1003" s="8" customFormat="1" x14ac:dyDescent="0.3"/>
    <row r="1004" s="8" customFormat="1" x14ac:dyDescent="0.3"/>
    <row r="1005" s="8" customFormat="1" x14ac:dyDescent="0.3"/>
    <row r="1006" s="8" customFormat="1" x14ac:dyDescent="0.3"/>
    <row r="1007" s="8" customFormat="1" x14ac:dyDescent="0.3"/>
    <row r="1008" s="8" customFormat="1" x14ac:dyDescent="0.3"/>
    <row r="1009" s="8" customFormat="1" x14ac:dyDescent="0.3"/>
    <row r="1010" s="8" customFormat="1" x14ac:dyDescent="0.3"/>
    <row r="1011" s="8" customFormat="1" x14ac:dyDescent="0.3"/>
    <row r="1012" s="8" customFormat="1" x14ac:dyDescent="0.3"/>
    <row r="1013" s="8" customFormat="1" x14ac:dyDescent="0.3"/>
    <row r="1014" s="8" customFormat="1" x14ac:dyDescent="0.3"/>
    <row r="1015" s="8" customFormat="1" x14ac:dyDescent="0.3"/>
    <row r="1016" s="8" customFormat="1" x14ac:dyDescent="0.3"/>
    <row r="1017" s="8" customFormat="1" x14ac:dyDescent="0.3"/>
    <row r="1018" s="8" customFormat="1" x14ac:dyDescent="0.3"/>
    <row r="1019" s="8" customFormat="1" x14ac:dyDescent="0.3"/>
    <row r="1020" s="8" customFormat="1" x14ac:dyDescent="0.3"/>
    <row r="1021" s="8" customFormat="1" x14ac:dyDescent="0.3"/>
    <row r="1022" s="8" customFormat="1" x14ac:dyDescent="0.3"/>
    <row r="1023" s="8" customFormat="1" x14ac:dyDescent="0.3"/>
    <row r="1024" s="8" customFormat="1" x14ac:dyDescent="0.3"/>
    <row r="1025" s="8" customFormat="1" x14ac:dyDescent="0.3"/>
    <row r="1026" s="8" customFormat="1" x14ac:dyDescent="0.3"/>
    <row r="1027" s="8" customFormat="1" x14ac:dyDescent="0.3"/>
    <row r="1028" s="8" customFormat="1" x14ac:dyDescent="0.3"/>
    <row r="1029" s="8" customFormat="1" x14ac:dyDescent="0.3"/>
    <row r="1030" s="8" customFormat="1" x14ac:dyDescent="0.3"/>
    <row r="1031" s="8" customFormat="1" x14ac:dyDescent="0.3"/>
    <row r="1032" s="8" customFormat="1" x14ac:dyDescent="0.3"/>
    <row r="1033" s="8" customFormat="1" x14ac:dyDescent="0.3"/>
    <row r="1034" s="8" customFormat="1" x14ac:dyDescent="0.3"/>
    <row r="1035" s="8" customFormat="1" x14ac:dyDescent="0.3"/>
    <row r="1036" s="8" customFormat="1" x14ac:dyDescent="0.3"/>
    <row r="1037" s="8" customFormat="1" x14ac:dyDescent="0.3"/>
    <row r="1038" s="8" customFormat="1" x14ac:dyDescent="0.3"/>
    <row r="1039" s="8" customFormat="1" x14ac:dyDescent="0.3"/>
    <row r="1040" s="8" customFormat="1" x14ac:dyDescent="0.3"/>
    <row r="1041" s="8" customFormat="1" x14ac:dyDescent="0.3"/>
    <row r="1042" s="8" customFormat="1" x14ac:dyDescent="0.3"/>
    <row r="1043" s="8" customFormat="1" x14ac:dyDescent="0.3"/>
    <row r="1044" s="8" customFormat="1" x14ac:dyDescent="0.3"/>
    <row r="1045" s="8" customFormat="1" x14ac:dyDescent="0.3"/>
    <row r="1046" s="8" customFormat="1" x14ac:dyDescent="0.3"/>
    <row r="1047" s="8" customFormat="1" x14ac:dyDescent="0.3"/>
    <row r="1048" s="8" customFormat="1" x14ac:dyDescent="0.3"/>
    <row r="1049" s="8" customFormat="1" x14ac:dyDescent="0.3"/>
    <row r="1050" s="8" customFormat="1" x14ac:dyDescent="0.3"/>
    <row r="1051" s="8" customFormat="1" x14ac:dyDescent="0.3"/>
    <row r="1052" s="8" customFormat="1" x14ac:dyDescent="0.3"/>
    <row r="1053" s="8" customFormat="1" x14ac:dyDescent="0.3"/>
    <row r="1054" s="8" customFormat="1" x14ac:dyDescent="0.3"/>
    <row r="1055" s="8" customFormat="1" x14ac:dyDescent="0.3"/>
    <row r="1056" s="8" customFormat="1" x14ac:dyDescent="0.3"/>
    <row r="1057" s="8" customFormat="1" x14ac:dyDescent="0.3"/>
    <row r="1058" s="8" customFormat="1" x14ac:dyDescent="0.3"/>
    <row r="1059" s="8" customFormat="1" x14ac:dyDescent="0.3"/>
    <row r="1060" s="8" customFormat="1" x14ac:dyDescent="0.3"/>
    <row r="1061" s="8" customFormat="1" x14ac:dyDescent="0.3"/>
    <row r="1062" s="8" customFormat="1" x14ac:dyDescent="0.3"/>
    <row r="1063" s="8" customFormat="1" x14ac:dyDescent="0.3"/>
    <row r="1064" s="8" customFormat="1" x14ac:dyDescent="0.3"/>
    <row r="1065" s="8" customFormat="1" x14ac:dyDescent="0.3"/>
    <row r="1066" s="8" customFormat="1" x14ac:dyDescent="0.3"/>
    <row r="1067" s="8" customFormat="1" x14ac:dyDescent="0.3"/>
    <row r="1068" s="8" customFormat="1" x14ac:dyDescent="0.3"/>
    <row r="1069" s="8" customFormat="1" x14ac:dyDescent="0.3"/>
    <row r="1070" s="8" customFormat="1" x14ac:dyDescent="0.3"/>
    <row r="1071" s="8" customFormat="1" x14ac:dyDescent="0.3"/>
    <row r="1072" s="8" customFormat="1" x14ac:dyDescent="0.3"/>
    <row r="1073" s="8" customFormat="1" x14ac:dyDescent="0.3"/>
    <row r="1074" s="8" customFormat="1" x14ac:dyDescent="0.3"/>
    <row r="1075" s="8" customFormat="1" x14ac:dyDescent="0.3"/>
    <row r="1076" s="8" customFormat="1" x14ac:dyDescent="0.3"/>
    <row r="1077" s="8" customFormat="1" x14ac:dyDescent="0.3"/>
    <row r="1078" s="8" customFormat="1" x14ac:dyDescent="0.3"/>
    <row r="1079" s="8" customFormat="1" x14ac:dyDescent="0.3"/>
    <row r="1080" s="8" customFormat="1" x14ac:dyDescent="0.3"/>
    <row r="1081" s="8" customFormat="1" x14ac:dyDescent="0.3"/>
    <row r="1082" s="8" customFormat="1" x14ac:dyDescent="0.3"/>
    <row r="1083" s="8" customFormat="1" x14ac:dyDescent="0.3"/>
    <row r="1084" s="8" customFormat="1" x14ac:dyDescent="0.3"/>
    <row r="1085" s="8" customFormat="1" x14ac:dyDescent="0.3"/>
    <row r="1086" s="8" customFormat="1" x14ac:dyDescent="0.3"/>
    <row r="1087" s="8" customFormat="1" x14ac:dyDescent="0.3"/>
    <row r="1088" s="8" customFormat="1" x14ac:dyDescent="0.3"/>
    <row r="1089" s="8" customFormat="1" x14ac:dyDescent="0.3"/>
    <row r="1090" s="8" customFormat="1" x14ac:dyDescent="0.3"/>
    <row r="1091" s="8" customFormat="1" x14ac:dyDescent="0.3"/>
    <row r="1092" s="8" customFormat="1" x14ac:dyDescent="0.3"/>
    <row r="1093" s="8" customFormat="1" x14ac:dyDescent="0.3"/>
    <row r="1094" s="8" customFormat="1" x14ac:dyDescent="0.3"/>
    <row r="1095" s="8" customFormat="1" x14ac:dyDescent="0.3"/>
    <row r="1096" s="8" customFormat="1" x14ac:dyDescent="0.3"/>
    <row r="1097" s="8" customFormat="1" x14ac:dyDescent="0.3"/>
    <row r="1098" s="8" customFormat="1" x14ac:dyDescent="0.3"/>
    <row r="1099" s="8" customFormat="1" x14ac:dyDescent="0.3"/>
    <row r="1100" s="8" customFormat="1" x14ac:dyDescent="0.3"/>
    <row r="1101" s="8" customFormat="1" x14ac:dyDescent="0.3"/>
    <row r="1102" s="8" customFormat="1" x14ac:dyDescent="0.3"/>
    <row r="1103" s="8" customFormat="1" x14ac:dyDescent="0.3"/>
    <row r="1104" s="8" customFormat="1" x14ac:dyDescent="0.3"/>
    <row r="1105" s="8" customFormat="1" x14ac:dyDescent="0.3"/>
    <row r="1106" s="8" customFormat="1" x14ac:dyDescent="0.3"/>
    <row r="1107" s="8" customFormat="1" x14ac:dyDescent="0.3"/>
    <row r="1108" s="8" customFormat="1" x14ac:dyDescent="0.3"/>
    <row r="1109" s="8" customFormat="1" x14ac:dyDescent="0.3"/>
    <row r="1110" s="8" customFormat="1" x14ac:dyDescent="0.3"/>
    <row r="1111" s="8" customFormat="1" x14ac:dyDescent="0.3"/>
    <row r="1112" s="8" customFormat="1" x14ac:dyDescent="0.3"/>
    <row r="1113" s="8" customFormat="1" x14ac:dyDescent="0.3"/>
    <row r="1114" s="8" customFormat="1" x14ac:dyDescent="0.3"/>
    <row r="1115" s="8" customFormat="1" x14ac:dyDescent="0.3"/>
    <row r="1116" s="8" customFormat="1" x14ac:dyDescent="0.3"/>
    <row r="1117" s="8" customFormat="1" x14ac:dyDescent="0.3"/>
    <row r="1118" s="8" customFormat="1" x14ac:dyDescent="0.3"/>
    <row r="1119" s="8" customFormat="1" x14ac:dyDescent="0.3"/>
    <row r="1120" s="8" customFormat="1" x14ac:dyDescent="0.3"/>
    <row r="1121" s="8" customFormat="1" x14ac:dyDescent="0.3"/>
    <row r="1122" s="8" customFormat="1" x14ac:dyDescent="0.3"/>
    <row r="1123" s="8" customFormat="1" x14ac:dyDescent="0.3"/>
    <row r="1124" s="8" customFormat="1" x14ac:dyDescent="0.3"/>
    <row r="1125" s="8" customFormat="1" x14ac:dyDescent="0.3"/>
    <row r="1126" s="8" customFormat="1" x14ac:dyDescent="0.3"/>
    <row r="1127" s="8" customFormat="1" x14ac:dyDescent="0.3"/>
    <row r="1128" s="8" customFormat="1" x14ac:dyDescent="0.3"/>
    <row r="1129" s="8" customFormat="1" x14ac:dyDescent="0.3"/>
    <row r="1130" s="8" customFormat="1" x14ac:dyDescent="0.3"/>
    <row r="1131" s="8" customFormat="1" x14ac:dyDescent="0.3"/>
    <row r="1132" s="8" customFormat="1" x14ac:dyDescent="0.3"/>
    <row r="1133" s="8" customFormat="1" x14ac:dyDescent="0.3"/>
    <row r="1134" s="8" customFormat="1" x14ac:dyDescent="0.3"/>
    <row r="1135" s="8" customFormat="1" x14ac:dyDescent="0.3"/>
    <row r="1136" s="8" customFormat="1" x14ac:dyDescent="0.3"/>
    <row r="1137" s="8" customFormat="1" x14ac:dyDescent="0.3"/>
    <row r="1138" s="8" customFormat="1" x14ac:dyDescent="0.3"/>
    <row r="1139" s="8" customFormat="1" x14ac:dyDescent="0.3"/>
    <row r="1140" s="8" customFormat="1" x14ac:dyDescent="0.3"/>
    <row r="1141" s="8" customFormat="1" x14ac:dyDescent="0.3"/>
    <row r="1142" s="8" customFormat="1" x14ac:dyDescent="0.3"/>
    <row r="1143" s="8" customFormat="1" x14ac:dyDescent="0.3"/>
    <row r="1144" s="8" customFormat="1" x14ac:dyDescent="0.3"/>
    <row r="1145" s="8" customFormat="1" x14ac:dyDescent="0.3"/>
    <row r="1146" s="8" customFormat="1" x14ac:dyDescent="0.3"/>
    <row r="1147" s="8" customFormat="1" x14ac:dyDescent="0.3"/>
    <row r="1148" s="8" customFormat="1" x14ac:dyDescent="0.3"/>
    <row r="1149" s="8" customFormat="1" x14ac:dyDescent="0.3"/>
    <row r="1150" s="8" customFormat="1" x14ac:dyDescent="0.3"/>
    <row r="1151" s="8" customFormat="1" x14ac:dyDescent="0.3"/>
    <row r="1152" s="8" customFormat="1" x14ac:dyDescent="0.3"/>
    <row r="1153" s="8" customFormat="1" x14ac:dyDescent="0.3"/>
    <row r="1154" s="8" customFormat="1" x14ac:dyDescent="0.3"/>
    <row r="1155" s="8" customFormat="1" x14ac:dyDescent="0.3"/>
    <row r="1156" s="8" customFormat="1" x14ac:dyDescent="0.3"/>
    <row r="1157" s="8" customFormat="1" x14ac:dyDescent="0.3"/>
    <row r="1158" s="8" customFormat="1" x14ac:dyDescent="0.3"/>
    <row r="1159" s="8" customFormat="1" x14ac:dyDescent="0.3"/>
    <row r="1160" s="8" customFormat="1" x14ac:dyDescent="0.3"/>
    <row r="1161" s="8" customFormat="1" x14ac:dyDescent="0.3"/>
    <row r="1162" s="8" customFormat="1" x14ac:dyDescent="0.3"/>
    <row r="1163" s="8" customFormat="1" x14ac:dyDescent="0.3"/>
    <row r="1164" s="8" customFormat="1" x14ac:dyDescent="0.3"/>
    <row r="1165" s="8" customFormat="1" x14ac:dyDescent="0.3"/>
    <row r="1166" s="8" customFormat="1" x14ac:dyDescent="0.3"/>
    <row r="1167" s="8" customFormat="1" x14ac:dyDescent="0.3"/>
    <row r="1168" s="8" customFormat="1" x14ac:dyDescent="0.3"/>
    <row r="1169" s="8" customFormat="1" x14ac:dyDescent="0.3"/>
    <row r="1170" s="8" customFormat="1" x14ac:dyDescent="0.3"/>
    <row r="1171" s="8" customFormat="1" x14ac:dyDescent="0.3"/>
    <row r="1172" s="8" customFormat="1" x14ac:dyDescent="0.3"/>
    <row r="1173" s="8" customFormat="1" x14ac:dyDescent="0.3"/>
    <row r="1174" s="8" customFormat="1" x14ac:dyDescent="0.3"/>
    <row r="1175" s="8" customFormat="1" x14ac:dyDescent="0.3"/>
    <row r="1176" s="8" customFormat="1" x14ac:dyDescent="0.3"/>
    <row r="1177" s="8" customFormat="1" x14ac:dyDescent="0.3"/>
    <row r="1178" s="8" customFormat="1" x14ac:dyDescent="0.3"/>
    <row r="1179" s="8" customFormat="1" x14ac:dyDescent="0.3"/>
    <row r="1180" s="8" customFormat="1" x14ac:dyDescent="0.3"/>
    <row r="1181" s="8" customFormat="1" x14ac:dyDescent="0.3"/>
    <row r="1182" s="8" customFormat="1" x14ac:dyDescent="0.3"/>
    <row r="1183" s="8" customFormat="1" x14ac:dyDescent="0.3"/>
    <row r="1184" s="8" customFormat="1" x14ac:dyDescent="0.3"/>
    <row r="1185" s="8" customFormat="1" x14ac:dyDescent="0.3"/>
    <row r="1186" s="8" customFormat="1" x14ac:dyDescent="0.3"/>
    <row r="1187" s="8" customFormat="1" x14ac:dyDescent="0.3"/>
    <row r="1188" s="8" customFormat="1" x14ac:dyDescent="0.3"/>
    <row r="1189" s="8" customFormat="1" x14ac:dyDescent="0.3"/>
    <row r="1190" s="8" customFormat="1" x14ac:dyDescent="0.3"/>
    <row r="1191" s="8" customFormat="1" x14ac:dyDescent="0.3"/>
    <row r="1192" s="8" customFormat="1" x14ac:dyDescent="0.3"/>
    <row r="1193" s="8" customFormat="1" x14ac:dyDescent="0.3"/>
    <row r="1194" s="8" customFormat="1" x14ac:dyDescent="0.3"/>
    <row r="1195" s="8" customFormat="1" x14ac:dyDescent="0.3"/>
    <row r="1196" s="8" customFormat="1" x14ac:dyDescent="0.3"/>
    <row r="1197" s="8" customFormat="1" x14ac:dyDescent="0.3"/>
    <row r="1198" s="8" customFormat="1" x14ac:dyDescent="0.3"/>
    <row r="1199" s="8" customFormat="1" x14ac:dyDescent="0.3"/>
    <row r="1200" s="8" customFormat="1" x14ac:dyDescent="0.3"/>
    <row r="1201" s="8" customFormat="1" x14ac:dyDescent="0.3"/>
    <row r="1202" s="8" customFormat="1" x14ac:dyDescent="0.3"/>
    <row r="1203" s="8" customFormat="1" x14ac:dyDescent="0.3"/>
    <row r="1204" s="8" customFormat="1" x14ac:dyDescent="0.3"/>
    <row r="1205" s="8" customFormat="1" x14ac:dyDescent="0.3"/>
    <row r="1206" s="8" customFormat="1" x14ac:dyDescent="0.3"/>
    <row r="1207" s="8" customFormat="1" x14ac:dyDescent="0.3"/>
    <row r="1208" s="8" customFormat="1" x14ac:dyDescent="0.3"/>
    <row r="1209" s="8" customFormat="1" x14ac:dyDescent="0.3"/>
    <row r="1210" s="8" customFormat="1" x14ac:dyDescent="0.3"/>
    <row r="1211" s="8" customFormat="1" x14ac:dyDescent="0.3"/>
    <row r="1212" s="8" customFormat="1" x14ac:dyDescent="0.3"/>
    <row r="1213" s="8" customFormat="1" x14ac:dyDescent="0.3"/>
    <row r="1214" s="8" customFormat="1" x14ac:dyDescent="0.3"/>
    <row r="1215" s="8" customFormat="1" x14ac:dyDescent="0.3"/>
    <row r="1216" s="8" customFormat="1" x14ac:dyDescent="0.3"/>
    <row r="1217" s="8" customFormat="1" x14ac:dyDescent="0.3"/>
    <row r="1218" s="8" customFormat="1" x14ac:dyDescent="0.3"/>
    <row r="1219" s="8" customFormat="1" x14ac:dyDescent="0.3"/>
    <row r="1220" s="8" customFormat="1" x14ac:dyDescent="0.3"/>
    <row r="1221" s="8" customFormat="1" x14ac:dyDescent="0.3"/>
    <row r="1222" s="8" customFormat="1" x14ac:dyDescent="0.3"/>
    <row r="1223" s="8" customFormat="1" x14ac:dyDescent="0.3"/>
    <row r="1224" s="8" customFormat="1" x14ac:dyDescent="0.3"/>
    <row r="1225" s="8" customFormat="1" x14ac:dyDescent="0.3"/>
    <row r="1226" s="8" customFormat="1" x14ac:dyDescent="0.3"/>
    <row r="1227" s="8" customFormat="1" x14ac:dyDescent="0.3"/>
    <row r="1228" s="8" customFormat="1" x14ac:dyDescent="0.3"/>
    <row r="1229" s="8" customFormat="1" x14ac:dyDescent="0.3"/>
    <row r="1230" s="8" customFormat="1" x14ac:dyDescent="0.3"/>
    <row r="1231" s="8" customFormat="1" x14ac:dyDescent="0.3"/>
    <row r="1232" s="8" customFormat="1" x14ac:dyDescent="0.3"/>
    <row r="1233" s="8" customFormat="1" x14ac:dyDescent="0.3"/>
    <row r="1234" s="8" customFormat="1" x14ac:dyDescent="0.3"/>
    <row r="1235" s="8" customFormat="1" x14ac:dyDescent="0.3"/>
    <row r="1236" s="8" customFormat="1" x14ac:dyDescent="0.3"/>
    <row r="1237" s="8" customFormat="1" x14ac:dyDescent="0.3"/>
    <row r="1238" s="8" customFormat="1" x14ac:dyDescent="0.3"/>
    <row r="1239" s="8" customFormat="1" x14ac:dyDescent="0.3"/>
    <row r="1240" s="8" customFormat="1" x14ac:dyDescent="0.3"/>
    <row r="1241" s="8" customFormat="1" x14ac:dyDescent="0.3"/>
    <row r="1242" s="8" customFormat="1" x14ac:dyDescent="0.3"/>
    <row r="1243" s="8" customFormat="1" x14ac:dyDescent="0.3"/>
    <row r="1244" s="8" customFormat="1" x14ac:dyDescent="0.3"/>
    <row r="1245" s="8" customFormat="1" x14ac:dyDescent="0.3"/>
    <row r="1246" s="8" customFormat="1" x14ac:dyDescent="0.3"/>
    <row r="1247" s="8" customFormat="1" x14ac:dyDescent="0.3"/>
    <row r="1248" s="8" customFormat="1" x14ac:dyDescent="0.3"/>
    <row r="1249" s="8" customFormat="1" x14ac:dyDescent="0.3"/>
    <row r="1250" s="8" customFormat="1" x14ac:dyDescent="0.3"/>
    <row r="1251" s="8" customFormat="1" x14ac:dyDescent="0.3"/>
    <row r="1252" s="8" customFormat="1" x14ac:dyDescent="0.3"/>
    <row r="1253" s="8" customFormat="1" x14ac:dyDescent="0.3"/>
    <row r="1254" s="8" customFormat="1" x14ac:dyDescent="0.3"/>
    <row r="1255" s="8" customFormat="1" x14ac:dyDescent="0.3"/>
    <row r="1256" s="8" customFormat="1" x14ac:dyDescent="0.3"/>
    <row r="1257" s="8" customFormat="1" x14ac:dyDescent="0.3"/>
    <row r="1258" s="8" customFormat="1" x14ac:dyDescent="0.3"/>
    <row r="1259" s="8" customFormat="1" x14ac:dyDescent="0.3"/>
    <row r="1260" s="8" customFormat="1" x14ac:dyDescent="0.3"/>
    <row r="1261" s="8" customFormat="1" x14ac:dyDescent="0.3"/>
    <row r="1262" s="8" customFormat="1" x14ac:dyDescent="0.3"/>
    <row r="1263" s="8" customFormat="1" x14ac:dyDescent="0.3"/>
    <row r="1264" s="8" customFormat="1" x14ac:dyDescent="0.3"/>
    <row r="1265" s="8" customFormat="1" x14ac:dyDescent="0.3"/>
    <row r="1266" s="8" customFormat="1" x14ac:dyDescent="0.3"/>
    <row r="1267" s="8" customFormat="1" x14ac:dyDescent="0.3"/>
    <row r="1268" s="8" customFormat="1" x14ac:dyDescent="0.3"/>
    <row r="1269" s="8" customFormat="1" x14ac:dyDescent="0.3"/>
    <row r="1270" s="8" customFormat="1" x14ac:dyDescent="0.3"/>
    <row r="1271" s="8" customFormat="1" x14ac:dyDescent="0.3"/>
    <row r="1272" s="8" customFormat="1" x14ac:dyDescent="0.3"/>
    <row r="1273" s="8" customFormat="1" x14ac:dyDescent="0.3"/>
    <row r="1274" s="8" customFormat="1" x14ac:dyDescent="0.3"/>
    <row r="1275" s="8" customFormat="1" x14ac:dyDescent="0.3"/>
    <row r="1276" s="8" customFormat="1" x14ac:dyDescent="0.3"/>
    <row r="1277" s="8" customFormat="1" x14ac:dyDescent="0.3"/>
    <row r="1278" s="8" customFormat="1" x14ac:dyDescent="0.3"/>
    <row r="1279" s="8" customFormat="1" x14ac:dyDescent="0.3"/>
    <row r="1280" s="8" customFormat="1" x14ac:dyDescent="0.3"/>
    <row r="1281" s="8" customFormat="1" x14ac:dyDescent="0.3"/>
    <row r="1282" s="8" customFormat="1" x14ac:dyDescent="0.3"/>
    <row r="1283" s="8" customFormat="1" x14ac:dyDescent="0.3"/>
    <row r="1284" s="8" customFormat="1" x14ac:dyDescent="0.3"/>
    <row r="1285" s="8" customFormat="1" x14ac:dyDescent="0.3"/>
    <row r="1286" s="8" customFormat="1" x14ac:dyDescent="0.3"/>
    <row r="1287" s="8" customFormat="1" x14ac:dyDescent="0.3"/>
    <row r="1288" s="8" customFormat="1" x14ac:dyDescent="0.3"/>
    <row r="1289" s="8" customFormat="1" x14ac:dyDescent="0.3"/>
    <row r="1290" s="8" customFormat="1" x14ac:dyDescent="0.3"/>
    <row r="1291" s="8" customFormat="1" x14ac:dyDescent="0.3"/>
    <row r="1292" s="8" customFormat="1" x14ac:dyDescent="0.3"/>
    <row r="1293" s="8" customFormat="1" x14ac:dyDescent="0.3"/>
    <row r="1294" s="8" customFormat="1" x14ac:dyDescent="0.3"/>
    <row r="1295" s="8" customFormat="1" x14ac:dyDescent="0.3"/>
    <row r="1296" s="8" customFormat="1" x14ac:dyDescent="0.3"/>
    <row r="1297" s="8" customFormat="1" x14ac:dyDescent="0.3"/>
    <row r="1298" s="8" customFormat="1" x14ac:dyDescent="0.3"/>
    <row r="1299" s="8" customFormat="1" x14ac:dyDescent="0.3"/>
    <row r="1300" s="8" customFormat="1" x14ac:dyDescent="0.3"/>
    <row r="1301" s="8" customFormat="1" x14ac:dyDescent="0.3"/>
    <row r="1302" s="8" customFormat="1" x14ac:dyDescent="0.3"/>
    <row r="1303" s="8" customFormat="1" x14ac:dyDescent="0.3"/>
    <row r="1304" s="8" customFormat="1" x14ac:dyDescent="0.3"/>
    <row r="1305" s="8" customFormat="1" x14ac:dyDescent="0.3"/>
    <row r="1306" s="8" customFormat="1" x14ac:dyDescent="0.3"/>
    <row r="1307" s="8" customFormat="1" x14ac:dyDescent="0.3"/>
    <row r="1308" s="8" customFormat="1" x14ac:dyDescent="0.3"/>
    <row r="1309" s="8" customFormat="1" x14ac:dyDescent="0.3"/>
    <row r="1310" s="8" customFormat="1" x14ac:dyDescent="0.3"/>
    <row r="1311" s="8" customFormat="1" x14ac:dyDescent="0.3"/>
    <row r="1312" s="8" customFormat="1" x14ac:dyDescent="0.3"/>
    <row r="1313" s="8" customFormat="1" x14ac:dyDescent="0.3"/>
    <row r="1314" s="8" customFormat="1" x14ac:dyDescent="0.3"/>
    <row r="1315" s="8" customFormat="1" x14ac:dyDescent="0.3"/>
    <row r="1316" s="8" customFormat="1" x14ac:dyDescent="0.3"/>
    <row r="1317" s="8" customFormat="1" x14ac:dyDescent="0.3"/>
    <row r="1318" s="8" customFormat="1" x14ac:dyDescent="0.3"/>
    <row r="1319" s="8" customFormat="1" x14ac:dyDescent="0.3"/>
    <row r="1320" s="8" customFormat="1" x14ac:dyDescent="0.3"/>
    <row r="1321" s="8" customFormat="1" x14ac:dyDescent="0.3"/>
    <row r="1322" s="8" customFormat="1" x14ac:dyDescent="0.3"/>
    <row r="1323" s="8" customFormat="1" x14ac:dyDescent="0.3"/>
    <row r="1324" s="8" customFormat="1" x14ac:dyDescent="0.3"/>
    <row r="1325" s="8" customFormat="1" x14ac:dyDescent="0.3"/>
    <row r="1326" s="8" customFormat="1" x14ac:dyDescent="0.3"/>
    <row r="1327" s="8" customFormat="1" x14ac:dyDescent="0.3"/>
    <row r="1328" s="8" customFormat="1" x14ac:dyDescent="0.3"/>
    <row r="1329" s="8" customFormat="1" x14ac:dyDescent="0.3"/>
    <row r="1330" s="8" customFormat="1" x14ac:dyDescent="0.3"/>
    <row r="1331" s="8" customFormat="1" x14ac:dyDescent="0.3"/>
    <row r="1332" s="8" customFormat="1" x14ac:dyDescent="0.3"/>
    <row r="1333" s="8" customFormat="1" x14ac:dyDescent="0.3"/>
    <row r="1334" s="8" customFormat="1" x14ac:dyDescent="0.3"/>
    <row r="1335" s="8" customFormat="1" x14ac:dyDescent="0.3"/>
    <row r="1336" s="8" customFormat="1" x14ac:dyDescent="0.3"/>
    <row r="1337" s="8" customFormat="1" x14ac:dyDescent="0.3"/>
    <row r="1338" s="8" customFormat="1" x14ac:dyDescent="0.3"/>
    <row r="1339" s="8" customFormat="1" x14ac:dyDescent="0.3"/>
    <row r="1340" s="8" customFormat="1" x14ac:dyDescent="0.3"/>
    <row r="1341" s="8" customFormat="1" x14ac:dyDescent="0.3"/>
    <row r="1342" s="8" customFormat="1" x14ac:dyDescent="0.3"/>
    <row r="1343" s="8" customFormat="1" x14ac:dyDescent="0.3"/>
    <row r="1344" s="8" customFormat="1" x14ac:dyDescent="0.3"/>
    <row r="1345" s="8" customFormat="1" x14ac:dyDescent="0.3"/>
    <row r="1346" s="8" customFormat="1" x14ac:dyDescent="0.3"/>
    <row r="1347" s="8" customFormat="1" x14ac:dyDescent="0.3"/>
    <row r="1348" s="8" customFormat="1" x14ac:dyDescent="0.3"/>
    <row r="1349" s="8" customFormat="1" x14ac:dyDescent="0.3"/>
    <row r="1350" s="8" customFormat="1" x14ac:dyDescent="0.3"/>
    <row r="1351" s="8" customFormat="1" x14ac:dyDescent="0.3"/>
    <row r="1352" s="8" customFormat="1" x14ac:dyDescent="0.3"/>
    <row r="1353" s="8" customFormat="1" x14ac:dyDescent="0.3"/>
    <row r="1354" s="8" customFormat="1" x14ac:dyDescent="0.3"/>
    <row r="1355" s="8" customFormat="1" x14ac:dyDescent="0.3"/>
    <row r="1356" s="8" customFormat="1" x14ac:dyDescent="0.3"/>
    <row r="1357" s="8" customFormat="1" x14ac:dyDescent="0.3"/>
    <row r="1358" s="8" customFormat="1" x14ac:dyDescent="0.3"/>
    <row r="1359" s="8" customFormat="1" x14ac:dyDescent="0.3"/>
    <row r="1360" s="8" customFormat="1" x14ac:dyDescent="0.3"/>
    <row r="1361" s="8" customFormat="1" x14ac:dyDescent="0.3"/>
    <row r="1362" s="8" customFormat="1" x14ac:dyDescent="0.3"/>
    <row r="1363" s="8" customFormat="1" x14ac:dyDescent="0.3"/>
    <row r="1364" s="8" customFormat="1" x14ac:dyDescent="0.3"/>
    <row r="1365" s="8" customFormat="1" x14ac:dyDescent="0.3"/>
    <row r="1366" s="8" customFormat="1" x14ac:dyDescent="0.3"/>
    <row r="1367" s="8" customFormat="1" x14ac:dyDescent="0.3"/>
    <row r="1368" s="8" customFormat="1" x14ac:dyDescent="0.3"/>
    <row r="1369" s="8" customFormat="1" x14ac:dyDescent="0.3"/>
    <row r="1370" s="8" customFormat="1" x14ac:dyDescent="0.3"/>
    <row r="1371" s="8" customFormat="1" x14ac:dyDescent="0.3"/>
    <row r="1372" s="8" customFormat="1" x14ac:dyDescent="0.3"/>
    <row r="1373" s="8" customFormat="1" x14ac:dyDescent="0.3"/>
    <row r="1374" s="8" customFormat="1" x14ac:dyDescent="0.3"/>
    <row r="1375" s="8" customFormat="1" x14ac:dyDescent="0.3"/>
    <row r="1376" s="8" customFormat="1" x14ac:dyDescent="0.3"/>
    <row r="1377" s="8" customFormat="1" x14ac:dyDescent="0.3"/>
    <row r="1378" s="8" customFormat="1" x14ac:dyDescent="0.3"/>
    <row r="1379" s="8" customFormat="1" x14ac:dyDescent="0.3"/>
    <row r="1380" s="8" customFormat="1" x14ac:dyDescent="0.3"/>
    <row r="1381" s="8" customFormat="1" x14ac:dyDescent="0.3"/>
    <row r="1382" s="8" customFormat="1" x14ac:dyDescent="0.3"/>
    <row r="1383" s="8" customFormat="1" x14ac:dyDescent="0.3"/>
    <row r="1384" s="8" customFormat="1" x14ac:dyDescent="0.3"/>
    <row r="1385" s="8" customFormat="1" x14ac:dyDescent="0.3"/>
    <row r="1386" s="8" customFormat="1" x14ac:dyDescent="0.3"/>
    <row r="1387" s="8" customFormat="1" x14ac:dyDescent="0.3"/>
    <row r="1388" s="8" customFormat="1" x14ac:dyDescent="0.3"/>
    <row r="1389" s="8" customFormat="1" x14ac:dyDescent="0.3"/>
    <row r="1390" s="8" customFormat="1" x14ac:dyDescent="0.3"/>
    <row r="1391" s="8" customFormat="1" x14ac:dyDescent="0.3"/>
    <row r="1392" s="8" customFormat="1" x14ac:dyDescent="0.3"/>
    <row r="1393" s="8" customFormat="1" x14ac:dyDescent="0.3"/>
    <row r="1394" s="8" customFormat="1" x14ac:dyDescent="0.3"/>
    <row r="1395" s="8" customFormat="1" x14ac:dyDescent="0.3"/>
    <row r="1396" s="8" customFormat="1" x14ac:dyDescent="0.3"/>
    <row r="1397" s="8" customFormat="1" x14ac:dyDescent="0.3"/>
    <row r="1398" s="8" customFormat="1" x14ac:dyDescent="0.3"/>
    <row r="1399" s="8" customFormat="1" x14ac:dyDescent="0.3"/>
    <row r="1400" s="8" customFormat="1" x14ac:dyDescent="0.3"/>
    <row r="1401" s="8" customFormat="1" x14ac:dyDescent="0.3"/>
    <row r="1402" s="8" customFormat="1" x14ac:dyDescent="0.3"/>
    <row r="1403" s="8" customFormat="1" x14ac:dyDescent="0.3"/>
    <row r="1404" s="8" customFormat="1" x14ac:dyDescent="0.3"/>
    <row r="1405" s="8" customFormat="1" x14ac:dyDescent="0.3"/>
    <row r="1406" s="8" customFormat="1" x14ac:dyDescent="0.3"/>
    <row r="1407" s="8" customFormat="1" x14ac:dyDescent="0.3"/>
    <row r="1408" s="8" customFormat="1" x14ac:dyDescent="0.3"/>
    <row r="1409" s="8" customFormat="1" x14ac:dyDescent="0.3"/>
    <row r="1410" s="8" customFormat="1" x14ac:dyDescent="0.3"/>
    <row r="1411" s="8" customFormat="1" x14ac:dyDescent="0.3"/>
    <row r="1412" s="8" customFormat="1" x14ac:dyDescent="0.3"/>
    <row r="1413" s="8" customFormat="1" x14ac:dyDescent="0.3"/>
    <row r="1414" s="8" customFormat="1" x14ac:dyDescent="0.3"/>
    <row r="1415" s="8" customFormat="1" x14ac:dyDescent="0.3"/>
    <row r="1416" s="8" customFormat="1" x14ac:dyDescent="0.3"/>
    <row r="1417" s="8" customFormat="1" x14ac:dyDescent="0.3"/>
    <row r="1418" s="8" customFormat="1" x14ac:dyDescent="0.3"/>
    <row r="1419" s="8" customFormat="1" x14ac:dyDescent="0.3"/>
    <row r="1420" s="8" customFormat="1" x14ac:dyDescent="0.3"/>
    <row r="1421" s="8" customFormat="1" x14ac:dyDescent="0.3"/>
    <row r="1422" s="8" customFormat="1" x14ac:dyDescent="0.3"/>
    <row r="1423" s="8" customFormat="1" x14ac:dyDescent="0.3"/>
    <row r="1424" s="8" customFormat="1" x14ac:dyDescent="0.3"/>
    <row r="1425" s="8" customFormat="1" x14ac:dyDescent="0.3"/>
    <row r="1426" s="8" customFormat="1" x14ac:dyDescent="0.3"/>
    <row r="1427" s="8" customFormat="1" x14ac:dyDescent="0.3"/>
    <row r="1428" s="8" customFormat="1" x14ac:dyDescent="0.3"/>
    <row r="1429" s="8" customFormat="1" x14ac:dyDescent="0.3"/>
    <row r="1430" s="8" customFormat="1" x14ac:dyDescent="0.3"/>
    <row r="1431" s="8" customFormat="1" x14ac:dyDescent="0.3"/>
    <row r="1432" s="8" customFormat="1" x14ac:dyDescent="0.3"/>
    <row r="1433" s="8" customFormat="1" x14ac:dyDescent="0.3"/>
    <row r="1434" s="8" customFormat="1" x14ac:dyDescent="0.3"/>
    <row r="1435" s="8" customFormat="1" x14ac:dyDescent="0.3"/>
    <row r="1436" s="8" customFormat="1" x14ac:dyDescent="0.3"/>
    <row r="1437" s="8" customFormat="1" x14ac:dyDescent="0.3"/>
    <row r="1438" s="8" customFormat="1" x14ac:dyDescent="0.3"/>
    <row r="1439" s="8" customFormat="1" x14ac:dyDescent="0.3"/>
    <row r="1440" s="8" customFormat="1" x14ac:dyDescent="0.3"/>
    <row r="1441" s="8" customFormat="1" x14ac:dyDescent="0.3"/>
    <row r="1442" s="8" customFormat="1" x14ac:dyDescent="0.3"/>
    <row r="1443" s="8" customFormat="1" x14ac:dyDescent="0.3"/>
    <row r="1444" s="8" customFormat="1" x14ac:dyDescent="0.3"/>
    <row r="1445" s="8" customFormat="1" x14ac:dyDescent="0.3"/>
    <row r="1446" s="8" customFormat="1" x14ac:dyDescent="0.3"/>
    <row r="1447" s="8" customFormat="1" x14ac:dyDescent="0.3"/>
    <row r="1448" s="8" customFormat="1" x14ac:dyDescent="0.3"/>
    <row r="1449" s="8" customFormat="1" x14ac:dyDescent="0.3"/>
    <row r="1450" s="8" customFormat="1" x14ac:dyDescent="0.3"/>
    <row r="1451" s="8" customFormat="1" x14ac:dyDescent="0.3"/>
    <row r="1452" s="8" customFormat="1" x14ac:dyDescent="0.3"/>
    <row r="1453" s="8" customFormat="1" x14ac:dyDescent="0.3"/>
    <row r="1454" s="8" customFormat="1" x14ac:dyDescent="0.3"/>
    <row r="1455" s="8" customFormat="1" x14ac:dyDescent="0.3"/>
    <row r="1456" s="8" customFormat="1" x14ac:dyDescent="0.3"/>
    <row r="1457" s="8" customFormat="1" x14ac:dyDescent="0.3"/>
    <row r="1458" s="8" customFormat="1" x14ac:dyDescent="0.3"/>
    <row r="1459" s="8" customFormat="1" x14ac:dyDescent="0.3"/>
    <row r="1460" s="8" customFormat="1" x14ac:dyDescent="0.3"/>
    <row r="1461" s="8" customFormat="1" x14ac:dyDescent="0.3"/>
    <row r="1462" s="8" customFormat="1" x14ac:dyDescent="0.3"/>
    <row r="1463" s="8" customFormat="1" x14ac:dyDescent="0.3"/>
    <row r="1464" s="8" customFormat="1" x14ac:dyDescent="0.3"/>
    <row r="1465" s="8" customFormat="1" x14ac:dyDescent="0.3"/>
    <row r="1466" s="8" customFormat="1" x14ac:dyDescent="0.3"/>
    <row r="1467" s="8" customFormat="1" x14ac:dyDescent="0.3"/>
    <row r="1468" s="8" customFormat="1" x14ac:dyDescent="0.3"/>
    <row r="1469" s="8" customFormat="1" x14ac:dyDescent="0.3"/>
    <row r="1470" s="8" customFormat="1" x14ac:dyDescent="0.3"/>
    <row r="1471" s="8" customFormat="1" x14ac:dyDescent="0.3"/>
    <row r="1472" s="8" customFormat="1" x14ac:dyDescent="0.3"/>
    <row r="1473" s="8" customFormat="1" x14ac:dyDescent="0.3"/>
    <row r="1474" s="8" customFormat="1" x14ac:dyDescent="0.3"/>
    <row r="1475" s="8" customFormat="1" x14ac:dyDescent="0.3"/>
    <row r="1476" s="8" customFormat="1" x14ac:dyDescent="0.3"/>
    <row r="1477" s="8" customFormat="1" x14ac:dyDescent="0.3"/>
    <row r="1478" s="8" customFormat="1" x14ac:dyDescent="0.3"/>
    <row r="1479" s="8" customFormat="1" x14ac:dyDescent="0.3"/>
    <row r="1480" s="8" customFormat="1" x14ac:dyDescent="0.3"/>
    <row r="1481" s="8" customFormat="1" x14ac:dyDescent="0.3"/>
    <row r="1482" s="8" customFormat="1" x14ac:dyDescent="0.3"/>
    <row r="1483" s="8" customFormat="1" x14ac:dyDescent="0.3"/>
    <row r="1484" s="8" customFormat="1" x14ac:dyDescent="0.3"/>
    <row r="1485" s="8" customFormat="1" x14ac:dyDescent="0.3"/>
    <row r="1486" s="8" customFormat="1" x14ac:dyDescent="0.3"/>
    <row r="1487" s="8" customFormat="1" x14ac:dyDescent="0.3"/>
    <row r="1488" s="8" customFormat="1" x14ac:dyDescent="0.3"/>
    <row r="1489" s="8" customFormat="1" x14ac:dyDescent="0.3"/>
    <row r="1490" s="8" customFormat="1" x14ac:dyDescent="0.3"/>
    <row r="1491" s="8" customFormat="1" x14ac:dyDescent="0.3"/>
    <row r="1492" s="8" customFormat="1" x14ac:dyDescent="0.3"/>
    <row r="1493" s="8" customFormat="1" x14ac:dyDescent="0.3"/>
    <row r="1494" s="8" customFormat="1" x14ac:dyDescent="0.3"/>
    <row r="1495" s="8" customFormat="1" x14ac:dyDescent="0.3"/>
    <row r="1496" s="8" customFormat="1" x14ac:dyDescent="0.3"/>
    <row r="1497" s="8" customFormat="1" x14ac:dyDescent="0.3"/>
    <row r="1498" s="8" customFormat="1" x14ac:dyDescent="0.3"/>
    <row r="1499" s="8" customFormat="1" x14ac:dyDescent="0.3"/>
    <row r="1500" s="8" customFormat="1" x14ac:dyDescent="0.3"/>
    <row r="1501" s="8" customFormat="1" x14ac:dyDescent="0.3"/>
    <row r="1502" s="8" customFormat="1" x14ac:dyDescent="0.3"/>
    <row r="1503" s="8" customFormat="1" x14ac:dyDescent="0.3"/>
    <row r="1504" s="8" customFormat="1" x14ac:dyDescent="0.3"/>
    <row r="1505" s="8" customFormat="1" x14ac:dyDescent="0.3"/>
    <row r="1506" s="8" customFormat="1" x14ac:dyDescent="0.3"/>
    <row r="1507" s="8" customFormat="1" x14ac:dyDescent="0.3"/>
    <row r="1508" s="8" customFormat="1" x14ac:dyDescent="0.3"/>
    <row r="1509" s="8" customFormat="1" x14ac:dyDescent="0.3"/>
    <row r="1510" s="8" customFormat="1" x14ac:dyDescent="0.3"/>
    <row r="1511" s="8" customFormat="1" x14ac:dyDescent="0.3"/>
    <row r="1512" s="8" customFormat="1" x14ac:dyDescent="0.3"/>
    <row r="1513" s="8" customFormat="1" x14ac:dyDescent="0.3"/>
    <row r="1514" s="8" customFormat="1" x14ac:dyDescent="0.3"/>
    <row r="1515" s="8" customFormat="1" x14ac:dyDescent="0.3"/>
    <row r="1516" s="8" customFormat="1" x14ac:dyDescent="0.3"/>
    <row r="1517" s="8" customFormat="1" x14ac:dyDescent="0.3"/>
    <row r="1518" s="8" customFormat="1" x14ac:dyDescent="0.3"/>
    <row r="1519" s="8" customFormat="1" x14ac:dyDescent="0.3"/>
    <row r="1520" s="8" customFormat="1" x14ac:dyDescent="0.3"/>
    <row r="1521" s="8" customFormat="1" x14ac:dyDescent="0.3"/>
    <row r="1522" s="8" customFormat="1" x14ac:dyDescent="0.3"/>
    <row r="1523" s="8" customFormat="1" x14ac:dyDescent="0.3"/>
    <row r="1524" s="8" customFormat="1" x14ac:dyDescent="0.3"/>
    <row r="1525" s="8" customFormat="1" x14ac:dyDescent="0.3"/>
    <row r="1526" s="8" customFormat="1" x14ac:dyDescent="0.3"/>
    <row r="1527" s="8" customFormat="1" x14ac:dyDescent="0.3"/>
    <row r="1528" s="8" customFormat="1" x14ac:dyDescent="0.3"/>
    <row r="1529" s="8" customFormat="1" x14ac:dyDescent="0.3"/>
    <row r="1530" s="8" customFormat="1" x14ac:dyDescent="0.3"/>
    <row r="1531" s="8" customFormat="1" x14ac:dyDescent="0.3"/>
    <row r="1532" s="8" customFormat="1" x14ac:dyDescent="0.3"/>
    <row r="1533" s="8" customFormat="1" x14ac:dyDescent="0.3"/>
    <row r="1534" s="8" customFormat="1" x14ac:dyDescent="0.3"/>
    <row r="1535" s="8" customFormat="1" x14ac:dyDescent="0.3"/>
    <row r="1536" s="8" customFormat="1" x14ac:dyDescent="0.3"/>
    <row r="1537" s="8" customFormat="1" x14ac:dyDescent="0.3"/>
    <row r="1538" s="8" customFormat="1" x14ac:dyDescent="0.3"/>
    <row r="1539" s="8" customFormat="1" x14ac:dyDescent="0.3"/>
    <row r="1540" s="8" customFormat="1" x14ac:dyDescent="0.3"/>
    <row r="1541" s="8" customFormat="1" x14ac:dyDescent="0.3"/>
    <row r="1542" s="8" customFormat="1" x14ac:dyDescent="0.3"/>
    <row r="1543" s="8" customFormat="1" x14ac:dyDescent="0.3"/>
    <row r="1544" s="8" customFormat="1" x14ac:dyDescent="0.3"/>
    <row r="1545" s="8" customFormat="1" x14ac:dyDescent="0.3"/>
    <row r="1546" s="8" customFormat="1" x14ac:dyDescent="0.3"/>
    <row r="1547" s="8" customFormat="1" x14ac:dyDescent="0.3"/>
    <row r="1548" s="8" customFormat="1" x14ac:dyDescent="0.3"/>
    <row r="1549" s="8" customFormat="1" x14ac:dyDescent="0.3"/>
    <row r="1550" s="8" customFormat="1" x14ac:dyDescent="0.3"/>
    <row r="1551" s="8" customFormat="1" x14ac:dyDescent="0.3"/>
    <row r="1552" s="8" customFormat="1" x14ac:dyDescent="0.3"/>
    <row r="1553" s="8" customFormat="1" x14ac:dyDescent="0.3"/>
    <row r="1554" s="8" customFormat="1" x14ac:dyDescent="0.3"/>
    <row r="1555" s="8" customFormat="1" x14ac:dyDescent="0.3"/>
    <row r="1556" s="8" customFormat="1" x14ac:dyDescent="0.3"/>
    <row r="1557" s="8" customFormat="1" x14ac:dyDescent="0.3"/>
    <row r="1558" s="8" customFormat="1" x14ac:dyDescent="0.3"/>
    <row r="1559" s="8" customFormat="1" x14ac:dyDescent="0.3"/>
    <row r="1560" s="8" customFormat="1" x14ac:dyDescent="0.3"/>
    <row r="1561" s="8" customFormat="1" x14ac:dyDescent="0.3"/>
    <row r="1562" s="8" customFormat="1" x14ac:dyDescent="0.3"/>
    <row r="1563" s="8" customFormat="1" x14ac:dyDescent="0.3"/>
    <row r="1564" s="8" customFormat="1" x14ac:dyDescent="0.3"/>
    <row r="1565" s="8" customFormat="1" x14ac:dyDescent="0.3"/>
    <row r="1566" s="8" customFormat="1" x14ac:dyDescent="0.3"/>
    <row r="1567" s="8" customFormat="1" x14ac:dyDescent="0.3"/>
    <row r="1568" s="8" customFormat="1" x14ac:dyDescent="0.3"/>
    <row r="1569" s="8" customFormat="1" x14ac:dyDescent="0.3"/>
    <row r="1570" s="8" customFormat="1" x14ac:dyDescent="0.3"/>
    <row r="1571" s="8" customFormat="1" x14ac:dyDescent="0.3"/>
    <row r="1572" s="8" customFormat="1" x14ac:dyDescent="0.3"/>
    <row r="1573" s="8" customFormat="1" x14ac:dyDescent="0.3"/>
    <row r="1574" s="8" customFormat="1" x14ac:dyDescent="0.3"/>
    <row r="1575" s="8" customFormat="1" x14ac:dyDescent="0.3"/>
    <row r="1576" s="8" customFormat="1" x14ac:dyDescent="0.3"/>
    <row r="1577" s="8" customFormat="1" x14ac:dyDescent="0.3"/>
    <row r="1578" s="8" customFormat="1" x14ac:dyDescent="0.3"/>
    <row r="1579" s="8" customFormat="1" x14ac:dyDescent="0.3"/>
    <row r="1580" s="8" customFormat="1" x14ac:dyDescent="0.3"/>
    <row r="1581" s="8" customFormat="1" x14ac:dyDescent="0.3"/>
    <row r="1582" s="8" customFormat="1" x14ac:dyDescent="0.3"/>
    <row r="1583" s="8" customFormat="1" x14ac:dyDescent="0.3"/>
    <row r="1584" s="8" customFormat="1" x14ac:dyDescent="0.3"/>
    <row r="1585" s="8" customFormat="1" x14ac:dyDescent="0.3"/>
    <row r="1586" s="8" customFormat="1" x14ac:dyDescent="0.3"/>
    <row r="1587" s="8" customFormat="1" x14ac:dyDescent="0.3"/>
    <row r="1588" s="8" customFormat="1" x14ac:dyDescent="0.3"/>
    <row r="1589" s="8" customFormat="1" x14ac:dyDescent="0.3"/>
    <row r="1590" s="8" customFormat="1" x14ac:dyDescent="0.3"/>
    <row r="1591" s="8" customFormat="1" x14ac:dyDescent="0.3"/>
    <row r="1592" s="8" customFormat="1" x14ac:dyDescent="0.3"/>
    <row r="1593" s="8" customFormat="1" x14ac:dyDescent="0.3"/>
    <row r="1594" s="8" customFormat="1" x14ac:dyDescent="0.3"/>
    <row r="1595" s="8" customFormat="1" x14ac:dyDescent="0.3"/>
    <row r="1596" s="8" customFormat="1" x14ac:dyDescent="0.3"/>
    <row r="1597" s="8" customFormat="1" x14ac:dyDescent="0.3"/>
    <row r="1598" s="8" customFormat="1" x14ac:dyDescent="0.3"/>
    <row r="1599" s="8" customFormat="1" x14ac:dyDescent="0.3"/>
    <row r="1600" s="8" customFormat="1" x14ac:dyDescent="0.3"/>
    <row r="1601" s="8" customFormat="1" x14ac:dyDescent="0.3"/>
    <row r="1602" s="8" customFormat="1" x14ac:dyDescent="0.3"/>
    <row r="1603" s="8" customFormat="1" x14ac:dyDescent="0.3"/>
    <row r="1604" s="8" customFormat="1" x14ac:dyDescent="0.3"/>
    <row r="1605" s="8" customFormat="1" x14ac:dyDescent="0.3"/>
    <row r="1606" s="8" customFormat="1" x14ac:dyDescent="0.3"/>
    <row r="1607" s="8" customFormat="1" x14ac:dyDescent="0.3"/>
    <row r="1608" s="8" customFormat="1" x14ac:dyDescent="0.3"/>
    <row r="1609" s="8" customFormat="1" x14ac:dyDescent="0.3"/>
    <row r="1610" s="8" customFormat="1" x14ac:dyDescent="0.3"/>
    <row r="1611" s="8" customFormat="1" x14ac:dyDescent="0.3"/>
    <row r="1612" s="8" customFormat="1" x14ac:dyDescent="0.3"/>
    <row r="1613" s="8" customFormat="1" x14ac:dyDescent="0.3"/>
    <row r="1614" s="8" customFormat="1" x14ac:dyDescent="0.3"/>
    <row r="1615" s="8" customFormat="1" x14ac:dyDescent="0.3"/>
    <row r="1616" s="8" customFormat="1" x14ac:dyDescent="0.3"/>
    <row r="1617" s="8" customFormat="1" x14ac:dyDescent="0.3"/>
    <row r="1618" s="8" customFormat="1" x14ac:dyDescent="0.3"/>
    <row r="1619" s="8" customFormat="1" x14ac:dyDescent="0.3"/>
    <row r="1620" s="8" customFormat="1" x14ac:dyDescent="0.3"/>
    <row r="1621" s="8" customFormat="1" x14ac:dyDescent="0.3"/>
    <row r="1622" s="8" customFormat="1" x14ac:dyDescent="0.3"/>
    <row r="1623" s="8" customFormat="1" x14ac:dyDescent="0.3"/>
    <row r="1624" s="8" customFormat="1" x14ac:dyDescent="0.3"/>
    <row r="1625" s="8" customFormat="1" x14ac:dyDescent="0.3"/>
    <row r="1626" s="8" customFormat="1" x14ac:dyDescent="0.3"/>
    <row r="1627" s="8" customFormat="1" x14ac:dyDescent="0.3"/>
    <row r="1628" s="8" customFormat="1" x14ac:dyDescent="0.3"/>
    <row r="1629" s="8" customFormat="1" x14ac:dyDescent="0.3"/>
    <row r="1630" s="8" customFormat="1" x14ac:dyDescent="0.3"/>
    <row r="1631" s="8" customFormat="1" x14ac:dyDescent="0.3"/>
    <row r="1632" s="8" customFormat="1" x14ac:dyDescent="0.3"/>
    <row r="1633" s="8" customFormat="1" x14ac:dyDescent="0.3"/>
    <row r="1634" s="8" customFormat="1" x14ac:dyDescent="0.3"/>
    <row r="1635" s="8" customFormat="1" x14ac:dyDescent="0.3"/>
    <row r="1636" s="8" customFormat="1" x14ac:dyDescent="0.3"/>
    <row r="1637" s="8" customFormat="1" x14ac:dyDescent="0.3"/>
    <row r="1638" s="8" customFormat="1" x14ac:dyDescent="0.3"/>
    <row r="1639" s="8" customFormat="1" x14ac:dyDescent="0.3"/>
    <row r="1640" s="8" customFormat="1" x14ac:dyDescent="0.3"/>
    <row r="1641" s="8" customFormat="1" x14ac:dyDescent="0.3"/>
    <row r="1642" s="8" customFormat="1" x14ac:dyDescent="0.3"/>
    <row r="1643" s="8" customFormat="1" x14ac:dyDescent="0.3"/>
    <row r="1644" s="8" customFormat="1" x14ac:dyDescent="0.3"/>
    <row r="1645" s="8" customFormat="1" x14ac:dyDescent="0.3"/>
    <row r="1646" s="8" customFormat="1" x14ac:dyDescent="0.3"/>
    <row r="1647" s="8" customFormat="1" x14ac:dyDescent="0.3"/>
    <row r="1648" s="8" customFormat="1" x14ac:dyDescent="0.3"/>
    <row r="1649" s="8" customFormat="1" x14ac:dyDescent="0.3"/>
    <row r="1650" s="8" customFormat="1" x14ac:dyDescent="0.3"/>
    <row r="1651" s="8" customFormat="1" x14ac:dyDescent="0.3"/>
    <row r="1652" s="8" customFormat="1" x14ac:dyDescent="0.3"/>
    <row r="1653" s="8" customFormat="1" x14ac:dyDescent="0.3"/>
    <row r="1654" s="8" customFormat="1" x14ac:dyDescent="0.3"/>
    <row r="1655" s="8" customFormat="1" x14ac:dyDescent="0.3"/>
    <row r="1656" s="8" customFormat="1" x14ac:dyDescent="0.3"/>
    <row r="1657" s="8" customFormat="1" x14ac:dyDescent="0.3"/>
    <row r="1658" s="8" customFormat="1" x14ac:dyDescent="0.3"/>
    <row r="1659" s="8" customFormat="1" x14ac:dyDescent="0.3"/>
    <row r="1660" s="8" customFormat="1" x14ac:dyDescent="0.3"/>
    <row r="1661" s="8" customFormat="1" x14ac:dyDescent="0.3"/>
    <row r="1662" s="8" customFormat="1" x14ac:dyDescent="0.3"/>
    <row r="1663" s="8" customFormat="1" x14ac:dyDescent="0.3"/>
    <row r="1664" s="8" customFormat="1" x14ac:dyDescent="0.3"/>
    <row r="1665" s="8" customFormat="1" x14ac:dyDescent="0.3"/>
  </sheetData>
  <mergeCells count="1">
    <mergeCell ref="B2:L2"/>
  </mergeCells>
  <hyperlinks>
    <hyperlink ref="A1" location="'Índice '!A1" display="Índice" xr:uid="{00000000-0004-0000-3500-000000000000}"/>
  </hyperlink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E79CF-2600-4EAA-9798-FF592C48E3E3}">
  <dimension ref="A1:O276"/>
  <sheetViews>
    <sheetView topLeftCell="A252" workbookViewId="0">
      <selection activeCell="B274" sqref="B274"/>
    </sheetView>
  </sheetViews>
  <sheetFormatPr defaultColWidth="8.88671875" defaultRowHeight="14.4" x14ac:dyDescent="0.3"/>
  <cols>
    <col min="1" max="1" width="32.88671875" style="319" customWidth="1"/>
    <col min="2" max="2" width="101" style="319" customWidth="1"/>
    <col min="3" max="3" width="18.6640625" style="319" customWidth="1"/>
    <col min="4" max="4" width="10.5546875" style="320" customWidth="1"/>
    <col min="5" max="5" width="25.109375" style="320" customWidth="1"/>
    <col min="6" max="6" width="23.88671875" style="321" customWidth="1"/>
    <col min="7" max="7" width="18.88671875" style="321" customWidth="1"/>
    <col min="8" max="8" width="17.5546875" style="321" customWidth="1"/>
    <col min="9" max="9" width="17.6640625" style="283" customWidth="1"/>
    <col min="10" max="10" width="20.88671875" style="284" customWidth="1"/>
    <col min="11" max="11" width="16" style="284" customWidth="1"/>
    <col min="12" max="12" width="18.33203125" style="284" customWidth="1"/>
    <col min="13" max="13" width="21.109375" style="285" customWidth="1"/>
    <col min="14" max="14" width="26.44140625" style="320" customWidth="1"/>
    <col min="15" max="15" width="51.6640625" style="322" customWidth="1"/>
    <col min="16" max="16384" width="8.88671875" style="256"/>
  </cols>
  <sheetData>
    <row r="1" spans="1:15" x14ac:dyDescent="0.3">
      <c r="A1" s="43" t="s">
        <v>75</v>
      </c>
    </row>
    <row r="2" spans="1:15" ht="15.6" x14ac:dyDescent="0.3">
      <c r="A2" s="254" t="s">
        <v>364</v>
      </c>
      <c r="B2" s="245" t="s">
        <v>413</v>
      </c>
      <c r="C2" s="312" t="s">
        <v>365</v>
      </c>
      <c r="D2" s="275" t="s">
        <v>414</v>
      </c>
      <c r="E2" s="275" t="s">
        <v>415</v>
      </c>
      <c r="F2" s="276" t="s">
        <v>416</v>
      </c>
      <c r="G2" s="276" t="s">
        <v>1316</v>
      </c>
      <c r="H2" s="276" t="s">
        <v>368</v>
      </c>
      <c r="I2" s="276" t="s">
        <v>369</v>
      </c>
      <c r="J2" s="275" t="s">
        <v>105</v>
      </c>
      <c r="K2" s="275" t="s">
        <v>106</v>
      </c>
      <c r="L2" s="275" t="s">
        <v>417</v>
      </c>
      <c r="M2" s="275" t="s">
        <v>418</v>
      </c>
      <c r="N2" s="275" t="s">
        <v>419</v>
      </c>
      <c r="O2" s="277" t="s">
        <v>420</v>
      </c>
    </row>
    <row r="3" spans="1:15" x14ac:dyDescent="0.3">
      <c r="A3" s="313" t="s">
        <v>421</v>
      </c>
      <c r="B3" s="313" t="s">
        <v>1090</v>
      </c>
      <c r="C3" s="313" t="s">
        <v>1091</v>
      </c>
      <c r="D3" s="314" t="s">
        <v>711</v>
      </c>
      <c r="E3" s="314" t="s">
        <v>163</v>
      </c>
      <c r="F3" s="278">
        <v>281734287316.06</v>
      </c>
      <c r="G3" s="279">
        <f>VLOOKUP(A3,[7]Planilha3!$G$4:$H$254,2,FALSE)</f>
        <v>970907971.1099999</v>
      </c>
      <c r="H3" s="279">
        <f>VLOOKUP(A3,[7]Planilha2!$F$4:$G$248,2,FALSE)</f>
        <v>4259531297.0600004</v>
      </c>
      <c r="I3" s="279">
        <v>60296940</v>
      </c>
      <c r="J3" s="280">
        <f>VLOOKUP(A3,[8]Planilha1!$A$3:$D$260,2,FALSE)</f>
        <v>207413</v>
      </c>
      <c r="K3" s="280">
        <f>VLOOKUP(A3,[8]Planilha1!$A$3:$D$260,3,FALSE)</f>
        <v>84214</v>
      </c>
      <c r="L3" s="280">
        <f>VLOOKUP(A3,[8]Planilha1!$A$3:$D$260,4,FALSE)</f>
        <v>24522</v>
      </c>
      <c r="M3" s="281">
        <f>VLOOKUP(A3,'[9]Base Cadastral Entidades'!$A$8:$W$475,15,FALSE)</f>
        <v>4</v>
      </c>
      <c r="N3" s="282">
        <f>VLOOKUP(A3,'[9]Base Cadastral Entidades'!$A$8:$W$475,16,FALSE)</f>
        <v>3</v>
      </c>
      <c r="O3" s="315" t="str">
        <f>VLOOKUP(A3,[2]Dados_EFPC!A$1:O$273,15,FALSE)</f>
        <v>http://www.previ.com.br</v>
      </c>
    </row>
    <row r="4" spans="1:15" s="255" customFormat="1" ht="22.95" customHeight="1" x14ac:dyDescent="0.3">
      <c r="A4" s="313" t="s">
        <v>422</v>
      </c>
      <c r="B4" s="313" t="s">
        <v>1049</v>
      </c>
      <c r="C4" s="313" t="s">
        <v>1050</v>
      </c>
      <c r="D4" s="314" t="s">
        <v>711</v>
      </c>
      <c r="E4" s="314" t="s">
        <v>163</v>
      </c>
      <c r="F4" s="278">
        <v>132216011232.94</v>
      </c>
      <c r="G4" s="279">
        <f>VLOOKUP(A4,[7]Planilha3!$G$4:$H$254,2,FALSE)</f>
        <v>2083160709.28</v>
      </c>
      <c r="H4" s="279">
        <f>VLOOKUP(A4,[7]Planilha2!$F$4:$G$248,2,FALSE)</f>
        <v>2559177476.2400002</v>
      </c>
      <c r="I4" s="279">
        <v>207552111.47</v>
      </c>
      <c r="J4" s="280">
        <f>VLOOKUP(A4,[8]Planilha1!$A$3:$D$260,2,FALSE)</f>
        <v>50676</v>
      </c>
      <c r="K4" s="280">
        <f>VLOOKUP(A4,[8]Planilha1!$A$3:$D$260,3,FALSE)</f>
        <v>58603</v>
      </c>
      <c r="L4" s="280">
        <f>VLOOKUP(A4,[8]Planilha1!$A$3:$D$260,4,FALSE)</f>
        <v>20374</v>
      </c>
      <c r="M4" s="281">
        <f>VLOOKUP(A4,'[9]Base Cadastral Entidades'!$A$8:$W$475,15,FALSE)</f>
        <v>37</v>
      </c>
      <c r="N4" s="282">
        <f>VLOOKUP(A4,'[9]Base Cadastral Entidades'!$A$8:$W$475,16,FALSE)</f>
        <v>55</v>
      </c>
      <c r="O4" s="315" t="str">
        <f>VLOOKUP(A4,[2]Dados_EFPC!A$1:O$273,15,FALSE)</f>
        <v>http://www.petros.com.br</v>
      </c>
    </row>
    <row r="5" spans="1:15" ht="15.6" customHeight="1" x14ac:dyDescent="0.3">
      <c r="A5" s="313" t="s">
        <v>423</v>
      </c>
      <c r="B5" s="313" t="s">
        <v>911</v>
      </c>
      <c r="C5" s="313" t="s">
        <v>912</v>
      </c>
      <c r="D5" s="314" t="s">
        <v>732</v>
      </c>
      <c r="E5" s="314" t="s">
        <v>163</v>
      </c>
      <c r="F5" s="278">
        <v>116818617338.57001</v>
      </c>
      <c r="G5" s="279">
        <f>VLOOKUP(A5,[7]Planilha3!$G$4:$H$254,2,FALSE)</f>
        <v>1157023597.28</v>
      </c>
      <c r="H5" s="279">
        <f>VLOOKUP(A5,[7]Planilha2!$F$4:$G$248,2,FALSE)</f>
        <v>1604311662.46</v>
      </c>
      <c r="I5" s="279">
        <v>34698727.859999999</v>
      </c>
      <c r="J5" s="280">
        <f>VLOOKUP(A5,[8]Planilha1!$A$3:$D$260,2,FALSE)</f>
        <v>94986</v>
      </c>
      <c r="K5" s="280">
        <f>VLOOKUP(A5,[8]Planilha1!$A$3:$D$260,3,FALSE)</f>
        <v>52378</v>
      </c>
      <c r="L5" s="280">
        <f>VLOOKUP(A5,[8]Planilha1!$A$3:$D$260,4,FALSE)</f>
        <v>9061</v>
      </c>
      <c r="M5" s="281">
        <f>VLOOKUP(A5,'[9]Base Cadastral Entidades'!$A$8:$W$475,15,FALSE)</f>
        <v>3</v>
      </c>
      <c r="N5" s="282">
        <f>VLOOKUP(A5,'[9]Base Cadastral Entidades'!$A$8:$W$475,16,FALSE)</f>
        <v>2</v>
      </c>
      <c r="O5" s="315" t="str">
        <f>VLOOKUP(A5,[2]Dados_EFPC!A$1:O$273,15,FALSE)</f>
        <v>http://www.funcef.com.br</v>
      </c>
    </row>
    <row r="6" spans="1:15" ht="18" customHeight="1" x14ac:dyDescent="0.3">
      <c r="A6" s="313" t="s">
        <v>913</v>
      </c>
      <c r="B6" s="313" t="s">
        <v>679</v>
      </c>
      <c r="C6" s="313" t="s">
        <v>424</v>
      </c>
      <c r="D6" s="314" t="s">
        <v>425</v>
      </c>
      <c r="E6" s="314" t="s">
        <v>285</v>
      </c>
      <c r="F6" s="278">
        <v>48847078441.699997</v>
      </c>
      <c r="G6" s="279">
        <f>VLOOKUP(A6,[7]Planilha3!$G$4:$H$254,2,FALSE)</f>
        <v>122276227.13999999</v>
      </c>
      <c r="H6" s="279">
        <f>VLOOKUP(A6,[7]Planilha2!$F$4:$G$248,2,FALSE)</f>
        <v>1089690023.5599999</v>
      </c>
      <c r="I6" s="279">
        <v>12525228.699999999</v>
      </c>
      <c r="J6" s="280">
        <f>VLOOKUP(A6,[8]Planilha1!$A$3:$D$260,2,FALSE)</f>
        <v>21849</v>
      </c>
      <c r="K6" s="280">
        <f>VLOOKUP(A6,[8]Planilha1!$A$3:$D$260,3,FALSE)</f>
        <v>26225</v>
      </c>
      <c r="L6" s="280">
        <f>VLOOKUP(A6,[8]Planilha1!$A$3:$D$260,4,FALSE)</f>
        <v>7455</v>
      </c>
      <c r="M6" s="281">
        <f>VLOOKUP(A6,'[9]Base Cadastral Entidades'!$A$8:$W$475,15,FALSE)</f>
        <v>26</v>
      </c>
      <c r="N6" s="282">
        <f>VLOOKUP(A6,'[9]Base Cadastral Entidades'!$A$8:$W$475,16,FALSE)</f>
        <v>24</v>
      </c>
      <c r="O6" s="315" t="s">
        <v>1317</v>
      </c>
    </row>
    <row r="7" spans="1:15" ht="18.600000000000001" customHeight="1" x14ac:dyDescent="0.3">
      <c r="A7" s="313" t="s">
        <v>426</v>
      </c>
      <c r="B7" s="313" t="s">
        <v>975</v>
      </c>
      <c r="C7" s="313" t="s">
        <v>976</v>
      </c>
      <c r="D7" s="314" t="s">
        <v>425</v>
      </c>
      <c r="E7" s="314" t="s">
        <v>285</v>
      </c>
      <c r="F7" s="278">
        <v>33226942684.029999</v>
      </c>
      <c r="G7" s="279">
        <f>VLOOKUP(A7,[7]Planilha3!$G$4:$H$254,2,FALSE)</f>
        <v>98883722.939999998</v>
      </c>
      <c r="H7" s="279">
        <f>VLOOKUP(A7,[7]Planilha2!$F$4:$G$248,2,FALSE)</f>
        <v>466369472.64000005</v>
      </c>
      <c r="I7" s="279">
        <v>4594535.72</v>
      </c>
      <c r="J7" s="280">
        <f>VLOOKUP(A7,[8]Planilha1!$A$3:$D$260,2,FALSE)</f>
        <v>25968</v>
      </c>
      <c r="K7" s="280">
        <f>VLOOKUP(A7,[8]Planilha1!$A$3:$D$260,3,FALSE)</f>
        <v>25323</v>
      </c>
      <c r="L7" s="280">
        <f>VLOOKUP(A7,[8]Planilha1!$A$3:$D$260,4,FALSE)</f>
        <v>1708</v>
      </c>
      <c r="M7" s="281">
        <f>VLOOKUP(A7,'[9]Base Cadastral Entidades'!$A$8:$W$475,15,FALSE)</f>
        <v>17</v>
      </c>
      <c r="N7" s="282">
        <f>VLOOKUP(A7,'[9]Base Cadastral Entidades'!$A$8:$W$475,16,FALSE)</f>
        <v>40</v>
      </c>
      <c r="O7" s="315" t="str">
        <f>VLOOKUP(A7,[2]Dados_EFPC!A$1:O$273,15,FALSE)</f>
        <v>WW.FUNDACAOITAUUNIBANCO.COM.BR</v>
      </c>
    </row>
    <row r="8" spans="1:15" x14ac:dyDescent="0.3">
      <c r="A8" s="313" t="s">
        <v>427</v>
      </c>
      <c r="B8" s="313" t="s">
        <v>1240</v>
      </c>
      <c r="C8" s="313" t="s">
        <v>1241</v>
      </c>
      <c r="D8" s="314" t="s">
        <v>711</v>
      </c>
      <c r="E8" s="314" t="s">
        <v>285</v>
      </c>
      <c r="F8" s="278">
        <v>30628028344.549999</v>
      </c>
      <c r="G8" s="279">
        <f>VLOOKUP(A8,[7]Planilha3!$G$4:$H$254,2,FALSE)</f>
        <v>186636213.81</v>
      </c>
      <c r="H8" s="279">
        <f>VLOOKUP(A8,[7]Planilha2!$F$4:$G$248,2,FALSE)</f>
        <v>408112281.10000002</v>
      </c>
      <c r="I8" s="279">
        <v>11353541.869999999</v>
      </c>
      <c r="J8" s="280">
        <f>VLOOKUP(A8,[8]Planilha1!$A$3:$D$260,2,FALSE)</f>
        <v>112537</v>
      </c>
      <c r="K8" s="280">
        <f>VLOOKUP(A8,[8]Planilha1!$A$3:$D$260,3,FALSE)</f>
        <v>16971</v>
      </c>
      <c r="L8" s="280">
        <f>VLOOKUP(A8,[8]Planilha1!$A$3:$D$260,4,FALSE)</f>
        <v>9455</v>
      </c>
      <c r="M8" s="281">
        <f>VLOOKUP(A8,'[9]Base Cadastral Entidades'!$A$8:$W$475,15,FALSE)</f>
        <v>10</v>
      </c>
      <c r="N8" s="282">
        <f>VLOOKUP(A8,'[9]Base Cadastral Entidades'!$A$8:$W$475,16,FALSE)</f>
        <v>58</v>
      </c>
      <c r="O8" s="315" t="str">
        <f>VLOOKUP(A8,[2]Dados_EFPC!A$1:O$273,15,FALSE)</f>
        <v>http://www.valia.com.br</v>
      </c>
    </row>
    <row r="9" spans="1:15" x14ac:dyDescent="0.3">
      <c r="A9" s="313" t="s">
        <v>428</v>
      </c>
      <c r="B9" s="313" t="s">
        <v>742</v>
      </c>
      <c r="C9" s="313" t="s">
        <v>743</v>
      </c>
      <c r="D9" s="314" t="s">
        <v>425</v>
      </c>
      <c r="E9" s="314" t="s">
        <v>285</v>
      </c>
      <c r="F9" s="278">
        <v>29147632874.34</v>
      </c>
      <c r="G9" s="279">
        <f>VLOOKUP(A9,[7]Planilha3!$G$4:$H$254,2,FALSE)</f>
        <v>21394699.649999999</v>
      </c>
      <c r="H9" s="279">
        <f>VLOOKUP(A9,[7]Planilha2!$F$4:$G$248,2,FALSE)</f>
        <v>609489347.48000002</v>
      </c>
      <c r="I9" s="279">
        <v>7205160.6600000001</v>
      </c>
      <c r="J9" s="280">
        <f>VLOOKUP(A9,[8]Planilha1!$A$3:$D$260,2,FALSE)</f>
        <v>3489</v>
      </c>
      <c r="K9" s="280">
        <f>VLOOKUP(A9,[8]Planilha1!$A$3:$D$260,3,FALSE)</f>
        <v>20550</v>
      </c>
      <c r="L9" s="280">
        <f>VLOOKUP(A9,[8]Planilha1!$A$3:$D$260,4,FALSE)</f>
        <v>4272</v>
      </c>
      <c r="M9" s="281">
        <f>VLOOKUP(A9,'[9]Base Cadastral Entidades'!$A$8:$W$475,15,FALSE)</f>
        <v>13</v>
      </c>
      <c r="N9" s="282">
        <f>VLOOKUP(A9,'[9]Base Cadastral Entidades'!$A$8:$W$475,16,FALSE)</f>
        <v>16</v>
      </c>
      <c r="O9" s="315" t="str">
        <f>VLOOKUP(A9,[2]Dados_EFPC!A$1:O$273,15,FALSE)</f>
        <v>http://www.banesprev.com.br</v>
      </c>
    </row>
    <row r="10" spans="1:15" x14ac:dyDescent="0.3">
      <c r="A10" s="313" t="s">
        <v>429</v>
      </c>
      <c r="B10" s="313" t="s">
        <v>1206</v>
      </c>
      <c r="C10" s="313" t="s">
        <v>1207</v>
      </c>
      <c r="D10" s="314" t="s">
        <v>732</v>
      </c>
      <c r="E10" s="314" t="s">
        <v>285</v>
      </c>
      <c r="F10" s="278">
        <v>22796654083.970001</v>
      </c>
      <c r="G10" s="279">
        <f>VLOOKUP(A10,[7]Planilha3!$G$4:$H$254,2,FALSE)</f>
        <v>35370085.210000001</v>
      </c>
      <c r="H10" s="279">
        <f>VLOOKUP(A10,[7]Planilha2!$F$4:$G$248,2,FALSE)</f>
        <v>323653664.24000001</v>
      </c>
      <c r="I10" s="279">
        <v>13640124.82</v>
      </c>
      <c r="J10" s="280">
        <f>VLOOKUP(A10,[8]Planilha1!$A$3:$D$260,2,FALSE)</f>
        <v>1773</v>
      </c>
      <c r="K10" s="280">
        <f>VLOOKUP(A10,[8]Planilha1!$A$3:$D$260,3,FALSE)</f>
        <v>14627</v>
      </c>
      <c r="L10" s="280">
        <f>VLOOKUP(A10,[8]Planilha1!$A$3:$D$260,4,FALSE)</f>
        <v>6662</v>
      </c>
      <c r="M10" s="281">
        <f>VLOOKUP(A10,'[9]Base Cadastral Entidades'!$A$8:$W$475,15,FALSE)</f>
        <v>8</v>
      </c>
      <c r="N10" s="282">
        <f>VLOOKUP(A10,'[9]Base Cadastral Entidades'!$A$8:$W$475,16,FALSE)</f>
        <v>9</v>
      </c>
      <c r="O10" s="315" t="str">
        <f>VLOOKUP(A10,[2]Dados_EFPC!A$1:O$273,15,FALSE)</f>
        <v>http://www.sistel.com.br</v>
      </c>
    </row>
    <row r="11" spans="1:15" ht="15.75" customHeight="1" x14ac:dyDescent="0.3">
      <c r="A11" s="313" t="s">
        <v>430</v>
      </c>
      <c r="B11" s="313" t="s">
        <v>893</v>
      </c>
      <c r="C11" s="313" t="s">
        <v>894</v>
      </c>
      <c r="D11" s="314" t="s">
        <v>703</v>
      </c>
      <c r="E11" s="314" t="s">
        <v>163</v>
      </c>
      <c r="F11" s="278">
        <v>21360848218.450001</v>
      </c>
      <c r="G11" s="279">
        <f>VLOOKUP(A11,[7]Planilha3!$G$4:$H$254,2,FALSE)</f>
        <v>60434848.690000005</v>
      </c>
      <c r="H11" s="279">
        <f>VLOOKUP(A11,[7]Planilha2!$F$4:$G$248,2,FALSE)</f>
        <v>415147502.56999999</v>
      </c>
      <c r="I11" s="279">
        <v>11232659.060000001</v>
      </c>
      <c r="J11" s="280">
        <f>VLOOKUP(A11,[8]Planilha1!$A$3:$D$260,2,FALSE)</f>
        <v>6531</v>
      </c>
      <c r="K11" s="280">
        <f>VLOOKUP(A11,[8]Planilha1!$A$3:$D$260,3,FALSE)</f>
        <v>15759</v>
      </c>
      <c r="L11" s="280">
        <f>VLOOKUP(A11,[8]Planilha1!$A$3:$D$260,4,FALSE)</f>
        <v>3556</v>
      </c>
      <c r="M11" s="281">
        <f>VLOOKUP(A11,'[9]Base Cadastral Entidades'!$A$8:$W$475,15,FALSE)</f>
        <v>3</v>
      </c>
      <c r="N11" s="282">
        <f>VLOOKUP(A11,'[9]Base Cadastral Entidades'!$A$8:$W$475,16,FALSE)</f>
        <v>27</v>
      </c>
      <c r="O11" s="315" t="s">
        <v>1318</v>
      </c>
    </row>
    <row r="12" spans="1:15" x14ac:dyDescent="0.3">
      <c r="A12" s="313" t="s">
        <v>436</v>
      </c>
      <c r="B12" s="313" t="s">
        <v>1059</v>
      </c>
      <c r="C12" s="313" t="s">
        <v>1060</v>
      </c>
      <c r="D12" s="314" t="s">
        <v>732</v>
      </c>
      <c r="E12" s="314" t="s">
        <v>163</v>
      </c>
      <c r="F12" s="278">
        <v>20777086293.810001</v>
      </c>
      <c r="G12" s="279">
        <f>VLOOKUP(A12,[7]Planilha3!$G$4:$H$254,2,FALSE)</f>
        <v>362897522.56</v>
      </c>
      <c r="H12" s="279">
        <f>VLOOKUP(A12,[7]Planilha2!$F$4:$G$248,2,FALSE)</f>
        <v>299027344.15000004</v>
      </c>
      <c r="I12" s="279">
        <v>29446741.190000001</v>
      </c>
      <c r="J12" s="280">
        <f>VLOOKUP(A12,[8]Planilha1!$A$3:$D$260,2,FALSE)</f>
        <v>137572</v>
      </c>
      <c r="K12" s="280">
        <f>VLOOKUP(A12,[8]Planilha1!$A$3:$D$260,3,FALSE)</f>
        <v>36397</v>
      </c>
      <c r="L12" s="280">
        <f>VLOOKUP(A12,[8]Planilha1!$A$3:$D$260,4,FALSE)</f>
        <v>11878</v>
      </c>
      <c r="M12" s="281">
        <f>VLOOKUP(A12,'[9]Base Cadastral Entidades'!$A$8:$W$475,15,FALSE)</f>
        <v>2</v>
      </c>
      <c r="N12" s="282">
        <f>VLOOKUP(A12,'[9]Base Cadastral Entidades'!$A$8:$W$475,16,FALSE)</f>
        <v>2</v>
      </c>
      <c r="O12" s="315" t="str">
        <f>VLOOKUP(A12,[2]Dados_EFPC!A$1:O$273,15,FALSE)</f>
        <v>http://www.postalis.org.br</v>
      </c>
    </row>
    <row r="13" spans="1:15" x14ac:dyDescent="0.3">
      <c r="A13" s="313" t="s">
        <v>431</v>
      </c>
      <c r="B13" s="313" t="s">
        <v>1162</v>
      </c>
      <c r="C13" s="313" t="s">
        <v>1163</v>
      </c>
      <c r="D13" s="314" t="s">
        <v>711</v>
      </c>
      <c r="E13" s="314" t="s">
        <v>163</v>
      </c>
      <c r="F13" s="278">
        <v>18764963535.349998</v>
      </c>
      <c r="G13" s="279">
        <f>VLOOKUP(A13,[7]Planilha3!$G$4:$H$254,2,FALSE)</f>
        <v>40256977.939999998</v>
      </c>
      <c r="H13" s="279">
        <f>VLOOKUP(A13,[7]Planilha2!$F$4:$G$248,2,FALSE)</f>
        <v>397021371.64999998</v>
      </c>
      <c r="I13" s="279">
        <v>1134480.72</v>
      </c>
      <c r="J13" s="280">
        <f>VLOOKUP(A13,[8]Planilha1!$A$3:$D$260,2,FALSE)</f>
        <v>2812</v>
      </c>
      <c r="K13" s="280">
        <f>VLOOKUP(A13,[8]Planilha1!$A$3:$D$260,3,FALSE)</f>
        <v>7414</v>
      </c>
      <c r="L13" s="280">
        <f>VLOOKUP(A13,[8]Planilha1!$A$3:$D$260,4,FALSE)</f>
        <v>2223</v>
      </c>
      <c r="M13" s="281">
        <f>VLOOKUP(A13,'[9]Base Cadastral Entidades'!$A$8:$W$475,15,FALSE)</f>
        <v>5</v>
      </c>
      <c r="N13" s="282">
        <f>VLOOKUP(A13,'[9]Base Cadastral Entidades'!$A$8:$W$475,16,FALSE)</f>
        <v>10</v>
      </c>
      <c r="O13" s="315" t="str">
        <f>VLOOKUP(A13,[2]Dados_EFPC!A$1:O$273,15,FALSE)</f>
        <v>https://www.frg.com.br/</v>
      </c>
    </row>
    <row r="14" spans="1:15" x14ac:dyDescent="0.3">
      <c r="A14" s="313" t="s">
        <v>432</v>
      </c>
      <c r="B14" s="313" t="s">
        <v>877</v>
      </c>
      <c r="C14" s="313" t="s">
        <v>878</v>
      </c>
      <c r="D14" s="314" t="s">
        <v>711</v>
      </c>
      <c r="E14" s="314" t="s">
        <v>163</v>
      </c>
      <c r="F14" s="278">
        <v>16649675193.129999</v>
      </c>
      <c r="G14" s="279">
        <f>VLOOKUP(A14,[7]Planilha3!$G$4:$H$254,2,FALSE)</f>
        <v>147639709.99000001</v>
      </c>
      <c r="H14" s="279">
        <f>VLOOKUP(A14,[7]Planilha2!$F$4:$G$248,2,FALSE)</f>
        <v>307517009.55000001</v>
      </c>
      <c r="I14" s="279">
        <v>166944.60999999999</v>
      </c>
      <c r="J14" s="280">
        <f>VLOOKUP(A14,[8]Planilha1!$A$3:$D$260,2,FALSE)</f>
        <v>2777</v>
      </c>
      <c r="K14" s="280">
        <f>VLOOKUP(A14,[8]Planilha1!$A$3:$D$260,3,FALSE)</f>
        <v>1844</v>
      </c>
      <c r="L14" s="280">
        <f>VLOOKUP(A14,[8]Planilha1!$A$3:$D$260,4,FALSE)</f>
        <v>461</v>
      </c>
      <c r="M14" s="281">
        <f>VLOOKUP(A14,'[9]Base Cadastral Entidades'!$A$8:$W$475,15,FALSE)</f>
        <v>5</v>
      </c>
      <c r="N14" s="282">
        <f>VLOOKUP(A14,'[9]Base Cadastral Entidades'!$A$8:$W$475,16,FALSE)</f>
        <v>4</v>
      </c>
      <c r="O14" s="315" t="str">
        <f>VLOOKUP(A14,[2]Dados_EFPC!A$1:O$273,15,FALSE)</f>
        <v>http://www.fapes.com.br</v>
      </c>
    </row>
    <row r="15" spans="1:15" x14ac:dyDescent="0.3">
      <c r="A15" s="313" t="s">
        <v>433</v>
      </c>
      <c r="B15" s="313" t="s">
        <v>916</v>
      </c>
      <c r="C15" s="313" t="s">
        <v>917</v>
      </c>
      <c r="D15" s="314" t="s">
        <v>726</v>
      </c>
      <c r="E15" s="314" t="s">
        <v>163</v>
      </c>
      <c r="F15" s="278">
        <v>14597232587.780001</v>
      </c>
      <c r="G15" s="279">
        <f>VLOOKUP(A15,[7]Planilha3!$G$4:$H$254,2,FALSE)</f>
        <v>53541869.369999997</v>
      </c>
      <c r="H15" s="279">
        <f>VLOOKUP(A15,[7]Planilha2!$F$4:$G$248,2,FALSE)</f>
        <v>222937312.43000001</v>
      </c>
      <c r="I15" s="279">
        <v>5227900.4000000004</v>
      </c>
      <c r="J15" s="280">
        <f>VLOOKUP(A15,[8]Planilha1!$A$3:$D$260,2,FALSE)</f>
        <v>11753</v>
      </c>
      <c r="K15" s="280">
        <f>VLOOKUP(A15,[8]Planilha1!$A$3:$D$260,3,FALSE)</f>
        <v>7867</v>
      </c>
      <c r="L15" s="280">
        <f>VLOOKUP(A15,[8]Planilha1!$A$3:$D$260,4,FALSE)</f>
        <v>1963</v>
      </c>
      <c r="M15" s="281">
        <f>VLOOKUP(A15,'[9]Base Cadastral Entidades'!$A$8:$W$475,15,FALSE)</f>
        <v>5</v>
      </c>
      <c r="N15" s="282">
        <f>VLOOKUP(A15,'[9]Base Cadastral Entidades'!$A$8:$W$475,16,FALSE)</f>
        <v>14</v>
      </c>
      <c r="O15" s="315" t="str">
        <f>VLOOKUP(A15,[2]Dados_EFPC!A$1:O$273,15,FALSE)</f>
        <v>FCOPEL.ORG.BR</v>
      </c>
    </row>
    <row r="16" spans="1:15" x14ac:dyDescent="0.3">
      <c r="A16" s="313" t="s">
        <v>434</v>
      </c>
      <c r="B16" s="313" t="s">
        <v>883</v>
      </c>
      <c r="C16" s="313" t="s">
        <v>884</v>
      </c>
      <c r="D16" s="314" t="s">
        <v>711</v>
      </c>
      <c r="E16" s="314" t="s">
        <v>285</v>
      </c>
      <c r="F16" s="278">
        <v>13308673443.51</v>
      </c>
      <c r="G16" s="279">
        <f>VLOOKUP(A16,[7]Planilha3!$G$4:$H$254,2,FALSE)</f>
        <v>8845974.1799999997</v>
      </c>
      <c r="H16" s="279">
        <f>VLOOKUP(A16,[7]Planilha2!$F$4:$G$248,2,FALSE)</f>
        <v>198853737.27000001</v>
      </c>
      <c r="I16" s="279">
        <v>48764200.409999996</v>
      </c>
      <c r="J16" s="280">
        <f>VLOOKUP(A16,[8]Planilha1!$A$3:$D$260,2,FALSE)</f>
        <v>7764</v>
      </c>
      <c r="K16" s="280">
        <f>VLOOKUP(A16,[8]Planilha1!$A$3:$D$260,3,FALSE)</f>
        <v>13007</v>
      </c>
      <c r="L16" s="280">
        <f>VLOOKUP(A16,[8]Planilha1!$A$3:$D$260,4,FALSE)</f>
        <v>2195</v>
      </c>
      <c r="M16" s="281">
        <f>VLOOKUP(A16,'[9]Base Cadastral Entidades'!$A$8:$W$475,15,FALSE)</f>
        <v>6</v>
      </c>
      <c r="N16" s="282">
        <f>VLOOKUP(A16,'[9]Base Cadastral Entidades'!$A$8:$W$475,16,FALSE)</f>
        <v>11</v>
      </c>
      <c r="O16" s="316" t="s">
        <v>1319</v>
      </c>
    </row>
    <row r="17" spans="1:15" x14ac:dyDescent="0.3">
      <c r="A17" s="313" t="s">
        <v>435</v>
      </c>
      <c r="B17" s="313" t="s">
        <v>867</v>
      </c>
      <c r="C17" s="313" t="s">
        <v>868</v>
      </c>
      <c r="D17" s="314" t="s">
        <v>721</v>
      </c>
      <c r="E17" s="314" t="s">
        <v>163</v>
      </c>
      <c r="F17" s="278">
        <v>12330298268.07</v>
      </c>
      <c r="G17" s="279">
        <f>VLOOKUP(A17,[7]Planilha3!$G$4:$H$254,2,FALSE)</f>
        <v>46248094.829999998</v>
      </c>
      <c r="H17" s="279">
        <f>VLOOKUP(A17,[7]Planilha2!$F$4:$G$248,2,FALSE)</f>
        <v>245399254.55000001</v>
      </c>
      <c r="I17" s="279">
        <v>36301354.259999998</v>
      </c>
      <c r="J17" s="280">
        <f>VLOOKUP(A17,[8]Planilha1!$A$3:$D$260,2,FALSE)</f>
        <v>7371</v>
      </c>
      <c r="K17" s="280">
        <f>VLOOKUP(A17,[8]Planilha1!$A$3:$D$260,3,FALSE)</f>
        <v>7649</v>
      </c>
      <c r="L17" s="280">
        <f>VLOOKUP(A17,[8]Planilha1!$A$3:$D$260,4,FALSE)</f>
        <v>3017</v>
      </c>
      <c r="M17" s="281">
        <f>VLOOKUP(A17,'[9]Base Cadastral Entidades'!$A$8:$W$475,15,FALSE)</f>
        <v>6</v>
      </c>
      <c r="N17" s="282">
        <f>VLOOKUP(A17,'[9]Base Cadastral Entidades'!$A$8:$W$475,16,FALSE)</f>
        <v>3</v>
      </c>
      <c r="O17" s="315" t="str">
        <f>VLOOKUP(A17,[2]Dados_EFPC!A$1:O$273,15,FALSE)</f>
        <v>http://www.fachesf.com.br</v>
      </c>
    </row>
    <row r="18" spans="1:15" x14ac:dyDescent="0.3">
      <c r="A18" s="313" t="s">
        <v>438</v>
      </c>
      <c r="B18" s="313" t="s">
        <v>1021</v>
      </c>
      <c r="C18" s="313" t="s">
        <v>1022</v>
      </c>
      <c r="D18" s="314" t="s">
        <v>425</v>
      </c>
      <c r="E18" s="314" t="s">
        <v>285</v>
      </c>
      <c r="F18" s="278">
        <v>11781799874.26</v>
      </c>
      <c r="G18" s="279">
        <f>VLOOKUP(A18,[7]Planilha3!$G$4:$H$254,2,FALSE)</f>
        <v>162181475.69</v>
      </c>
      <c r="H18" s="279">
        <f>VLOOKUP(A18,[7]Planilha2!$F$4:$G$248,2,FALSE)</f>
        <v>81800933.200000003</v>
      </c>
      <c r="I18" s="279">
        <v>43735014.450000003</v>
      </c>
      <c r="J18" s="280">
        <f>VLOOKUP(A18,[8]Planilha1!$A$3:$D$260,2,FALSE)</f>
        <v>76352</v>
      </c>
      <c r="K18" s="280">
        <f>VLOOKUP(A18,[8]Planilha1!$A$3:$D$260,3,FALSE)</f>
        <v>4070</v>
      </c>
      <c r="L18" s="280">
        <f>VLOOKUP(A18,[8]Planilha1!$A$3:$D$260,4,FALSE)</f>
        <v>424</v>
      </c>
      <c r="M18" s="281">
        <f>VLOOKUP(A18,'[9]Base Cadastral Entidades'!$A$8:$W$475,15,FALSE)</f>
        <v>94</v>
      </c>
      <c r="N18" s="282">
        <f>VLOOKUP(A18,'[9]Base Cadastral Entidades'!$A$8:$W$475,16,FALSE)</f>
        <v>156</v>
      </c>
      <c r="O18" s="315" t="str">
        <f>VLOOKUP(A18,[2]Dados_EFPC!A$1:O$273,15,FALSE)</f>
        <v>https://www.metlife.com.br</v>
      </c>
    </row>
    <row r="19" spans="1:15" x14ac:dyDescent="0.3">
      <c r="A19" s="313" t="s">
        <v>439</v>
      </c>
      <c r="B19" s="313" t="s">
        <v>812</v>
      </c>
      <c r="C19" s="313" t="s">
        <v>813</v>
      </c>
      <c r="D19" s="314" t="s">
        <v>732</v>
      </c>
      <c r="E19" s="314" t="s">
        <v>163</v>
      </c>
      <c r="F19" s="278">
        <v>11383043825.959999</v>
      </c>
      <c r="G19" s="279">
        <f>VLOOKUP(A19,[7]Planilha3!$G$4:$H$254,2,FALSE)</f>
        <v>76500347.310000002</v>
      </c>
      <c r="H19" s="279">
        <f>VLOOKUP(A19,[7]Planilha2!$F$4:$G$248,2,FALSE)</f>
        <v>136729627.84</v>
      </c>
      <c r="I19" s="279">
        <v>273343.82</v>
      </c>
      <c r="J19" s="280">
        <f>VLOOKUP(A19,[8]Planilha1!$A$3:$D$260,2,FALSE)</f>
        <v>12677</v>
      </c>
      <c r="K19" s="280">
        <f>VLOOKUP(A19,[8]Planilha1!$A$3:$D$260,3,FALSE)</f>
        <v>7431</v>
      </c>
      <c r="L19" s="280">
        <f>VLOOKUP(A19,[8]Planilha1!$A$3:$D$260,4,FALSE)</f>
        <v>2253</v>
      </c>
      <c r="M19" s="281">
        <f>VLOOKUP(A19,'[9]Base Cadastral Entidades'!$A$8:$W$475,15,FALSE)</f>
        <v>18</v>
      </c>
      <c r="N19" s="282">
        <f>VLOOKUP(A19,'[9]Base Cadastral Entidades'!$A$8:$W$475,16,FALSE)</f>
        <v>10</v>
      </c>
      <c r="O19" s="315" t="str">
        <f>VLOOKUP(A19,[2]Dados_EFPC!A$1:O$273,15,FALSE)</f>
        <v>http://www.ceres.org.br</v>
      </c>
    </row>
    <row r="20" spans="1:15" x14ac:dyDescent="0.3">
      <c r="A20" s="313" t="s">
        <v>437</v>
      </c>
      <c r="B20" s="313" t="s">
        <v>842</v>
      </c>
      <c r="C20" s="313" t="s">
        <v>843</v>
      </c>
      <c r="D20" s="314" t="s">
        <v>425</v>
      </c>
      <c r="E20" s="314" t="s">
        <v>163</v>
      </c>
      <c r="F20" s="278">
        <v>11286268685.190001</v>
      </c>
      <c r="G20" s="279">
        <f>VLOOKUP(A20,[7]Planilha3!$G$4:$H$254,2,FALSE)</f>
        <v>94244396.920000002</v>
      </c>
      <c r="H20" s="279">
        <f>VLOOKUP(A20,[7]Planilha2!$F$4:$G$248,2,FALSE)</f>
        <v>205341008.69</v>
      </c>
      <c r="I20" s="279">
        <v>402365.53</v>
      </c>
      <c r="J20" s="280">
        <f>VLOOKUP(A20,[8]Planilha1!$A$3:$D$260,2,FALSE)</f>
        <v>10213</v>
      </c>
      <c r="K20" s="280">
        <f>VLOOKUP(A20,[8]Planilha1!$A$3:$D$260,3,FALSE)</f>
        <v>11480</v>
      </c>
      <c r="L20" s="280">
        <f>VLOOKUP(A20,[8]Planilha1!$A$3:$D$260,4,FALSE)</f>
        <v>958</v>
      </c>
      <c r="M20" s="281">
        <f>VLOOKUP(A20,'[9]Base Cadastral Entidades'!$A$8:$W$475,15,FALSE)</f>
        <v>5</v>
      </c>
      <c r="N20" s="282">
        <f>VLOOKUP(A20,'[9]Base Cadastral Entidades'!$A$8:$W$475,16,FALSE)</f>
        <v>3</v>
      </c>
      <c r="O20" s="315" t="str">
        <f>VLOOKUP(A20,[2]Dados_EFPC!A$1:O$273,15,FALSE)</f>
        <v>http://www.economus.com.br</v>
      </c>
    </row>
    <row r="21" spans="1:15" x14ac:dyDescent="0.3">
      <c r="A21" s="313" t="s">
        <v>440</v>
      </c>
      <c r="B21" s="313" t="s">
        <v>1104</v>
      </c>
      <c r="C21" s="313" t="s">
        <v>1105</v>
      </c>
      <c r="D21" s="314" t="s">
        <v>703</v>
      </c>
      <c r="E21" s="314" t="s">
        <v>285</v>
      </c>
      <c r="F21" s="278">
        <v>10633210656.709999</v>
      </c>
      <c r="G21" s="279">
        <f>VLOOKUP(A21,[7]Planilha3!$G$4:$H$254,2,FALSE)</f>
        <v>23469997.490000002</v>
      </c>
      <c r="H21" s="279">
        <f>VLOOKUP(A21,[7]Planilha2!$F$4:$G$248,2,FALSE)</f>
        <v>197561304.34999999</v>
      </c>
      <c r="I21" s="279">
        <v>11718212.109999999</v>
      </c>
      <c r="J21" s="280">
        <f>VLOOKUP(A21,[8]Planilha1!$A$3:$D$260,2,FALSE)</f>
        <v>15892</v>
      </c>
      <c r="K21" s="280">
        <f>VLOOKUP(A21,[8]Planilha1!$A$3:$D$260,3,FALSE)</f>
        <v>13821</v>
      </c>
      <c r="L21" s="280">
        <f>VLOOKUP(A21,[8]Planilha1!$A$3:$D$260,4,FALSE)</f>
        <v>5950</v>
      </c>
      <c r="M21" s="281">
        <f>VLOOKUP(A21,'[9]Base Cadastral Entidades'!$A$8:$W$475,15,FALSE)</f>
        <v>4</v>
      </c>
      <c r="N21" s="282">
        <f>VLOOKUP(A21,'[9]Base Cadastral Entidades'!$A$8:$W$475,16,FALSE)</f>
        <v>13</v>
      </c>
      <c r="O21" s="315" t="str">
        <f>VLOOKUP(A21,[2]Dados_EFPC!A$1:O$273,15,FALSE)</f>
        <v>http://www.previdenciausiminas.com</v>
      </c>
    </row>
    <row r="22" spans="1:15" x14ac:dyDescent="0.3">
      <c r="A22" s="313" t="s">
        <v>441</v>
      </c>
      <c r="B22" s="313" t="s">
        <v>1220</v>
      </c>
      <c r="C22" s="313" t="s">
        <v>1221</v>
      </c>
      <c r="D22" s="314" t="s">
        <v>711</v>
      </c>
      <c r="E22" s="314" t="s">
        <v>285</v>
      </c>
      <c r="F22" s="278">
        <v>10234228415.59</v>
      </c>
      <c r="G22" s="279">
        <f>VLOOKUP(A22,[7]Planilha3!$G$4:$H$254,2,FALSE)</f>
        <v>21701394</v>
      </c>
      <c r="H22" s="279">
        <f>VLOOKUP(A22,[7]Planilha2!$F$4:$G$248,2,FALSE)</f>
        <v>167775183.22</v>
      </c>
      <c r="I22" s="279">
        <v>7977145.3700000001</v>
      </c>
      <c r="J22" s="280">
        <f>VLOOKUP(A22,[8]Planilha1!$A$3:$D$260,2,FALSE)</f>
        <v>7341</v>
      </c>
      <c r="K22" s="280">
        <f>VLOOKUP(A22,[8]Planilha1!$A$3:$D$260,3,FALSE)</f>
        <v>5894</v>
      </c>
      <c r="L22" s="280">
        <f>VLOOKUP(A22,[8]Planilha1!$A$3:$D$260,4,FALSE)</f>
        <v>1370</v>
      </c>
      <c r="M22" s="281">
        <f>VLOOKUP(A22,'[9]Base Cadastral Entidades'!$A$8:$W$475,15,FALSE)</f>
        <v>3</v>
      </c>
      <c r="N22" s="282">
        <f>VLOOKUP(A22,'[9]Base Cadastral Entidades'!$A$8:$W$475,16,FALSE)</f>
        <v>8</v>
      </c>
      <c r="O22" s="315" t="str">
        <f>VLOOKUP(A22,[2]Dados_EFPC!A$1:O$273,15,FALSE)</f>
        <v>http://www.fundacaotelos.com.br</v>
      </c>
    </row>
    <row r="23" spans="1:15" ht="13.2" customHeight="1" x14ac:dyDescent="0.3">
      <c r="A23" s="313" t="s">
        <v>442</v>
      </c>
      <c r="B23" s="313" t="s">
        <v>1166</v>
      </c>
      <c r="C23" s="313" t="s">
        <v>1167</v>
      </c>
      <c r="D23" s="314" t="s">
        <v>711</v>
      </c>
      <c r="E23" s="314" t="s">
        <v>163</v>
      </c>
      <c r="F23" s="278">
        <v>10178902660.66</v>
      </c>
      <c r="G23" s="279">
        <f>VLOOKUP(A23,[7]Planilha3!$G$4:$H$254,2,FALSE)</f>
        <v>8227132.9900000002</v>
      </c>
      <c r="H23" s="279">
        <f>VLOOKUP(A23,[7]Planilha2!$F$4:$G$248,2,FALSE)</f>
        <v>143762082.14000002</v>
      </c>
      <c r="I23" s="279">
        <v>2590304.7200000002</v>
      </c>
      <c r="J23" s="280">
        <f>VLOOKUP(A23,[8]Planilha1!$A$3:$D$260,2,FALSE)</f>
        <v>2729</v>
      </c>
      <c r="K23" s="280">
        <f>VLOOKUP(A23,[8]Planilha1!$A$3:$D$260,3,FALSE)</f>
        <v>10796</v>
      </c>
      <c r="L23" s="280">
        <f>VLOOKUP(A23,[8]Planilha1!$A$3:$D$260,4,FALSE)</f>
        <v>11069</v>
      </c>
      <c r="M23" s="281">
        <f>VLOOKUP(A23,'[9]Base Cadastral Entidades'!$A$8:$W$475,15,FALSE)</f>
        <v>8</v>
      </c>
      <c r="N23" s="282">
        <f>VLOOKUP(A23,'[9]Base Cadastral Entidades'!$A$8:$W$475,16,FALSE)</f>
        <v>10</v>
      </c>
      <c r="O23" s="315" t="str">
        <f>VLOOKUP(A23,[2]Dados_EFPC!A$1:O$273,15,FALSE)</f>
        <v>WWW.REFER.COM.BR</v>
      </c>
    </row>
    <row r="24" spans="1:15" ht="14.25" customHeight="1" x14ac:dyDescent="0.3">
      <c r="A24" s="313" t="s">
        <v>443</v>
      </c>
      <c r="B24" s="313" t="s">
        <v>1011</v>
      </c>
      <c r="C24" s="313" t="s">
        <v>1012</v>
      </c>
      <c r="D24" s="314" t="s">
        <v>425</v>
      </c>
      <c r="E24" s="314" t="s">
        <v>285</v>
      </c>
      <c r="F24" s="278">
        <v>9819281716.8099995</v>
      </c>
      <c r="G24" s="279">
        <f>VLOOKUP(A24,[7]Planilha3!$G$4:$H$254,2,FALSE)</f>
        <v>88674008.120000005</v>
      </c>
      <c r="H24" s="279">
        <f>VLOOKUP(A24,[7]Planilha2!$F$4:$G$248,2,FALSE)</f>
        <v>144163255.95999998</v>
      </c>
      <c r="I24" s="279">
        <v>62831238.240000002</v>
      </c>
      <c r="J24" s="280">
        <f>VLOOKUP(A24,[8]Planilha1!$A$3:$D$260,2,FALSE)</f>
        <v>46281</v>
      </c>
      <c r="K24" s="280">
        <f>VLOOKUP(A24,[8]Planilha1!$A$3:$D$260,3,FALSE)</f>
        <v>5965</v>
      </c>
      <c r="L24" s="280">
        <f>VLOOKUP(A24,[8]Planilha1!$A$3:$D$260,4,FALSE)</f>
        <v>2535</v>
      </c>
      <c r="M24" s="281">
        <f>VLOOKUP(A24,'[9]Base Cadastral Entidades'!$A$8:$W$475,15,FALSE)</f>
        <v>118</v>
      </c>
      <c r="N24" s="282">
        <f>VLOOKUP(A24,'[9]Base Cadastral Entidades'!$A$8:$W$475,16,FALSE)</f>
        <v>167</v>
      </c>
      <c r="O24" s="316" t="s">
        <v>1320</v>
      </c>
    </row>
    <row r="25" spans="1:15" x14ac:dyDescent="0.3">
      <c r="A25" s="313" t="s">
        <v>449</v>
      </c>
      <c r="B25" s="313" t="s">
        <v>928</v>
      </c>
      <c r="C25" s="313" t="s">
        <v>929</v>
      </c>
      <c r="D25" s="314" t="s">
        <v>732</v>
      </c>
      <c r="E25" s="314" t="s">
        <v>163</v>
      </c>
      <c r="F25" s="278">
        <v>9758633516.2999992</v>
      </c>
      <c r="G25" s="279">
        <f>VLOOKUP(A25,[7]Planilha3!$G$4:$H$254,2,FALSE)</f>
        <v>413549286.22000003</v>
      </c>
      <c r="H25" s="279">
        <f>VLOOKUP(A25,[7]Planilha2!$F$4:$G$248,2,FALSE)</f>
        <v>16419864.9</v>
      </c>
      <c r="I25" s="279">
        <v>1939944.63</v>
      </c>
      <c r="J25" s="280">
        <f>VLOOKUP(A25,[8]Planilha1!$A$3:$D$260,2,FALSE)</f>
        <v>117718</v>
      </c>
      <c r="K25" s="280">
        <f>VLOOKUP(A25,[8]Planilha1!$A$3:$D$260,3,FALSE)</f>
        <v>99</v>
      </c>
      <c r="L25" s="280">
        <f>VLOOKUP(A25,[8]Planilha1!$A$3:$D$260,4,FALSE)</f>
        <v>223</v>
      </c>
      <c r="M25" s="281">
        <f>VLOOKUP(A25,'[9]Base Cadastral Entidades'!$A$8:$W$475,15,FALSE)</f>
        <v>2</v>
      </c>
      <c r="N25" s="282">
        <f>VLOOKUP(A25,'[9]Base Cadastral Entidades'!$A$8:$W$475,16,FALSE)</f>
        <v>205</v>
      </c>
      <c r="O25" s="315" t="str">
        <f>VLOOKUP(A25,[2]Dados_EFPC!A$1:O$273,15,FALSE)</f>
        <v>https://www.funpresp.com.br/portal/</v>
      </c>
    </row>
    <row r="26" spans="1:15" x14ac:dyDescent="0.3">
      <c r="A26" s="313" t="s">
        <v>445</v>
      </c>
      <c r="B26" s="313" t="s">
        <v>751</v>
      </c>
      <c r="C26" s="313" t="s">
        <v>752</v>
      </c>
      <c r="D26" s="314" t="s">
        <v>732</v>
      </c>
      <c r="E26" s="314" t="s">
        <v>285</v>
      </c>
      <c r="F26" s="278">
        <v>9077767258.1800003</v>
      </c>
      <c r="G26" s="279">
        <f>VLOOKUP(A26,[7]Planilha3!$G$4:$H$254,2,FALSE)</f>
        <v>118674432.25</v>
      </c>
      <c r="H26" s="279">
        <f>VLOOKUP(A26,[7]Planilha2!$F$4:$G$248,2,FALSE)</f>
        <v>100061728.75</v>
      </c>
      <c r="I26" s="279">
        <v>68332212.5</v>
      </c>
      <c r="J26" s="280">
        <f>VLOOKUP(A26,[8]Planilha1!$A$3:$D$260,2,FALSE)</f>
        <v>234353</v>
      </c>
      <c r="K26" s="280">
        <f>VLOOKUP(A26,[8]Planilha1!$A$3:$D$260,3,FALSE)</f>
        <v>3387</v>
      </c>
      <c r="L26" s="280">
        <f>VLOOKUP(A26,[8]Planilha1!$A$3:$D$260,4,FALSE)</f>
        <v>946</v>
      </c>
      <c r="M26" s="281">
        <f>VLOOKUP(A26,'[9]Base Cadastral Entidades'!$A$8:$W$475,15,FALSE)</f>
        <v>43</v>
      </c>
      <c r="N26" s="282">
        <f>VLOOKUP(A26,'[9]Base Cadastral Entidades'!$A$8:$W$475,16,FALSE)</f>
        <v>265</v>
      </c>
      <c r="O26" s="315" t="s">
        <v>1321</v>
      </c>
    </row>
    <row r="27" spans="1:15" x14ac:dyDescent="0.3">
      <c r="A27" s="313" t="s">
        <v>447</v>
      </c>
      <c r="B27" s="313" t="s">
        <v>1198</v>
      </c>
      <c r="C27" s="313" t="s">
        <v>1199</v>
      </c>
      <c r="D27" s="314" t="s">
        <v>732</v>
      </c>
      <c r="E27" s="314" t="s">
        <v>163</v>
      </c>
      <c r="F27" s="278">
        <v>8411026243.6700001</v>
      </c>
      <c r="G27" s="279">
        <f>VLOOKUP(A27,[7]Planilha3!$G$4:$H$254,2,FALSE)</f>
        <v>62718390.5</v>
      </c>
      <c r="H27" s="279">
        <f>VLOOKUP(A27,[7]Planilha2!$F$4:$G$248,2,FALSE)</f>
        <v>94495949.189999998</v>
      </c>
      <c r="I27" s="279">
        <v>3742301.88</v>
      </c>
      <c r="J27" s="280">
        <f>VLOOKUP(A27,[8]Planilha1!$A$3:$D$260,2,FALSE)</f>
        <v>6954</v>
      </c>
      <c r="K27" s="280">
        <f>VLOOKUP(A27,[8]Planilha1!$A$3:$D$260,3,FALSE)</f>
        <v>4795</v>
      </c>
      <c r="L27" s="280">
        <f>VLOOKUP(A27,[8]Planilha1!$A$3:$D$260,4,FALSE)</f>
        <v>1002</v>
      </c>
      <c r="M27" s="281">
        <f>VLOOKUP(A27,'[9]Base Cadastral Entidades'!$A$8:$W$475,15,FALSE)</f>
        <v>3</v>
      </c>
      <c r="N27" s="282">
        <f>VLOOKUP(A27,'[9]Base Cadastral Entidades'!$A$8:$W$475,16,FALSE)</f>
        <v>2</v>
      </c>
      <c r="O27" s="315" t="s">
        <v>1322</v>
      </c>
    </row>
    <row r="28" spans="1:15" x14ac:dyDescent="0.3">
      <c r="A28" s="313" t="s">
        <v>446</v>
      </c>
      <c r="B28" s="313" t="s">
        <v>1249</v>
      </c>
      <c r="C28" s="313" t="s">
        <v>1250</v>
      </c>
      <c r="D28" s="314" t="s">
        <v>425</v>
      </c>
      <c r="E28" s="314" t="s">
        <v>285</v>
      </c>
      <c r="F28" s="278">
        <v>8415777882.3699999</v>
      </c>
      <c r="G28" s="279">
        <f>VLOOKUP(A28,[7]Planilha3!$G$4:$H$254,2,FALSE)</f>
        <v>52686536.100000001</v>
      </c>
      <c r="H28" s="279">
        <f>VLOOKUP(A28,[7]Planilha2!$F$4:$G$248,2,FALSE)</f>
        <v>92614257.489999995</v>
      </c>
      <c r="I28" s="279">
        <v>11157993.49</v>
      </c>
      <c r="J28" s="280">
        <f>VLOOKUP(A28,[8]Planilha1!$A$3:$D$260,2,FALSE)</f>
        <v>15481</v>
      </c>
      <c r="K28" s="280">
        <f>VLOOKUP(A28,[8]Planilha1!$A$3:$D$260,3,FALSE)</f>
        <v>5710</v>
      </c>
      <c r="L28" s="280">
        <f>VLOOKUP(A28,[8]Planilha1!$A$3:$D$260,4,FALSE)</f>
        <v>522</v>
      </c>
      <c r="M28" s="281">
        <f>VLOOKUP(A28,'[9]Base Cadastral Entidades'!$A$8:$W$475,15,FALSE)</f>
        <v>5</v>
      </c>
      <c r="N28" s="282">
        <f>VLOOKUP(A28,'[9]Base Cadastral Entidades'!$A$8:$W$475,16,FALSE)</f>
        <v>24</v>
      </c>
      <c r="O28" s="315" t="str">
        <f>VLOOKUP(A28,[2]Dados_EFPC!A$1:O$273,15,FALSE)</f>
        <v>http://www.visaoprev.com.br</v>
      </c>
    </row>
    <row r="29" spans="1:15" x14ac:dyDescent="0.3">
      <c r="A29" s="313" t="s">
        <v>448</v>
      </c>
      <c r="B29" s="313" t="s">
        <v>907</v>
      </c>
      <c r="C29" s="313" t="s">
        <v>908</v>
      </c>
      <c r="D29" s="314" t="s">
        <v>726</v>
      </c>
      <c r="E29" s="314" t="s">
        <v>285</v>
      </c>
      <c r="F29" s="278">
        <v>7546984600.8500004</v>
      </c>
      <c r="G29" s="279">
        <f>VLOOKUP(A29,[7]Planilha3!$G$4:$H$254,2,FALSE)</f>
        <v>20902654.93</v>
      </c>
      <c r="H29" s="279">
        <f>VLOOKUP(A29,[7]Planilha2!$F$4:$G$248,2,FALSE)</f>
        <v>184951180.36000001</v>
      </c>
      <c r="I29" s="279">
        <v>101750.73</v>
      </c>
      <c r="J29" s="280">
        <f>VLOOKUP(A29,[8]Planilha1!$A$3:$D$260,2,FALSE)</f>
        <v>191</v>
      </c>
      <c r="K29" s="280">
        <f>VLOOKUP(A29,[8]Planilha1!$A$3:$D$260,3,FALSE)</f>
        <v>5108</v>
      </c>
      <c r="L29" s="280">
        <f>VLOOKUP(A29,[8]Planilha1!$A$3:$D$260,4,FALSE)</f>
        <v>1043</v>
      </c>
      <c r="M29" s="281">
        <f>VLOOKUP(A29,'[9]Base Cadastral Entidades'!$A$8:$W$475,15,FALSE)</f>
        <v>2</v>
      </c>
      <c r="N29" s="282">
        <f>VLOOKUP(A29,'[9]Base Cadastral Entidades'!$A$8:$W$475,16,FALSE)</f>
        <v>7</v>
      </c>
      <c r="O29" s="315" t="str">
        <f>VLOOKUP(A29,[2]Dados_EFPC!A$1:O$273,15,FALSE)</f>
        <v>https://www.funbep.com.br/</v>
      </c>
    </row>
    <row r="30" spans="1:15" x14ac:dyDescent="0.3">
      <c r="A30" s="313" t="s">
        <v>681</v>
      </c>
      <c r="B30" s="313" t="s">
        <v>744</v>
      </c>
      <c r="C30" s="313" t="s">
        <v>745</v>
      </c>
      <c r="D30" s="314" t="s">
        <v>746</v>
      </c>
      <c r="E30" s="314" t="s">
        <v>163</v>
      </c>
      <c r="F30" s="278">
        <v>6894234659.6999998</v>
      </c>
      <c r="G30" s="279">
        <f>VLOOKUP(A30,[7]Planilha3!$G$4:$H$254,2,FALSE)</f>
        <v>56616424.319999993</v>
      </c>
      <c r="H30" s="279">
        <f>VLOOKUP(A30,[7]Planilha2!$F$4:$G$248,2,FALSE)</f>
        <v>129091677.25</v>
      </c>
      <c r="I30" s="279">
        <v>4302173.53</v>
      </c>
      <c r="J30" s="280">
        <f>VLOOKUP(A30,[8]Planilha1!$A$3:$D$260,2,FALSE)</f>
        <v>9078</v>
      </c>
      <c r="K30" s="280">
        <f>VLOOKUP(A30,[8]Planilha1!$A$3:$D$260,3,FALSE)</f>
        <v>7783</v>
      </c>
      <c r="L30" s="280">
        <f>VLOOKUP(A30,[8]Planilha1!$A$3:$D$260,4,FALSE)</f>
        <v>1616</v>
      </c>
      <c r="M30" s="281">
        <f>VLOOKUP(A30,'[9]Base Cadastral Entidades'!$A$8:$W$475,15,FALSE)</f>
        <v>7</v>
      </c>
      <c r="N30" s="282">
        <f>VLOOKUP(A30,'[9]Base Cadastral Entidades'!$A$8:$W$475,16,FALSE)</f>
        <v>148</v>
      </c>
      <c r="O30" s="317" t="s">
        <v>1264</v>
      </c>
    </row>
    <row r="31" spans="1:15" x14ac:dyDescent="0.3">
      <c r="A31" s="313" t="s">
        <v>451</v>
      </c>
      <c r="B31" s="313" t="s">
        <v>773</v>
      </c>
      <c r="C31" s="313" t="s">
        <v>774</v>
      </c>
      <c r="D31" s="314" t="s">
        <v>767</v>
      </c>
      <c r="E31" s="314" t="s">
        <v>163</v>
      </c>
      <c r="F31" s="278">
        <v>6937879187.9300003</v>
      </c>
      <c r="G31" s="279">
        <f>VLOOKUP(A31,[7]Planilha3!$G$4:$H$254,2,FALSE)</f>
        <v>94959721.210000008</v>
      </c>
      <c r="H31" s="279">
        <f>VLOOKUP(A31,[7]Planilha2!$F$4:$G$248,2,FALSE)</f>
        <v>146474753.36000001</v>
      </c>
      <c r="I31" s="279">
        <v>285437.28000000003</v>
      </c>
      <c r="J31" s="280">
        <f>VLOOKUP(A31,[8]Planilha1!$A$3:$D$260,2,FALSE)</f>
        <v>7676</v>
      </c>
      <c r="K31" s="280">
        <f>VLOOKUP(A31,[8]Planilha1!$A$3:$D$260,3,FALSE)</f>
        <v>4048</v>
      </c>
      <c r="L31" s="280">
        <f>VLOOKUP(A31,[8]Planilha1!$A$3:$D$260,4,FALSE)</f>
        <v>1622</v>
      </c>
      <c r="M31" s="281">
        <f>VLOOKUP(A31,'[9]Base Cadastral Entidades'!$A$8:$W$475,15,FALSE)</f>
        <v>3</v>
      </c>
      <c r="N31" s="282">
        <f>VLOOKUP(A31,'[9]Base Cadastral Entidades'!$A$8:$W$475,16,FALSE)</f>
        <v>3</v>
      </c>
      <c r="O31" s="315" t="str">
        <f>VLOOKUP(A31,[2]Dados_EFPC!A$1:O$273,15,FALSE)</f>
        <v>http://www.capef.com.br</v>
      </c>
    </row>
    <row r="32" spans="1:15" x14ac:dyDescent="0.3">
      <c r="A32" s="313" t="s">
        <v>680</v>
      </c>
      <c r="B32" s="313" t="s">
        <v>871</v>
      </c>
      <c r="C32" s="313" t="s">
        <v>872</v>
      </c>
      <c r="D32" s="314" t="s">
        <v>746</v>
      </c>
      <c r="E32" s="314" t="s">
        <v>285</v>
      </c>
      <c r="F32" s="278">
        <v>6690430320.2799997</v>
      </c>
      <c r="G32" s="279">
        <f>VLOOKUP(A32,[7]Planilha3!$G$4:$H$254,2,FALSE)</f>
        <v>93976274.170000002</v>
      </c>
      <c r="H32" s="279">
        <f>VLOOKUP(A32,[7]Planilha2!$F$4:$G$248,2,FALSE)</f>
        <v>206842840.25</v>
      </c>
      <c r="I32" s="279">
        <v>18598162.059999999</v>
      </c>
      <c r="J32" s="280">
        <f>VLOOKUP(A32,[8]Planilha1!$A$3:$D$260,2,FALSE)</f>
        <v>9535</v>
      </c>
      <c r="K32" s="280">
        <f>VLOOKUP(A32,[8]Planilha1!$A$3:$D$260,3,FALSE)</f>
        <v>5736</v>
      </c>
      <c r="L32" s="280">
        <f>VLOOKUP(A32,[8]Planilha1!$A$3:$D$260,4,FALSE)</f>
        <v>3099</v>
      </c>
      <c r="M32" s="281">
        <f>VLOOKUP(A32,'[9]Base Cadastral Entidades'!$A$8:$W$475,15,FALSE)</f>
        <v>11</v>
      </c>
      <c r="N32" s="282">
        <f>VLOOKUP(A32,'[9]Base Cadastral Entidades'!$A$8:$W$475,16,FALSE)</f>
        <v>137</v>
      </c>
      <c r="O32" s="315" t="s">
        <v>1323</v>
      </c>
    </row>
    <row r="33" spans="1:15" x14ac:dyDescent="0.3">
      <c r="A33" s="313" t="s">
        <v>450</v>
      </c>
      <c r="B33" s="313" t="s">
        <v>803</v>
      </c>
      <c r="C33" s="313" t="s">
        <v>804</v>
      </c>
      <c r="D33" s="314" t="s">
        <v>732</v>
      </c>
      <c r="E33" s="314" t="s">
        <v>163</v>
      </c>
      <c r="F33" s="278">
        <v>6728778717.4399996</v>
      </c>
      <c r="G33" s="279">
        <f>VLOOKUP(A33,[7]Planilha3!$G$4:$H$254,2,FALSE)</f>
        <v>4602352.8499999996</v>
      </c>
      <c r="H33" s="279">
        <f>VLOOKUP(A33,[7]Planilha2!$F$4:$G$248,2,FALSE)</f>
        <v>91632209.919999987</v>
      </c>
      <c r="I33" s="279">
        <v>2229023.21</v>
      </c>
      <c r="J33" s="280">
        <f>VLOOKUP(A33,[8]Planilha1!$A$3:$D$260,2,FALSE)</f>
        <v>1228</v>
      </c>
      <c r="K33" s="280">
        <f>VLOOKUP(A33,[8]Planilha1!$A$3:$D$260,3,FALSE)</f>
        <v>527</v>
      </c>
      <c r="L33" s="280">
        <f>VLOOKUP(A33,[8]Planilha1!$A$3:$D$260,4,FALSE)</f>
        <v>719</v>
      </c>
      <c r="M33" s="281">
        <f>VLOOKUP(A33,'[9]Base Cadastral Entidades'!$A$8:$W$475,15,FALSE)</f>
        <v>4</v>
      </c>
      <c r="N33" s="282">
        <f>VLOOKUP(A33,'[9]Base Cadastral Entidades'!$A$8:$W$475,16,FALSE)</f>
        <v>7</v>
      </c>
      <c r="O33" s="315" t="str">
        <f>VLOOKUP(A33,[2]Dados_EFPC!A$1:O$273,15,FALSE)</f>
        <v>http://www.centrus.org.br</v>
      </c>
    </row>
    <row r="34" spans="1:15" x14ac:dyDescent="0.3">
      <c r="A34" s="313" t="s">
        <v>452</v>
      </c>
      <c r="B34" s="313" t="s">
        <v>799</v>
      </c>
      <c r="C34" s="313" t="s">
        <v>800</v>
      </c>
      <c r="D34" s="314" t="s">
        <v>425</v>
      </c>
      <c r="E34" s="314" t="s">
        <v>285</v>
      </c>
      <c r="F34" s="278">
        <v>6368839386.8400002</v>
      </c>
      <c r="G34" s="279">
        <f>VLOOKUP(A34,[7]Planilha3!$G$4:$H$254,2,FALSE)</f>
        <v>25911174.619999997</v>
      </c>
      <c r="H34" s="279">
        <f>VLOOKUP(A34,[7]Planilha2!$F$4:$G$248,2,FALSE)</f>
        <v>95955298.359999999</v>
      </c>
      <c r="I34" s="279">
        <v>14568696.27</v>
      </c>
      <c r="J34" s="280">
        <f>VLOOKUP(A34,[8]Planilha1!$A$3:$D$260,2,FALSE)</f>
        <v>22894</v>
      </c>
      <c r="K34" s="280">
        <f>VLOOKUP(A34,[8]Planilha1!$A$3:$D$260,3,FALSE)</f>
        <v>7482</v>
      </c>
      <c r="L34" s="280">
        <f>VLOOKUP(A34,[8]Planilha1!$A$3:$D$260,4,FALSE)</f>
        <v>4438</v>
      </c>
      <c r="M34" s="281">
        <f>VLOOKUP(A34,'[9]Base Cadastral Entidades'!$A$8:$W$475,15,FALSE)</f>
        <v>4</v>
      </c>
      <c r="N34" s="282">
        <f>VLOOKUP(A34,'[9]Base Cadastral Entidades'!$A$8:$W$475,16,FALSE)</f>
        <v>15</v>
      </c>
      <c r="O34" s="315" t="str">
        <f>VLOOKUP(A34,[2]Dados_EFPC!A$1:O$273,15,FALSE)</f>
        <v>CBSPREV.COM.BR</v>
      </c>
    </row>
    <row r="35" spans="1:15" x14ac:dyDescent="0.3">
      <c r="A35" s="313" t="s">
        <v>454</v>
      </c>
      <c r="B35" s="313" t="s">
        <v>887</v>
      </c>
      <c r="C35" s="313" t="s">
        <v>888</v>
      </c>
      <c r="D35" s="314" t="s">
        <v>726</v>
      </c>
      <c r="E35" s="314" t="s">
        <v>285</v>
      </c>
      <c r="F35" s="278">
        <v>6408907525.6000004</v>
      </c>
      <c r="G35" s="279">
        <f>VLOOKUP(A35,[7]Planilha3!$G$4:$H$254,2,FALSE)</f>
        <v>46805261.049999997</v>
      </c>
      <c r="H35" s="279">
        <f>VLOOKUP(A35,[7]Planilha2!$F$4:$G$248,2,FALSE)</f>
        <v>106560130.34999999</v>
      </c>
      <c r="I35" s="279">
        <v>373604.5</v>
      </c>
      <c r="J35" s="280">
        <f>VLOOKUP(A35,[8]Planilha1!$A$3:$D$260,2,FALSE)</f>
        <v>2175</v>
      </c>
      <c r="K35" s="280">
        <f>VLOOKUP(A35,[8]Planilha1!$A$3:$D$260,3,FALSE)</f>
        <v>1698</v>
      </c>
      <c r="L35" s="280">
        <f>VLOOKUP(A35,[8]Planilha1!$A$3:$D$260,4,FALSE)</f>
        <v>351</v>
      </c>
      <c r="M35" s="281">
        <f>VLOOKUP(A35,'[9]Base Cadastral Entidades'!$A$8:$W$475,15,FALSE)</f>
        <v>3</v>
      </c>
      <c r="N35" s="282">
        <f>VLOOKUP(A35,'[9]Base Cadastral Entidades'!$A$8:$W$475,16,FALSE)</f>
        <v>4</v>
      </c>
      <c r="O35" s="315" t="str">
        <f>VLOOKUP(A35,[2]Dados_EFPC!A$1:O$273,15,FALSE)</f>
        <v>http://www.fundacaoitaipu.com.br</v>
      </c>
    </row>
    <row r="36" spans="1:15" x14ac:dyDescent="0.3">
      <c r="A36" s="313" t="s">
        <v>456</v>
      </c>
      <c r="B36" s="313" t="s">
        <v>1154</v>
      </c>
      <c r="C36" s="313" t="s">
        <v>1155</v>
      </c>
      <c r="D36" s="314" t="s">
        <v>794</v>
      </c>
      <c r="E36" s="314" t="s">
        <v>284</v>
      </c>
      <c r="F36" s="278">
        <v>6403196071.1099997</v>
      </c>
      <c r="G36" s="279">
        <f>VLOOKUP(A36,[7]Planilha3!$G$4:$H$254,2,FALSE)</f>
        <v>132230227.37</v>
      </c>
      <c r="H36" s="279">
        <f>VLOOKUP(A36,[7]Planilha2!$F$4:$G$248,2,FALSE)</f>
        <v>13890286.050000001</v>
      </c>
      <c r="I36" s="279">
        <v>74855126.659999996</v>
      </c>
      <c r="J36" s="280">
        <f>VLOOKUP(A36,[8]Planilha1!$A$3:$D$260,2,FALSE)</f>
        <v>189430</v>
      </c>
      <c r="K36" s="280">
        <f>VLOOKUP(A36,[8]Planilha1!$A$3:$D$260,3,FALSE)</f>
        <v>635</v>
      </c>
      <c r="L36" s="280">
        <f>VLOOKUP(A36,[8]Planilha1!$A$3:$D$260,4,FALSE)</f>
        <v>319</v>
      </c>
      <c r="M36" s="281">
        <f>VLOOKUP(A36,'[9]Base Cadastral Entidades'!$A$8:$W$475,15,FALSE)</f>
        <v>3</v>
      </c>
      <c r="N36" s="282">
        <f>VLOOKUP(A36,'[9]Base Cadastral Entidades'!$A$8:$W$475,16,FALSE)</f>
        <v>57</v>
      </c>
      <c r="O36" s="315" t="str">
        <f>VLOOKUP(A36,[2]Dados_EFPC!A$1:O$273,15,FALSE)</f>
        <v>www.quanta-previdencia.com.br</v>
      </c>
    </row>
    <row r="37" spans="1:15" x14ac:dyDescent="0.3">
      <c r="A37" s="313" t="s">
        <v>453</v>
      </c>
      <c r="B37" s="313" t="s">
        <v>956</v>
      </c>
      <c r="C37" s="313" t="s">
        <v>957</v>
      </c>
      <c r="D37" s="314" t="s">
        <v>711</v>
      </c>
      <c r="E37" s="314" t="s">
        <v>285</v>
      </c>
      <c r="F37" s="278">
        <v>6188673574.2799997</v>
      </c>
      <c r="G37" s="279">
        <f>VLOOKUP(A37,[7]Planilha3!$G$4:$H$254,2,FALSE)</f>
        <v>43931909.82</v>
      </c>
      <c r="H37" s="279">
        <f>VLOOKUP(A37,[7]Planilha2!$F$4:$G$248,2,FALSE)</f>
        <v>55118706.390000001</v>
      </c>
      <c r="I37" s="279">
        <v>23119629.280000001</v>
      </c>
      <c r="J37" s="280">
        <f>VLOOKUP(A37,[8]Planilha1!$A$3:$D$260,2,FALSE)</f>
        <v>7107</v>
      </c>
      <c r="K37" s="280">
        <f>VLOOKUP(A37,[8]Planilha1!$A$3:$D$260,3,FALSE)</f>
        <v>1992</v>
      </c>
      <c r="L37" s="280">
        <f>VLOOKUP(A37,[8]Planilha1!$A$3:$D$260,4,FALSE)</f>
        <v>17</v>
      </c>
      <c r="M37" s="281">
        <f>VLOOKUP(A37,'[9]Base Cadastral Entidades'!$A$8:$W$475,15,FALSE)</f>
        <v>3</v>
      </c>
      <c r="N37" s="282">
        <f>VLOOKUP(A37,'[9]Base Cadastral Entidades'!$A$8:$W$475,16,FALSE)</f>
        <v>2</v>
      </c>
      <c r="O37" s="315" t="str">
        <f>VLOOKUP(A37,[2]Dados_EFPC!A$1:O$273,15,FALSE)</f>
        <v>WWW.FUNDACAOIBM.COM.BR</v>
      </c>
    </row>
    <row r="38" spans="1:15" x14ac:dyDescent="0.3">
      <c r="A38" s="313" t="s">
        <v>455</v>
      </c>
      <c r="B38" s="313" t="s">
        <v>851</v>
      </c>
      <c r="C38" s="313" t="s">
        <v>852</v>
      </c>
      <c r="D38" s="314" t="s">
        <v>711</v>
      </c>
      <c r="E38" s="314" t="s">
        <v>163</v>
      </c>
      <c r="F38" s="278">
        <v>5785812895.8000002</v>
      </c>
      <c r="G38" s="279">
        <f>VLOOKUP(A38,[7]Planilha3!$G$4:$H$254,2,FALSE)</f>
        <v>60099477.100000001</v>
      </c>
      <c r="H38" s="279">
        <f>VLOOKUP(A38,[7]Planilha2!$F$4:$G$248,2,FALSE)</f>
        <v>119424412.69</v>
      </c>
      <c r="I38" s="279">
        <v>27052509.140000001</v>
      </c>
      <c r="J38" s="280">
        <f>VLOOKUP(A38,[8]Planilha1!$A$3:$D$260,2,FALSE)</f>
        <v>2517</v>
      </c>
      <c r="K38" s="280">
        <f>VLOOKUP(A38,[8]Planilha1!$A$3:$D$260,3,FALSE)</f>
        <v>2148</v>
      </c>
      <c r="L38" s="280">
        <f>VLOOKUP(A38,[8]Planilha1!$A$3:$D$260,4,FALSE)</f>
        <v>669</v>
      </c>
      <c r="M38" s="281">
        <f>VLOOKUP(A38,'[9]Base Cadastral Entidades'!$A$8:$W$475,15,FALSE)</f>
        <v>7</v>
      </c>
      <c r="N38" s="282">
        <f>VLOOKUP(A38,'[9]Base Cadastral Entidades'!$A$8:$W$475,16,FALSE)</f>
        <v>9</v>
      </c>
      <c r="O38" s="315" t="str">
        <f>VLOOKUP(A38,[2]Dados_EFPC!A$1:O$273,15,FALSE)</f>
        <v>http://www.eletros.com.br</v>
      </c>
    </row>
    <row r="39" spans="1:15" x14ac:dyDescent="0.3">
      <c r="A39" s="313" t="s">
        <v>457</v>
      </c>
      <c r="B39" s="313" t="s">
        <v>1112</v>
      </c>
      <c r="C39" s="313" t="s">
        <v>1113</v>
      </c>
      <c r="D39" s="314" t="s">
        <v>425</v>
      </c>
      <c r="E39" s="314" t="s">
        <v>285</v>
      </c>
      <c r="F39" s="278">
        <v>5293199766.3299999</v>
      </c>
      <c r="G39" s="279">
        <f>VLOOKUP(A39,[7]Planilha3!$G$4:$H$254,2,FALSE)</f>
        <v>21944934.490000002</v>
      </c>
      <c r="H39" s="279">
        <f>VLOOKUP(A39,[7]Planilha2!$F$4:$G$248,2,FALSE)</f>
        <v>72628762.129999995</v>
      </c>
      <c r="I39" s="279">
        <v>7326653.3799999999</v>
      </c>
      <c r="J39" s="280">
        <f>VLOOKUP(A39,[8]Planilha1!$A$3:$D$260,2,FALSE)</f>
        <v>17603</v>
      </c>
      <c r="K39" s="280">
        <f>VLOOKUP(A39,[8]Planilha1!$A$3:$D$260,3,FALSE)</f>
        <v>3917</v>
      </c>
      <c r="L39" s="280">
        <f>VLOOKUP(A39,[8]Planilha1!$A$3:$D$260,4,FALSE)</f>
        <v>306</v>
      </c>
      <c r="M39" s="281">
        <f>VLOOKUP(A39,'[9]Base Cadastral Entidades'!$A$8:$W$475,15,FALSE)</f>
        <v>1</v>
      </c>
      <c r="N39" s="282">
        <f>VLOOKUP(A39,'[9]Base Cadastral Entidades'!$A$8:$W$475,16,FALSE)</f>
        <v>1</v>
      </c>
      <c r="O39" s="315" t="str">
        <f>VLOOKUP(A39,[2]Dados_EFPC!A$1:O$273,15,FALSE)</f>
        <v>http://www.previgm.com.br</v>
      </c>
    </row>
    <row r="40" spans="1:15" x14ac:dyDescent="0.3">
      <c r="A40" s="313" t="s">
        <v>459</v>
      </c>
      <c r="B40" s="313" t="s">
        <v>1180</v>
      </c>
      <c r="C40" s="313" t="s">
        <v>1181</v>
      </c>
      <c r="D40" s="314" t="s">
        <v>425</v>
      </c>
      <c r="E40" s="314" t="s">
        <v>285</v>
      </c>
      <c r="F40" s="278">
        <v>4994825415.75</v>
      </c>
      <c r="G40" s="279">
        <f>VLOOKUP(A40,[7]Planilha3!$G$4:$H$254,2,FALSE)</f>
        <v>50367001.579999998</v>
      </c>
      <c r="H40" s="279">
        <f>VLOOKUP(A40,[7]Planilha2!$F$4:$G$248,2,FALSE)</f>
        <v>53473430.230000004</v>
      </c>
      <c r="I40" s="279">
        <v>16406671.130000001</v>
      </c>
      <c r="J40" s="280">
        <f>VLOOKUP(A40,[8]Planilha1!$A$3:$D$260,2,FALSE)</f>
        <v>23041</v>
      </c>
      <c r="K40" s="280">
        <f>VLOOKUP(A40,[8]Planilha1!$A$3:$D$260,3,FALSE)</f>
        <v>1980</v>
      </c>
      <c r="L40" s="280">
        <f>VLOOKUP(A40,[8]Planilha1!$A$3:$D$260,4,FALSE)</f>
        <v>8</v>
      </c>
      <c r="M40" s="281">
        <f>VLOOKUP(A40,'[9]Base Cadastral Entidades'!$A$8:$W$475,15,FALSE)</f>
        <v>1</v>
      </c>
      <c r="N40" s="282">
        <f>VLOOKUP(A40,'[9]Base Cadastral Entidades'!$A$8:$W$475,16,FALSE)</f>
        <v>18</v>
      </c>
      <c r="O40" s="315" t="str">
        <f>VLOOKUP(A40,[2]Dados_EFPC!A$1:O$273,15,FALSE)</f>
        <v>http://www.santanderprevi.com.br</v>
      </c>
    </row>
    <row r="41" spans="1:15" x14ac:dyDescent="0.3">
      <c r="A41" s="313" t="s">
        <v>464</v>
      </c>
      <c r="B41" s="313" t="s">
        <v>855</v>
      </c>
      <c r="C41" s="313" t="s">
        <v>856</v>
      </c>
      <c r="D41" s="314" t="s">
        <v>425</v>
      </c>
      <c r="E41" s="314" t="s">
        <v>285</v>
      </c>
      <c r="F41" s="278">
        <v>4905921642.9899998</v>
      </c>
      <c r="G41" s="279">
        <f>VLOOKUP(A41,[7]Planilha3!$G$4:$H$254,2,FALSE)</f>
        <v>47202634.07</v>
      </c>
      <c r="H41" s="279">
        <f>VLOOKUP(A41,[7]Planilha2!$F$4:$G$248,2,FALSE)</f>
        <v>29696821.710000001</v>
      </c>
      <c r="I41" s="279">
        <v>11373446.050000001</v>
      </c>
      <c r="J41" s="280">
        <f>VLOOKUP(A41,[8]Planilha1!$A$3:$D$260,2,FALSE)</f>
        <v>19308</v>
      </c>
      <c r="K41" s="280">
        <f>VLOOKUP(A41,[8]Planilha1!$A$3:$D$260,3,FALSE)</f>
        <v>1931</v>
      </c>
      <c r="L41" s="280">
        <f>VLOOKUP(A41,[8]Planilha1!$A$3:$D$260,4,FALSE)</f>
        <v>229</v>
      </c>
      <c r="M41" s="281">
        <f>VLOOKUP(A41,'[9]Base Cadastral Entidades'!$A$8:$W$475,15,FALSE)</f>
        <v>1</v>
      </c>
      <c r="N41" s="282">
        <f>VLOOKUP(A41,'[9]Base Cadastral Entidades'!$A$8:$W$475,16,FALSE)</f>
        <v>8</v>
      </c>
      <c r="O41" s="315" t="str">
        <f>VLOOKUP(A41,[2]Dados_EFPC!A$1:O$273,15,FALSE)</f>
        <v>http://www.embraerprev.com.br</v>
      </c>
    </row>
    <row r="42" spans="1:15" x14ac:dyDescent="0.3">
      <c r="A42" s="313" t="s">
        <v>458</v>
      </c>
      <c r="B42" s="313" t="s">
        <v>853</v>
      </c>
      <c r="C42" s="313" t="s">
        <v>854</v>
      </c>
      <c r="D42" s="314" t="s">
        <v>794</v>
      </c>
      <c r="E42" s="314" t="s">
        <v>285</v>
      </c>
      <c r="F42" s="278">
        <v>3585007879.3499999</v>
      </c>
      <c r="G42" s="279">
        <f>VLOOKUP(A42,[7]Planilha3!$G$4:$H$254,2,FALSE)</f>
        <v>30419008.399999999</v>
      </c>
      <c r="H42" s="279">
        <f>VLOOKUP(A42,[7]Planilha2!$F$4:$G$248,2,FALSE)</f>
        <v>90583633.710000008</v>
      </c>
      <c r="I42" s="279">
        <v>2371946.36</v>
      </c>
      <c r="J42" s="280">
        <f>VLOOKUP(A42,[8]Planilha1!$A$3:$D$260,2,FALSE)</f>
        <v>1338</v>
      </c>
      <c r="K42" s="280">
        <f>VLOOKUP(A42,[8]Planilha1!$A$3:$D$260,3,FALSE)</f>
        <v>2899</v>
      </c>
      <c r="L42" s="280">
        <f>VLOOKUP(A42,[8]Planilha1!$A$3:$D$260,4,FALSE)</f>
        <v>860</v>
      </c>
      <c r="M42" s="281">
        <f>VLOOKUP(A42,'[9]Base Cadastral Entidades'!$A$8:$W$475,15,FALSE)</f>
        <v>6</v>
      </c>
      <c r="N42" s="282">
        <f>VLOOKUP(A42,'[9]Base Cadastral Entidades'!$A$8:$W$475,16,FALSE)</f>
        <v>11</v>
      </c>
      <c r="O42" s="316" t="s">
        <v>1324</v>
      </c>
    </row>
    <row r="43" spans="1:15" x14ac:dyDescent="0.3">
      <c r="A43" s="313" t="s">
        <v>461</v>
      </c>
      <c r="B43" s="313" t="s">
        <v>920</v>
      </c>
      <c r="C43" s="313" t="s">
        <v>921</v>
      </c>
      <c r="D43" s="314" t="s">
        <v>703</v>
      </c>
      <c r="E43" s="314" t="s">
        <v>163</v>
      </c>
      <c r="F43" s="278">
        <v>4768771780.1000004</v>
      </c>
      <c r="G43" s="279">
        <f>VLOOKUP(A43,[7]Planilha3!$G$4:$H$254,2,FALSE)</f>
        <v>37659989.859999999</v>
      </c>
      <c r="H43" s="279">
        <f>VLOOKUP(A43,[7]Planilha2!$F$4:$G$248,2,FALSE)</f>
        <v>60424364.579999998</v>
      </c>
      <c r="I43" s="279">
        <v>27336397.420000002</v>
      </c>
      <c r="J43" s="280">
        <f>VLOOKUP(A43,[8]Planilha1!$A$3:$D$260,2,FALSE)</f>
        <v>14993</v>
      </c>
      <c r="K43" s="280">
        <f>VLOOKUP(A43,[8]Planilha1!$A$3:$D$260,3,FALSE)</f>
        <v>4750</v>
      </c>
      <c r="L43" s="280">
        <f>VLOOKUP(A43,[8]Planilha1!$A$3:$D$260,4,FALSE)</f>
        <v>949</v>
      </c>
      <c r="M43" s="281">
        <f>VLOOKUP(A43,'[9]Base Cadastral Entidades'!$A$8:$W$475,15,FALSE)</f>
        <v>18</v>
      </c>
      <c r="N43" s="282">
        <f>VLOOKUP(A43,'[9]Base Cadastral Entidades'!$A$8:$W$475,16,FALSE)</f>
        <v>19</v>
      </c>
      <c r="O43" s="315" t="str">
        <f>VLOOKUP(A43,[2]Dados_EFPC!A$1:O$273,15,FALSE)</f>
        <v>http://www.fundacaolibertas.com.br</v>
      </c>
    </row>
    <row r="44" spans="1:15" x14ac:dyDescent="0.3">
      <c r="A44" s="313" t="s">
        <v>460</v>
      </c>
      <c r="B44" s="313" t="s">
        <v>1124</v>
      </c>
      <c r="C44" s="313" t="s">
        <v>1125</v>
      </c>
      <c r="D44" s="314" t="s">
        <v>732</v>
      </c>
      <c r="E44" s="314" t="s">
        <v>163</v>
      </c>
      <c r="F44" s="278">
        <v>4647713012.1499996</v>
      </c>
      <c r="G44" s="279">
        <f>VLOOKUP(A44,[7]Planilha3!$G$4:$H$254,2,FALSE)</f>
        <v>17914622.669999998</v>
      </c>
      <c r="H44" s="279">
        <f>VLOOKUP(A44,[7]Planilha2!$F$4:$G$248,2,FALSE)</f>
        <v>93082161.450000003</v>
      </c>
      <c r="I44" s="279">
        <v>15869190.189999999</v>
      </c>
      <c r="J44" s="280">
        <f>VLOOKUP(A44,[8]Planilha1!$A$3:$D$260,2,FALSE)</f>
        <v>2901</v>
      </c>
      <c r="K44" s="280">
        <f>VLOOKUP(A44,[8]Planilha1!$A$3:$D$260,3,FALSE)</f>
        <v>2454</v>
      </c>
      <c r="L44" s="280">
        <f>VLOOKUP(A44,[8]Planilha1!$A$3:$D$260,4,FALSE)</f>
        <v>574</v>
      </c>
      <c r="M44" s="281">
        <f>VLOOKUP(A44,'[9]Base Cadastral Entidades'!$A$8:$W$475,15,FALSE)</f>
        <v>7</v>
      </c>
      <c r="N44" s="282">
        <f>VLOOKUP(A44,'[9]Base Cadastral Entidades'!$A$8:$W$475,16,FALSE)</f>
        <v>5</v>
      </c>
      <c r="O44" s="315" t="str">
        <f>VLOOKUP(A44,[2]Dados_EFPC!A$1:O$273,15,FALSE)</f>
        <v>http://www.previnorte.com.br</v>
      </c>
    </row>
    <row r="45" spans="1:15" x14ac:dyDescent="0.3">
      <c r="A45" s="313" t="s">
        <v>463</v>
      </c>
      <c r="B45" s="313" t="s">
        <v>761</v>
      </c>
      <c r="C45" s="313" t="s">
        <v>762</v>
      </c>
      <c r="D45" s="314" t="s">
        <v>425</v>
      </c>
      <c r="E45" s="314" t="s">
        <v>285</v>
      </c>
      <c r="F45" s="278">
        <v>4682427369.7399998</v>
      </c>
      <c r="G45" s="279">
        <f>VLOOKUP(A45,[7]Planilha3!$G$4:$H$254,2,FALSE)</f>
        <v>18121054.379999999</v>
      </c>
      <c r="H45" s="279">
        <f>VLOOKUP(A45,[7]Planilha2!$F$4:$G$248,2,FALSE)</f>
        <v>57728344</v>
      </c>
      <c r="I45" s="279">
        <v>11271706.939999999</v>
      </c>
      <c r="J45" s="280">
        <f>VLOOKUP(A45,[8]Planilha1!$A$3:$D$260,2,FALSE)</f>
        <v>39371</v>
      </c>
      <c r="K45" s="280">
        <f>VLOOKUP(A45,[8]Planilha1!$A$3:$D$260,3,FALSE)</f>
        <v>6895</v>
      </c>
      <c r="L45" s="280">
        <f>VLOOKUP(A45,[8]Planilha1!$A$3:$D$260,4,FALSE)</f>
        <v>1286</v>
      </c>
      <c r="M45" s="281">
        <f>VLOOKUP(A45,'[9]Base Cadastral Entidades'!$A$8:$W$475,15,FALSE)</f>
        <v>4</v>
      </c>
      <c r="N45" s="282">
        <f>VLOOKUP(A45,'[9]Base Cadastral Entidades'!$A$8:$W$475,16,FALSE)</f>
        <v>7</v>
      </c>
      <c r="O45" s="315" t="str">
        <f>VLOOKUP(A45,[2]Dados_EFPC!A$1:O$273,15,FALSE)</f>
        <v>http://www.brfprevidencia.com.br</v>
      </c>
    </row>
    <row r="46" spans="1:15" x14ac:dyDescent="0.3">
      <c r="A46" s="313" t="s">
        <v>462</v>
      </c>
      <c r="B46" s="313" t="s">
        <v>801</v>
      </c>
      <c r="C46" s="313" t="s">
        <v>802</v>
      </c>
      <c r="D46" s="314" t="s">
        <v>794</v>
      </c>
      <c r="E46" s="314" t="s">
        <v>163</v>
      </c>
      <c r="F46" s="278">
        <v>4686906202.5500002</v>
      </c>
      <c r="G46" s="279">
        <f>VLOOKUP(A46,[7]Planilha3!$G$4:$H$254,2,FALSE)</f>
        <v>46051952.400000006</v>
      </c>
      <c r="H46" s="279">
        <f>VLOOKUP(A46,[7]Planilha2!$F$4:$G$248,2,FALSE)</f>
        <v>100955486.85000001</v>
      </c>
      <c r="I46" s="279">
        <v>2413587.62</v>
      </c>
      <c r="J46" s="280">
        <f>VLOOKUP(A46,[8]Planilha1!$A$3:$D$260,2,FALSE)</f>
        <v>7507</v>
      </c>
      <c r="K46" s="280">
        <f>VLOOKUP(A46,[8]Planilha1!$A$3:$D$260,3,FALSE)</f>
        <v>4553</v>
      </c>
      <c r="L46" s="280">
        <f>VLOOKUP(A46,[8]Planilha1!$A$3:$D$260,4,FALSE)</f>
        <v>1447</v>
      </c>
      <c r="M46" s="281">
        <f>VLOOKUP(A46,'[9]Base Cadastral Entidades'!$A$8:$W$475,15,FALSE)</f>
        <v>5</v>
      </c>
      <c r="N46" s="282">
        <f>VLOOKUP(A46,'[9]Base Cadastral Entidades'!$A$8:$W$475,16,FALSE)</f>
        <v>3</v>
      </c>
      <c r="O46" s="315" t="str">
        <f>VLOOKUP(A46,[2]Dados_EFPC!A$1:O$273,15,FALSE)</f>
        <v>http://www.celos.com.br</v>
      </c>
    </row>
    <row r="47" spans="1:15" x14ac:dyDescent="0.3">
      <c r="A47" s="313" t="s">
        <v>465</v>
      </c>
      <c r="B47" s="313" t="s">
        <v>950</v>
      </c>
      <c r="C47" s="313" t="s">
        <v>951</v>
      </c>
      <c r="D47" s="314" t="s">
        <v>746</v>
      </c>
      <c r="E47" s="314" t="s">
        <v>285</v>
      </c>
      <c r="F47" s="278">
        <v>4649622010.6300001</v>
      </c>
      <c r="G47" s="279">
        <f>VLOOKUP(A47,[7]Planilha3!$G$4:$H$254,2,FALSE)</f>
        <v>30423779.920000002</v>
      </c>
      <c r="H47" s="279">
        <f>VLOOKUP(A47,[7]Planilha2!$F$4:$G$248,2,FALSE)</f>
        <v>55227527.369999997</v>
      </c>
      <c r="I47" s="279">
        <v>17033776.449999999</v>
      </c>
      <c r="J47" s="280">
        <f>VLOOKUP(A47,[8]Planilha1!$A$3:$D$260,2,FALSE)</f>
        <v>16433</v>
      </c>
      <c r="K47" s="280">
        <f>VLOOKUP(A47,[8]Planilha1!$A$3:$D$260,3,FALSE)</f>
        <v>2607</v>
      </c>
      <c r="L47" s="280">
        <f>VLOOKUP(A47,[8]Planilha1!$A$3:$D$260,4,FALSE)</f>
        <v>574</v>
      </c>
      <c r="M47" s="281">
        <f>VLOOKUP(A47,'[9]Base Cadastral Entidades'!$A$8:$W$475,15,FALSE)</f>
        <v>3</v>
      </c>
      <c r="N47" s="282">
        <f>VLOOKUP(A47,'[9]Base Cadastral Entidades'!$A$8:$W$475,16,FALSE)</f>
        <v>20</v>
      </c>
      <c r="O47" s="315" t="str">
        <f>VLOOKUP(A47,[2]Dados_EFPC!A$1:O$273,15,FALSE)</f>
        <v>WWW.GERDAUPREVIDENCIA.COM.BR</v>
      </c>
    </row>
    <row r="48" spans="1:15" x14ac:dyDescent="0.3">
      <c r="A48" s="313" t="s">
        <v>470</v>
      </c>
      <c r="B48" s="313" t="s">
        <v>1027</v>
      </c>
      <c r="C48" s="313" t="s">
        <v>1028</v>
      </c>
      <c r="D48" s="314" t="s">
        <v>711</v>
      </c>
      <c r="E48" s="314" t="s">
        <v>163</v>
      </c>
      <c r="F48" s="278">
        <v>4563331970.4899998</v>
      </c>
      <c r="G48" s="279">
        <f>VLOOKUP(A48,[7]Planilha3!$G$4:$H$254,2,FALSE)</f>
        <v>37225787.43</v>
      </c>
      <c r="H48" s="279">
        <f>VLOOKUP(A48,[7]Planilha2!$F$4:$G$248,2,FALSE)</f>
        <v>63480614.200000003</v>
      </c>
      <c r="I48" s="279">
        <v>470237.04</v>
      </c>
      <c r="J48" s="280">
        <f>VLOOKUP(A48,[8]Planilha1!$A$3:$D$260,2,FALSE)</f>
        <v>3005</v>
      </c>
      <c r="K48" s="280">
        <f>VLOOKUP(A48,[8]Planilha1!$A$3:$D$260,3,FALSE)</f>
        <v>1542</v>
      </c>
      <c r="L48" s="280">
        <f>VLOOKUP(A48,[8]Planilha1!$A$3:$D$260,4,FALSE)</f>
        <v>427</v>
      </c>
      <c r="M48" s="281">
        <f>VLOOKUP(A48,'[9]Base Cadastral Entidades'!$A$8:$W$475,15,FALSE)</f>
        <v>4</v>
      </c>
      <c r="N48" s="282">
        <f>VLOOKUP(A48,'[9]Base Cadastral Entidades'!$A$8:$W$475,16,FALSE)</f>
        <v>4</v>
      </c>
      <c r="O48" s="315" t="str">
        <f>VLOOKUP(A48,[2]Dados_EFPC!A$1:O$273,15,FALSE)</f>
        <v>http://www.nucleos.com.br</v>
      </c>
    </row>
    <row r="49" spans="1:15" x14ac:dyDescent="0.3">
      <c r="A49" s="313" t="s">
        <v>466</v>
      </c>
      <c r="B49" s="313" t="s">
        <v>1178</v>
      </c>
      <c r="C49" s="313" t="s">
        <v>1179</v>
      </c>
      <c r="D49" s="314" t="s">
        <v>425</v>
      </c>
      <c r="E49" s="314" t="s">
        <v>163</v>
      </c>
      <c r="F49" s="278">
        <v>4493614911.2299995</v>
      </c>
      <c r="G49" s="279">
        <f>VLOOKUP(A49,[7]Planilha3!$G$4:$H$254,2,FALSE)</f>
        <v>33787969.170000002</v>
      </c>
      <c r="H49" s="279">
        <f>VLOOKUP(A49,[7]Planilha2!$F$4:$G$248,2,FALSE)</f>
        <v>67195788.959999993</v>
      </c>
      <c r="I49" s="279">
        <v>9445612.4299999997</v>
      </c>
      <c r="J49" s="280">
        <f>VLOOKUP(A49,[8]Planilha1!$A$3:$D$260,2,FALSE)</f>
        <v>10981</v>
      </c>
      <c r="K49" s="280">
        <f>VLOOKUP(A49,[8]Planilha1!$A$3:$D$260,3,FALSE)</f>
        <v>7151</v>
      </c>
      <c r="L49" s="280">
        <f>VLOOKUP(A49,[8]Planilha1!$A$3:$D$260,4,FALSE)</f>
        <v>2257</v>
      </c>
      <c r="M49" s="281">
        <f>VLOOKUP(A49,'[9]Base Cadastral Entidades'!$A$8:$W$475,15,FALSE)</f>
        <v>5</v>
      </c>
      <c r="N49" s="282">
        <f>VLOOKUP(A49,'[9]Base Cadastral Entidades'!$A$8:$W$475,16,FALSE)</f>
        <v>3</v>
      </c>
      <c r="O49" s="315" t="str">
        <f>VLOOKUP(A49,[2]Dados_EFPC!A$1:O$273,15,FALSE)</f>
        <v>https://www.sabesprev.com.br</v>
      </c>
    </row>
    <row r="50" spans="1:15" x14ac:dyDescent="0.3">
      <c r="A50" s="313" t="s">
        <v>471</v>
      </c>
      <c r="B50" s="313" t="s">
        <v>471</v>
      </c>
      <c r="C50" s="313" t="s">
        <v>1246</v>
      </c>
      <c r="D50" s="314" t="s">
        <v>425</v>
      </c>
      <c r="E50" s="314" t="s">
        <v>285</v>
      </c>
      <c r="F50" s="278">
        <v>4542762837.96</v>
      </c>
      <c r="G50" s="279">
        <f>VLOOKUP(A50,[7]Planilha3!$G$4:$H$254,2,FALSE)</f>
        <v>70734544.329999998</v>
      </c>
      <c r="H50" s="279">
        <f>VLOOKUP(A50,[7]Planilha2!$F$4:$G$248,2,FALSE)</f>
        <v>34174111.009999998</v>
      </c>
      <c r="I50" s="279">
        <v>18973834.670000002</v>
      </c>
      <c r="J50" s="280">
        <f>VLOOKUP(A50,[8]Planilha1!$A$3:$D$260,2,FALSE)</f>
        <v>16432</v>
      </c>
      <c r="K50" s="280">
        <f>VLOOKUP(A50,[8]Planilha1!$A$3:$D$260,3,FALSE)</f>
        <v>1014</v>
      </c>
      <c r="L50" s="280">
        <f>VLOOKUP(A50,[8]Planilha1!$A$3:$D$260,4,FALSE)</f>
        <v>30</v>
      </c>
      <c r="M50" s="281">
        <f>VLOOKUP(A50,'[9]Base Cadastral Entidades'!$A$8:$W$475,15,FALSE)</f>
        <v>1</v>
      </c>
      <c r="N50" s="282">
        <f>VLOOKUP(A50,'[9]Base Cadastral Entidades'!$A$8:$W$475,16,FALSE)</f>
        <v>217</v>
      </c>
      <c r="O50" s="315" t="str">
        <f>VLOOKUP(A50,[2]Dados_EFPC!A$1:O$273,15,FALSE)</f>
        <v>https://vexty.com.br/</v>
      </c>
    </row>
    <row r="51" spans="1:15" ht="15.6" customHeight="1" x14ac:dyDescent="0.3">
      <c r="A51" s="313" t="s">
        <v>468</v>
      </c>
      <c r="B51" s="313" t="s">
        <v>820</v>
      </c>
      <c r="C51" s="313" t="s">
        <v>821</v>
      </c>
      <c r="D51" s="314" t="s">
        <v>425</v>
      </c>
      <c r="E51" s="314" t="s">
        <v>285</v>
      </c>
      <c r="F51" s="278">
        <v>4393147678.3299999</v>
      </c>
      <c r="G51" s="279">
        <f>VLOOKUP(A51,[7]Planilha3!$G$4:$H$254,2,FALSE)</f>
        <v>35263537.409999996</v>
      </c>
      <c r="H51" s="279">
        <f>VLOOKUP(A51,[7]Planilha2!$F$4:$G$248,2,FALSE)</f>
        <v>54696141.210000001</v>
      </c>
      <c r="I51" s="279">
        <v>703692.32</v>
      </c>
      <c r="J51" s="280">
        <f>VLOOKUP(A51,[8]Planilha1!$A$3:$D$260,2,FALSE)</f>
        <v>9242</v>
      </c>
      <c r="K51" s="280">
        <f>VLOOKUP(A51,[8]Planilha1!$A$3:$D$260,3,FALSE)</f>
        <v>1456</v>
      </c>
      <c r="L51" s="280">
        <f>VLOOKUP(A51,[8]Planilha1!$A$3:$D$260,4,FALSE)</f>
        <v>124</v>
      </c>
      <c r="M51" s="281">
        <f>VLOOKUP(A51,'[9]Base Cadastral Entidades'!$A$8:$W$475,15,FALSE)</f>
        <v>4</v>
      </c>
      <c r="N51" s="282">
        <f>VLOOKUP(A51,'[9]Base Cadastral Entidades'!$A$8:$W$475,16,FALSE)</f>
        <v>16</v>
      </c>
      <c r="O51" s="315" t="str">
        <f>VLOOKUP(A51,[2]Dados_EFPC!A$1:O$273,15,FALSE)</f>
        <v>https://www.citiprevi.com.br/</v>
      </c>
    </row>
    <row r="52" spans="1:15" ht="17.399999999999999" customHeight="1" x14ac:dyDescent="0.3">
      <c r="A52" s="313" t="s">
        <v>467</v>
      </c>
      <c r="B52" s="313" t="s">
        <v>967</v>
      </c>
      <c r="C52" s="313" t="s">
        <v>968</v>
      </c>
      <c r="D52" s="314" t="s">
        <v>711</v>
      </c>
      <c r="E52" s="314" t="s">
        <v>163</v>
      </c>
      <c r="F52" s="278">
        <v>4307503805.5</v>
      </c>
      <c r="G52" s="279">
        <f>VLOOKUP(A52,[7]Planilha3!$G$4:$H$254,2,FALSE)</f>
        <v>22605431.460000001</v>
      </c>
      <c r="H52" s="279">
        <f>VLOOKUP(A52,[7]Planilha2!$F$4:$G$248,2,FALSE)</f>
        <v>69837371.320000008</v>
      </c>
      <c r="I52" s="279">
        <v>2288503.56</v>
      </c>
      <c r="J52" s="280">
        <f>VLOOKUP(A52,[8]Planilha1!$A$3:$D$260,2,FALSE)</f>
        <v>5662</v>
      </c>
      <c r="K52" s="280">
        <f>VLOOKUP(A52,[8]Planilha1!$A$3:$D$260,3,FALSE)</f>
        <v>4145</v>
      </c>
      <c r="L52" s="280">
        <f>VLOOKUP(A52,[8]Planilha1!$A$3:$D$260,4,FALSE)</f>
        <v>1105</v>
      </c>
      <c r="M52" s="281">
        <f>VLOOKUP(A52,'[9]Base Cadastral Entidades'!$A$8:$W$475,15,FALSE)</f>
        <v>4</v>
      </c>
      <c r="N52" s="282">
        <f>VLOOKUP(A52,'[9]Base Cadastral Entidades'!$A$8:$W$475,16,FALSE)</f>
        <v>14</v>
      </c>
      <c r="O52" s="315" t="str">
        <f>VLOOKUP(A52,[2]Dados_EFPC!A$1:O$273,15,FALSE)</f>
        <v>http://www.infraprev.org.br</v>
      </c>
    </row>
    <row r="53" spans="1:15" ht="15" customHeight="1" x14ac:dyDescent="0.3">
      <c r="A53" s="313" t="s">
        <v>476</v>
      </c>
      <c r="B53" s="313" t="s">
        <v>934</v>
      </c>
      <c r="C53" s="313" t="s">
        <v>935</v>
      </c>
      <c r="D53" s="314" t="s">
        <v>741</v>
      </c>
      <c r="E53" s="314" t="s">
        <v>285</v>
      </c>
      <c r="F53" s="278">
        <v>4191146563.04</v>
      </c>
      <c r="G53" s="279">
        <f>VLOOKUP(A53,[7]Planilha3!$G$4:$H$254,2,FALSE)</f>
        <v>18403912.129999999</v>
      </c>
      <c r="H53" s="279">
        <f>VLOOKUP(A53,[7]Planilha2!$F$4:$G$248,2,FALSE)</f>
        <v>67492443.879999995</v>
      </c>
      <c r="I53" s="279">
        <v>4912863.04</v>
      </c>
      <c r="J53" s="280">
        <f>VLOOKUP(A53,[8]Planilha1!$A$3:$D$260,2,FALSE)</f>
        <v>8663</v>
      </c>
      <c r="K53" s="280">
        <f>VLOOKUP(A53,[8]Planilha1!$A$3:$D$260,3,FALSE)</f>
        <v>2942</v>
      </c>
      <c r="L53" s="280">
        <f>VLOOKUP(A53,[8]Planilha1!$A$3:$D$260,4,FALSE)</f>
        <v>557</v>
      </c>
      <c r="M53" s="281">
        <f>VLOOKUP(A53,'[9]Base Cadastral Entidades'!$A$8:$W$475,15,FALSE)</f>
        <v>6</v>
      </c>
      <c r="N53" s="282">
        <f>VLOOKUP(A53,'[9]Base Cadastral Entidades'!$A$8:$W$475,16,FALSE)</f>
        <v>6</v>
      </c>
      <c r="O53" s="315" t="str">
        <f>VLOOKUP(A53,[2]Dados_EFPC!A$1:O$273,15,FALSE)</f>
        <v>http://www.funssest.com.br</v>
      </c>
    </row>
    <row r="54" spans="1:15" x14ac:dyDescent="0.3">
      <c r="A54" s="313" t="s">
        <v>475</v>
      </c>
      <c r="B54" s="313" t="s">
        <v>960</v>
      </c>
      <c r="C54" s="313" t="s">
        <v>961</v>
      </c>
      <c r="D54" s="314" t="s">
        <v>425</v>
      </c>
      <c r="E54" s="314" t="s">
        <v>285</v>
      </c>
      <c r="F54" s="278">
        <v>4221566486.3200002</v>
      </c>
      <c r="G54" s="279">
        <f>VLOOKUP(A54,[7]Planilha3!$G$4:$H$254,2,FALSE)</f>
        <v>63557168.600000001</v>
      </c>
      <c r="H54" s="279">
        <f>VLOOKUP(A54,[7]Planilha2!$F$4:$G$248,2,FALSE)</f>
        <v>30817683.129999999</v>
      </c>
      <c r="I54" s="279">
        <v>23923732.82</v>
      </c>
      <c r="J54" s="280">
        <f>VLOOKUP(A54,[8]Planilha1!$A$3:$D$260,2,FALSE)</f>
        <v>40706</v>
      </c>
      <c r="K54" s="280">
        <f>VLOOKUP(A54,[8]Planilha1!$A$3:$D$260,3,FALSE)</f>
        <v>1302</v>
      </c>
      <c r="L54" s="280">
        <f>VLOOKUP(A54,[8]Planilha1!$A$3:$D$260,4,FALSE)</f>
        <v>113</v>
      </c>
      <c r="M54" s="281">
        <f>VLOOKUP(A54,'[9]Base Cadastral Entidades'!$A$8:$W$475,15,FALSE)</f>
        <v>32</v>
      </c>
      <c r="N54" s="282">
        <f>VLOOKUP(A54,'[9]Base Cadastral Entidades'!$A$8:$W$475,16,FALSE)</f>
        <v>49</v>
      </c>
      <c r="O54" s="315" t="str">
        <f>VLOOKUP(A54,[2]Dados_EFPC!A$1:O$273,15,FALSE)</f>
        <v>http://https//www.ifmprev.com.br</v>
      </c>
    </row>
    <row r="55" spans="1:15" x14ac:dyDescent="0.3">
      <c r="A55" s="313" t="s">
        <v>473</v>
      </c>
      <c r="B55" s="313" t="s">
        <v>1234</v>
      </c>
      <c r="C55" s="313" t="s">
        <v>1235</v>
      </c>
      <c r="D55" s="314" t="s">
        <v>425</v>
      </c>
      <c r="E55" s="314" t="s">
        <v>285</v>
      </c>
      <c r="F55" s="278">
        <v>4101987981.23</v>
      </c>
      <c r="G55" s="279">
        <f>VLOOKUP(A55,[7]Planilha3!$G$4:$H$254,2,FALSE)</f>
        <v>24574767.960000001</v>
      </c>
      <c r="H55" s="279">
        <f>VLOOKUP(A55,[7]Planilha2!$F$4:$G$248,2,FALSE)</f>
        <v>47476023.100000001</v>
      </c>
      <c r="I55" s="279">
        <v>1085759.02</v>
      </c>
      <c r="J55" s="280">
        <f>VLOOKUP(A55,[8]Planilha1!$A$3:$D$260,2,FALSE)</f>
        <v>13446</v>
      </c>
      <c r="K55" s="280">
        <f>VLOOKUP(A55,[8]Planilha1!$A$3:$D$260,3,FALSE)</f>
        <v>1404</v>
      </c>
      <c r="L55" s="280">
        <f>VLOOKUP(A55,[8]Planilha1!$A$3:$D$260,4,FALSE)</f>
        <v>332</v>
      </c>
      <c r="M55" s="281">
        <f>VLOOKUP(A55,'[9]Base Cadastral Entidades'!$A$8:$W$475,15,FALSE)</f>
        <v>3</v>
      </c>
      <c r="N55" s="282">
        <f>VLOOKUP(A55,'[9]Base Cadastral Entidades'!$A$8:$W$475,16,FALSE)</f>
        <v>9</v>
      </c>
      <c r="O55" s="315" t="str">
        <f>VLOOKUP(A55,[2]Dados_EFPC!A$1:O$273,15,FALSE)</f>
        <v>http://www.unileverprev.com.br</v>
      </c>
    </row>
    <row r="56" spans="1:15" x14ac:dyDescent="0.3">
      <c r="A56" s="313" t="s">
        <v>472</v>
      </c>
      <c r="B56" s="313" t="s">
        <v>1003</v>
      </c>
      <c r="C56" s="313" t="s">
        <v>1004</v>
      </c>
      <c r="D56" s="314" t="s">
        <v>425</v>
      </c>
      <c r="E56" s="314" t="s">
        <v>163</v>
      </c>
      <c r="F56" s="278">
        <v>4077241581.1300001</v>
      </c>
      <c r="G56" s="279">
        <f>VLOOKUP(A56,[7]Planilha3!$G$4:$H$254,2,FALSE)</f>
        <v>23802122.759999998</v>
      </c>
      <c r="H56" s="279">
        <f>VLOOKUP(A56,[7]Planilha2!$F$4:$G$248,2,FALSE)</f>
        <v>50385404.43</v>
      </c>
      <c r="I56" s="279">
        <v>6881342.5</v>
      </c>
      <c r="J56" s="280">
        <f>VLOOKUP(A56,[8]Planilha1!$A$3:$D$260,2,FALSE)</f>
        <v>7544</v>
      </c>
      <c r="K56" s="280">
        <f>VLOOKUP(A56,[8]Planilha1!$A$3:$D$260,3,FALSE)</f>
        <v>3945</v>
      </c>
      <c r="L56" s="280">
        <f>VLOOKUP(A56,[8]Planilha1!$A$3:$D$260,4,FALSE)</f>
        <v>879</v>
      </c>
      <c r="M56" s="281">
        <f>VLOOKUP(A56,'[9]Base Cadastral Entidades'!$A$8:$W$475,15,FALSE)</f>
        <v>4</v>
      </c>
      <c r="N56" s="282">
        <f>VLOOKUP(A56,'[9]Base Cadastral Entidades'!$A$8:$W$475,16,FALSE)</f>
        <v>5</v>
      </c>
      <c r="O56" s="315" t="str">
        <f>VLOOKUP(A56,[2]Dados_EFPC!A$1:O$273,15,FALSE)</f>
        <v>http://www.metrus.org.br</v>
      </c>
    </row>
    <row r="57" spans="1:15" x14ac:dyDescent="0.3">
      <c r="A57" s="313" t="s">
        <v>474</v>
      </c>
      <c r="B57" s="313" t="s">
        <v>926</v>
      </c>
      <c r="C57" s="313" t="s">
        <v>927</v>
      </c>
      <c r="D57" s="314" t="s">
        <v>425</v>
      </c>
      <c r="E57" s="314" t="s">
        <v>285</v>
      </c>
      <c r="F57" s="278">
        <v>4005388526.48</v>
      </c>
      <c r="G57" s="279">
        <f>VLOOKUP(A57,[7]Planilha3!$G$4:$H$254,2,FALSE)</f>
        <v>25439251.670000002</v>
      </c>
      <c r="H57" s="279">
        <f>VLOOKUP(A57,[7]Planilha2!$F$4:$G$248,2,FALSE)</f>
        <v>58880711.170000002</v>
      </c>
      <c r="I57" s="279">
        <v>7135603.5999999996</v>
      </c>
      <c r="J57" s="280">
        <f>VLOOKUP(A57,[8]Planilha1!$A$3:$D$260,2,FALSE)</f>
        <v>22847</v>
      </c>
      <c r="K57" s="280">
        <f>VLOOKUP(A57,[8]Planilha1!$A$3:$D$260,3,FALSE)</f>
        <v>2179</v>
      </c>
      <c r="L57" s="280">
        <f>VLOOKUP(A57,[8]Planilha1!$A$3:$D$260,4,FALSE)</f>
        <v>365</v>
      </c>
      <c r="M57" s="281">
        <f>VLOOKUP(A57,'[9]Base Cadastral Entidades'!$A$8:$W$475,15,FALSE)</f>
        <v>3</v>
      </c>
      <c r="N57" s="282">
        <f>VLOOKUP(A57,'[9]Base Cadastral Entidades'!$A$8:$W$475,16,FALSE)</f>
        <v>12</v>
      </c>
      <c r="O57" s="315" t="str">
        <f>VLOOKUP(A57,[2]Dados_EFPC!A$1:O$273,15,FALSE)</f>
        <v>http://www.funepp.com.br</v>
      </c>
    </row>
    <row r="58" spans="1:15" x14ac:dyDescent="0.3">
      <c r="A58" s="313" t="s">
        <v>477</v>
      </c>
      <c r="B58" s="313" t="s">
        <v>1168</v>
      </c>
      <c r="C58" s="313" t="s">
        <v>1169</v>
      </c>
      <c r="D58" s="314" t="s">
        <v>732</v>
      </c>
      <c r="E58" s="314" t="s">
        <v>163</v>
      </c>
      <c r="F58" s="278">
        <v>3930437408.1700001</v>
      </c>
      <c r="G58" s="279">
        <f>VLOOKUP(A58,[7]Planilha3!$G$4:$H$254,2,FALSE)</f>
        <v>43982422.780000001</v>
      </c>
      <c r="H58" s="279">
        <f>VLOOKUP(A58,[7]Planilha2!$F$4:$G$248,2,FALSE)</f>
        <v>67280079.969999999</v>
      </c>
      <c r="I58" s="279">
        <v>1452246.54</v>
      </c>
      <c r="J58" s="280">
        <f>VLOOKUP(A58,[8]Planilha1!$A$3:$D$260,2,FALSE)</f>
        <v>5162</v>
      </c>
      <c r="K58" s="280">
        <f>VLOOKUP(A58,[8]Planilha1!$A$3:$D$260,3,FALSE)</f>
        <v>1540</v>
      </c>
      <c r="L58" s="280">
        <f>VLOOKUP(A58,[8]Planilha1!$A$3:$D$260,4,FALSE)</f>
        <v>175</v>
      </c>
      <c r="M58" s="281">
        <f>VLOOKUP(A58,'[9]Base Cadastral Entidades'!$A$8:$W$475,15,FALSE)</f>
        <v>7</v>
      </c>
      <c r="N58" s="282">
        <f>VLOOKUP(A58,'[9]Base Cadastral Entidades'!$A$8:$W$475,16,FALSE)</f>
        <v>16</v>
      </c>
      <c r="O58" s="315" t="str">
        <f>VLOOKUP(A58,[2]Dados_EFPC!A$1:O$273,15,FALSE)</f>
        <v>http://www.regius.org.br</v>
      </c>
    </row>
    <row r="59" spans="1:15" x14ac:dyDescent="0.3">
      <c r="A59" s="313" t="s">
        <v>478</v>
      </c>
      <c r="B59" s="313" t="s">
        <v>1025</v>
      </c>
      <c r="C59" s="313" t="s">
        <v>1026</v>
      </c>
      <c r="D59" s="314" t="s">
        <v>716</v>
      </c>
      <c r="E59" s="314" t="s">
        <v>285</v>
      </c>
      <c r="F59" s="278">
        <v>3844589699.46</v>
      </c>
      <c r="G59" s="279">
        <f>VLOOKUP(A59,[7]Planilha3!$G$4:$H$254,2,FALSE)</f>
        <v>38146902.280000001</v>
      </c>
      <c r="H59" s="279">
        <f>VLOOKUP(A59,[7]Planilha2!$F$4:$G$248,2,FALSE)</f>
        <v>72023415.950000003</v>
      </c>
      <c r="I59" s="279">
        <v>6669225.9400000004</v>
      </c>
      <c r="J59" s="280">
        <f>VLOOKUP(A59,[8]Planilha1!$A$3:$D$260,2,FALSE)</f>
        <v>11754</v>
      </c>
      <c r="K59" s="280">
        <f>VLOOKUP(A59,[8]Planilha1!$A$3:$D$260,3,FALSE)</f>
        <v>4595</v>
      </c>
      <c r="L59" s="280">
        <f>VLOOKUP(A59,[8]Planilha1!$A$3:$D$260,4,FALSE)</f>
        <v>1768</v>
      </c>
      <c r="M59" s="281">
        <f>VLOOKUP(A59,'[9]Base Cadastral Entidades'!$A$8:$W$475,15,FALSE)</f>
        <v>7</v>
      </c>
      <c r="N59" s="282">
        <f>VLOOKUP(A59,'[9]Base Cadastral Entidades'!$A$8:$W$475,16,FALSE)</f>
        <v>42</v>
      </c>
      <c r="O59" s="316" t="s">
        <v>1325</v>
      </c>
    </row>
    <row r="60" spans="1:15" x14ac:dyDescent="0.3">
      <c r="A60" s="313" t="s">
        <v>480</v>
      </c>
      <c r="B60" s="313" t="s">
        <v>1094</v>
      </c>
      <c r="C60" s="313" t="s">
        <v>1095</v>
      </c>
      <c r="D60" s="314" t="s">
        <v>425</v>
      </c>
      <c r="E60" s="314" t="s">
        <v>285</v>
      </c>
      <c r="F60" s="278">
        <v>3768183228.9400001</v>
      </c>
      <c r="G60" s="279">
        <f>VLOOKUP(A60,[7]Planilha3!$G$4:$H$254,2,FALSE)</f>
        <v>31310498.309999999</v>
      </c>
      <c r="H60" s="279">
        <f>VLOOKUP(A60,[7]Planilha2!$F$4:$G$248,2,FALSE)</f>
        <v>36743492.460000001</v>
      </c>
      <c r="I60" s="279">
        <v>5557436.2199999997</v>
      </c>
      <c r="J60" s="280">
        <f>VLOOKUP(A60,[8]Planilha1!$A$3:$D$260,2,FALSE)</f>
        <v>9319</v>
      </c>
      <c r="K60" s="280">
        <f>VLOOKUP(A60,[8]Planilha1!$A$3:$D$260,3,FALSE)</f>
        <v>1590</v>
      </c>
      <c r="L60" s="280">
        <f>VLOOKUP(A60,[8]Planilha1!$A$3:$D$260,4,FALSE)</f>
        <v>356</v>
      </c>
      <c r="M60" s="281">
        <f>VLOOKUP(A60,'[9]Base Cadastral Entidades'!$A$8:$W$475,15,FALSE)</f>
        <v>4</v>
      </c>
      <c r="N60" s="282">
        <f>VLOOKUP(A60,'[9]Base Cadastral Entidades'!$A$8:$W$475,16,FALSE)</f>
        <v>7</v>
      </c>
      <c r="O60" s="315" t="str">
        <f>VLOOKUP(A60,[2]Dados_EFPC!A$1:O$273,15,FALSE)</f>
        <v>http://www.previbayer.com.br</v>
      </c>
    </row>
    <row r="61" spans="1:15" x14ac:dyDescent="0.3">
      <c r="A61" s="313" t="s">
        <v>481</v>
      </c>
      <c r="B61" s="313" t="s">
        <v>977</v>
      </c>
      <c r="C61" s="313" t="s">
        <v>978</v>
      </c>
      <c r="D61" s="314" t="s">
        <v>425</v>
      </c>
      <c r="E61" s="314" t="s">
        <v>285</v>
      </c>
      <c r="F61" s="278">
        <v>3657107791.3400002</v>
      </c>
      <c r="G61" s="279">
        <f>VLOOKUP(A61,[7]Planilha3!$G$4:$H$254,2,FALSE)</f>
        <v>18282180.41</v>
      </c>
      <c r="H61" s="279">
        <f>VLOOKUP(A61,[7]Planilha2!$F$4:$G$248,2,FALSE)</f>
        <v>24803052.899999999</v>
      </c>
      <c r="I61" s="279">
        <v>909597.6</v>
      </c>
      <c r="J61" s="280">
        <f>VLOOKUP(A61,[8]Planilha1!$A$3:$D$260,2,FALSE)</f>
        <v>5148</v>
      </c>
      <c r="K61" s="280">
        <f>VLOOKUP(A61,[8]Planilha1!$A$3:$D$260,3,FALSE)</f>
        <v>1237</v>
      </c>
      <c r="L61" s="280">
        <f>VLOOKUP(A61,[8]Planilha1!$A$3:$D$260,4,FALSE)</f>
        <v>2</v>
      </c>
      <c r="M61" s="281">
        <f>VLOOKUP(A61,'[9]Base Cadastral Entidades'!$A$8:$W$475,15,FALSE)</f>
        <v>2</v>
      </c>
      <c r="N61" s="282">
        <f>VLOOKUP(A61,'[9]Base Cadastral Entidades'!$A$8:$W$475,16,FALSE)</f>
        <v>12</v>
      </c>
      <c r="O61" s="315" t="str">
        <f>VLOOKUP(A61,[2]Dados_EFPC!A$1:O$273,15,FALSE)</f>
        <v>WWW.FUNDITAUSAIND.COM.BR</v>
      </c>
    </row>
    <row r="62" spans="1:15" x14ac:dyDescent="0.3">
      <c r="A62" s="313" t="s">
        <v>479</v>
      </c>
      <c r="B62" s="313" t="s">
        <v>759</v>
      </c>
      <c r="C62" s="313" t="s">
        <v>760</v>
      </c>
      <c r="D62" s="314" t="s">
        <v>711</v>
      </c>
      <c r="E62" s="314" t="s">
        <v>285</v>
      </c>
      <c r="F62" s="278">
        <v>3545214083.5900002</v>
      </c>
      <c r="G62" s="279">
        <f>VLOOKUP(A62,[7]Planilha3!$G$4:$H$254,2,FALSE)</f>
        <v>7233808.1299999999</v>
      </c>
      <c r="H62" s="279">
        <f>VLOOKUP(A62,[7]Planilha2!$F$4:$G$248,2,FALSE)</f>
        <v>84122510.310000002</v>
      </c>
      <c r="I62" s="279">
        <v>3082961.91</v>
      </c>
      <c r="J62" s="280">
        <f>VLOOKUP(A62,[8]Planilha1!$A$3:$D$260,2,FALSE)</f>
        <v>4556</v>
      </c>
      <c r="K62" s="280">
        <f>VLOOKUP(A62,[8]Planilha1!$A$3:$D$260,3,FALSE)</f>
        <v>3104</v>
      </c>
      <c r="L62" s="280">
        <f>VLOOKUP(A62,[8]Planilha1!$A$3:$D$260,4,FALSE)</f>
        <v>1884</v>
      </c>
      <c r="M62" s="281">
        <f>VLOOKUP(A62,'[9]Base Cadastral Entidades'!$A$8:$W$475,15,FALSE)</f>
        <v>3</v>
      </c>
      <c r="N62" s="282">
        <f>VLOOKUP(A62,'[9]Base Cadastral Entidades'!$A$8:$W$475,16,FALSE)</f>
        <v>7</v>
      </c>
      <c r="O62" s="315" t="str">
        <f>VLOOKUP(A62,[2]Dados_EFPC!A$1:O$273,15,FALSE)</f>
        <v>http://www.braslight.com.br</v>
      </c>
    </row>
    <row r="63" spans="1:15" x14ac:dyDescent="0.3">
      <c r="A63" s="313" t="s">
        <v>482</v>
      </c>
      <c r="B63" s="313" t="s">
        <v>1255</v>
      </c>
      <c r="C63" s="313" t="s">
        <v>1256</v>
      </c>
      <c r="D63" s="314" t="s">
        <v>425</v>
      </c>
      <c r="E63" s="314" t="s">
        <v>285</v>
      </c>
      <c r="F63" s="278">
        <v>3565943462.1900001</v>
      </c>
      <c r="G63" s="279">
        <f>VLOOKUP(A63,[7]Planilha3!$G$4:$H$254,2,FALSE)</f>
        <v>21079657.25</v>
      </c>
      <c r="H63" s="279">
        <f>VLOOKUP(A63,[7]Planilha2!$F$4:$G$248,2,FALSE)</f>
        <v>29823424.259999998</v>
      </c>
      <c r="I63" s="279">
        <v>12358155.060000001</v>
      </c>
      <c r="J63" s="280">
        <f>VLOOKUP(A63,[8]Planilha1!$A$3:$D$260,2,FALSE)</f>
        <v>28682</v>
      </c>
      <c r="K63" s="280">
        <f>VLOOKUP(A63,[8]Planilha1!$A$3:$D$260,3,FALSE)</f>
        <v>2390</v>
      </c>
      <c r="L63" s="280">
        <f>VLOOKUP(A63,[8]Planilha1!$A$3:$D$260,4,FALSE)</f>
        <v>283</v>
      </c>
      <c r="M63" s="281">
        <f>VLOOKUP(A63,'[9]Base Cadastral Entidades'!$A$8:$W$475,15,FALSE)</f>
        <v>3</v>
      </c>
      <c r="N63" s="282">
        <f>VLOOKUP(A63,'[9]Base Cadastral Entidades'!$A$8:$W$475,16,FALSE)</f>
        <v>5</v>
      </c>
      <c r="O63" s="316" t="s">
        <v>1326</v>
      </c>
    </row>
    <row r="64" spans="1:15" x14ac:dyDescent="0.3">
      <c r="A64" s="313" t="s">
        <v>487</v>
      </c>
      <c r="B64" s="313" t="s">
        <v>1210</v>
      </c>
      <c r="C64" s="313" t="s">
        <v>1211</v>
      </c>
      <c r="D64" s="314" t="s">
        <v>425</v>
      </c>
      <c r="E64" s="314" t="s">
        <v>163</v>
      </c>
      <c r="F64" s="278">
        <v>3499608108.6799998</v>
      </c>
      <c r="G64" s="279">
        <f>VLOOKUP(A64,[7]Planilha3!$G$4:$H$254,2,FALSE)</f>
        <v>97755135.430000007</v>
      </c>
      <c r="H64" s="279">
        <f>VLOOKUP(A64,[7]Planilha2!$F$4:$G$248,2,FALSE)</f>
        <v>8768007.9100000001</v>
      </c>
      <c r="I64" s="279">
        <v>15000725.67</v>
      </c>
      <c r="J64" s="280">
        <f>VLOOKUP(A64,[8]Planilha1!$A$3:$D$260,2,FALSE)</f>
        <v>49149</v>
      </c>
      <c r="K64" s="280">
        <f>VLOOKUP(A64,[8]Planilha1!$A$3:$D$260,3,FALSE)</f>
        <v>845</v>
      </c>
      <c r="L64" s="280">
        <f>VLOOKUP(A64,[8]Planilha1!$A$3:$D$260,4,FALSE)</f>
        <v>11</v>
      </c>
      <c r="M64" s="281">
        <f>VLOOKUP(A64,'[9]Base Cadastral Entidades'!$A$8:$W$475,15,FALSE)</f>
        <v>9</v>
      </c>
      <c r="N64" s="282">
        <f>VLOOKUP(A64,'[9]Base Cadastral Entidades'!$A$8:$W$475,16,FALSE)</f>
        <v>41</v>
      </c>
      <c r="O64" s="316" t="s">
        <v>1327</v>
      </c>
    </row>
    <row r="65" spans="1:15" x14ac:dyDescent="0.3">
      <c r="A65" s="313" t="s">
        <v>491</v>
      </c>
      <c r="B65" s="313" t="s">
        <v>930</v>
      </c>
      <c r="C65" s="313" t="s">
        <v>931</v>
      </c>
      <c r="D65" s="314" t="s">
        <v>732</v>
      </c>
      <c r="E65" s="314" t="s">
        <v>163</v>
      </c>
      <c r="F65" s="278">
        <v>3574725415.5100002</v>
      </c>
      <c r="G65" s="279">
        <f>VLOOKUP(A65,[7]Planilha3!$G$4:$H$254,2,FALSE)</f>
        <v>179446672.25</v>
      </c>
      <c r="H65" s="279">
        <f>VLOOKUP(A65,[7]Planilha2!$F$4:$G$248,2,FALSE)</f>
        <v>122337.97</v>
      </c>
      <c r="I65" s="279">
        <v>915044.37</v>
      </c>
      <c r="J65" s="280">
        <f>VLOOKUP(A65,[8]Planilha1!$A$3:$D$260,2,FALSE)</f>
        <v>32973</v>
      </c>
      <c r="K65" s="280">
        <f>VLOOKUP(A65,[8]Planilha1!$A$3:$D$260,3,FALSE)</f>
        <v>6</v>
      </c>
      <c r="L65" s="280">
        <f>VLOOKUP(A65,[8]Planilha1!$A$3:$D$260,4,FALSE)</f>
        <v>25</v>
      </c>
      <c r="M65" s="281">
        <f>VLOOKUP(A65,'[9]Base Cadastral Entidades'!$A$8:$W$475,15,FALSE)</f>
        <v>1</v>
      </c>
      <c r="N65" s="282">
        <f>VLOOKUP(A65,'[9]Base Cadastral Entidades'!$A$8:$W$475,16,FALSE)</f>
        <v>99</v>
      </c>
      <c r="O65" s="315" t="str">
        <f>VLOOKUP(A65,[2]Dados_EFPC!A$1:O$273,15,FALSE)</f>
        <v>http://www.funprespjud.com.br/</v>
      </c>
    </row>
    <row r="66" spans="1:15" x14ac:dyDescent="0.3">
      <c r="A66" s="313" t="s">
        <v>485</v>
      </c>
      <c r="B66" s="313" t="s">
        <v>958</v>
      </c>
      <c r="C66" s="313" t="s">
        <v>959</v>
      </c>
      <c r="D66" s="314" t="s">
        <v>711</v>
      </c>
      <c r="E66" s="314" t="s">
        <v>285</v>
      </c>
      <c r="F66" s="278">
        <v>3247289428.5700002</v>
      </c>
      <c r="G66" s="279">
        <f>VLOOKUP(A66,[7]Planilha3!$G$4:$H$254,2,FALSE)</f>
        <v>35533715.150000006</v>
      </c>
      <c r="H66" s="279">
        <f>VLOOKUP(A66,[7]Planilha2!$F$4:$G$248,2,FALSE)</f>
        <v>27140712.489999998</v>
      </c>
      <c r="I66" s="279">
        <v>20943498.66</v>
      </c>
      <c r="J66" s="280">
        <f>VLOOKUP(A66,[8]Planilha1!$A$3:$D$260,2,FALSE)</f>
        <v>35230</v>
      </c>
      <c r="K66" s="280">
        <f>VLOOKUP(A66,[8]Planilha1!$A$3:$D$260,3,FALSE)</f>
        <v>1520</v>
      </c>
      <c r="L66" s="280">
        <f>VLOOKUP(A66,[8]Planilha1!$A$3:$D$260,4,FALSE)</f>
        <v>290</v>
      </c>
      <c r="M66" s="281">
        <f>VLOOKUP(A66,'[9]Base Cadastral Entidades'!$A$8:$W$475,15,FALSE)</f>
        <v>43</v>
      </c>
      <c r="N66" s="282">
        <f>VLOOKUP(A66,'[9]Base Cadastral Entidades'!$A$8:$W$475,16,FALSE)</f>
        <v>104</v>
      </c>
      <c r="O66" s="315" t="str">
        <f>VLOOKUP(A66,[2]Dados_EFPC!A$1:O$273,15,FALSE)</f>
        <v>https://portal.icatuseguros.com.br/</v>
      </c>
    </row>
    <row r="67" spans="1:15" x14ac:dyDescent="0.3">
      <c r="A67" s="313" t="s">
        <v>692</v>
      </c>
      <c r="B67" s="313" t="s">
        <v>1188</v>
      </c>
      <c r="C67" s="313" t="s">
        <v>1189</v>
      </c>
      <c r="D67" s="314" t="s">
        <v>732</v>
      </c>
      <c r="E67" s="314" t="s">
        <v>285</v>
      </c>
      <c r="F67" s="278">
        <v>3145417269.6799998</v>
      </c>
      <c r="G67" s="279">
        <f>VLOOKUP(A67,[7]Planilha3!$G$4:$H$254,2,FALSE)</f>
        <v>26936384.52</v>
      </c>
      <c r="H67" s="279">
        <f>VLOOKUP(A67,[7]Planilha2!$F$4:$G$248,2,FALSE)</f>
        <v>18063992.460000001</v>
      </c>
      <c r="I67" s="279">
        <v>514904.68</v>
      </c>
      <c r="J67" s="280">
        <f>VLOOKUP(A67,[8]Planilha1!$A$3:$D$260,2,FALSE)</f>
        <v>3665</v>
      </c>
      <c r="K67" s="280">
        <f>VLOOKUP(A67,[8]Planilha1!$A$3:$D$260,3,FALSE)</f>
        <v>659</v>
      </c>
      <c r="L67" s="280">
        <f>VLOOKUP(A67,[8]Planilha1!$A$3:$D$260,4,FALSE)</f>
        <v>76</v>
      </c>
      <c r="M67" s="281">
        <f>VLOOKUP(A67,'[9]Base Cadastral Entidades'!$A$8:$W$475,15,FALSE)</f>
        <v>1</v>
      </c>
      <c r="N67" s="282">
        <f>VLOOKUP(A67,'[9]Base Cadastral Entidades'!$A$8:$W$475,16,FALSE)</f>
        <v>1</v>
      </c>
      <c r="O67" s="315" t="s">
        <v>1328</v>
      </c>
    </row>
    <row r="68" spans="1:15" x14ac:dyDescent="0.3">
      <c r="A68" s="313" t="s">
        <v>483</v>
      </c>
      <c r="B68" s="313" t="s">
        <v>1130</v>
      </c>
      <c r="C68" s="313" t="s">
        <v>1131</v>
      </c>
      <c r="D68" s="314" t="s">
        <v>711</v>
      </c>
      <c r="E68" s="314" t="s">
        <v>285</v>
      </c>
      <c r="F68" s="278">
        <v>3041658941.7199998</v>
      </c>
      <c r="G68" s="279">
        <f>VLOOKUP(A68,[7]Planilha3!$G$4:$H$254,2,FALSE)</f>
        <v>7147777.79</v>
      </c>
      <c r="H68" s="279">
        <f>VLOOKUP(A68,[7]Planilha2!$F$4:$G$248,2,FALSE)</f>
        <v>44930727.079999998</v>
      </c>
      <c r="I68" s="279">
        <v>568213.34</v>
      </c>
      <c r="J68" s="280">
        <f>VLOOKUP(A68,[8]Planilha1!$A$3:$D$260,2,FALSE)</f>
        <v>534</v>
      </c>
      <c r="K68" s="280">
        <f>VLOOKUP(A68,[8]Planilha1!$A$3:$D$260,3,FALSE)</f>
        <v>1163</v>
      </c>
      <c r="L68" s="280">
        <f>VLOOKUP(A68,[8]Planilha1!$A$3:$D$260,4,FALSE)</f>
        <v>290</v>
      </c>
      <c r="M68" s="281">
        <f>VLOOKUP(A68,'[9]Base Cadastral Entidades'!$A$8:$W$475,15,FALSE)</f>
        <v>2</v>
      </c>
      <c r="N68" s="282">
        <f>VLOOKUP(A68,'[9]Base Cadastral Entidades'!$A$8:$W$475,16,FALSE)</f>
        <v>3</v>
      </c>
      <c r="O68" s="315" t="str">
        <f>VLOOKUP(A68,[2]Dados_EFPC!A$1:O$273,15,FALSE)</f>
        <v>http://www.previrb.com.br</v>
      </c>
    </row>
    <row r="69" spans="1:15" x14ac:dyDescent="0.3">
      <c r="A69" s="313" t="s">
        <v>484</v>
      </c>
      <c r="B69" s="313" t="s">
        <v>1251</v>
      </c>
      <c r="C69" s="313" t="s">
        <v>1252</v>
      </c>
      <c r="D69" s="314" t="s">
        <v>732</v>
      </c>
      <c r="E69" s="314" t="s">
        <v>284</v>
      </c>
      <c r="F69" s="278">
        <v>3040768171.1700001</v>
      </c>
      <c r="G69" s="279">
        <f>VLOOKUP(A69,[7]Planilha3!$G$4:$H$254,2,FALSE)</f>
        <v>7654397.2799999993</v>
      </c>
      <c r="H69" s="279">
        <f>VLOOKUP(A69,[7]Planilha2!$F$4:$G$248,2,FALSE)</f>
        <v>44655868.129999995</v>
      </c>
      <c r="I69" s="279">
        <v>21301244.449999999</v>
      </c>
      <c r="J69" s="280">
        <f>VLOOKUP(A69,[8]Planilha1!$A$3:$D$260,2,FALSE)</f>
        <v>52459</v>
      </c>
      <c r="K69" s="280">
        <f>VLOOKUP(A69,[8]Planilha1!$A$3:$D$260,3,FALSE)</f>
        <v>4995</v>
      </c>
      <c r="L69" s="280">
        <f>VLOOKUP(A69,[8]Planilha1!$A$3:$D$260,4,FALSE)</f>
        <v>320</v>
      </c>
      <c r="M69" s="281">
        <f>VLOOKUP(A69,'[9]Base Cadastral Entidades'!$A$8:$W$475,15,FALSE)</f>
        <v>6</v>
      </c>
      <c r="N69" s="282">
        <f>VLOOKUP(A69,'[9]Base Cadastral Entidades'!$A$8:$W$475,16,FALSE)</f>
        <v>28</v>
      </c>
      <c r="O69" s="315" t="s">
        <v>1329</v>
      </c>
    </row>
    <row r="70" spans="1:15" x14ac:dyDescent="0.3">
      <c r="A70" s="313" t="s">
        <v>486</v>
      </c>
      <c r="B70" s="313" t="s">
        <v>938</v>
      </c>
      <c r="C70" s="313" t="s">
        <v>939</v>
      </c>
      <c r="D70" s="314" t="s">
        <v>794</v>
      </c>
      <c r="E70" s="314" t="s">
        <v>163</v>
      </c>
      <c r="F70" s="278">
        <v>3021194801.23</v>
      </c>
      <c r="G70" s="279">
        <f>VLOOKUP(A70,[7]Planilha3!$G$4:$H$254,2,FALSE)</f>
        <v>10163352.34</v>
      </c>
      <c r="H70" s="279">
        <f>VLOOKUP(A70,[7]Planilha2!$F$4:$G$248,2,FALSE)</f>
        <v>41878822.210000001</v>
      </c>
      <c r="I70" s="279">
        <v>1463144.32</v>
      </c>
      <c r="J70" s="280">
        <f>VLOOKUP(A70,[8]Planilha1!$A$3:$D$260,2,FALSE)</f>
        <v>1944</v>
      </c>
      <c r="K70" s="280">
        <f>VLOOKUP(A70,[8]Planilha1!$A$3:$D$260,3,FALSE)</f>
        <v>4035</v>
      </c>
      <c r="L70" s="280">
        <f>VLOOKUP(A70,[8]Planilha1!$A$3:$D$260,4,FALSE)</f>
        <v>786</v>
      </c>
      <c r="M70" s="281">
        <f>VLOOKUP(A70,'[9]Base Cadastral Entidades'!$A$8:$W$475,15,FALSE)</f>
        <v>3</v>
      </c>
      <c r="N70" s="282">
        <f>VLOOKUP(A70,'[9]Base Cadastral Entidades'!$A$8:$W$475,16,FALSE)</f>
        <v>6</v>
      </c>
      <c r="O70" s="315" t="str">
        <f>VLOOKUP(A70,[2]Dados_EFPC!A$1:O$273,15,FALSE)</f>
        <v>http://www.fusesc.com.br</v>
      </c>
    </row>
    <row r="71" spans="1:15" x14ac:dyDescent="0.3">
      <c r="A71" s="313" t="s">
        <v>488</v>
      </c>
      <c r="B71" s="313" t="s">
        <v>816</v>
      </c>
      <c r="C71" s="313" t="s">
        <v>817</v>
      </c>
      <c r="D71" s="314" t="s">
        <v>732</v>
      </c>
      <c r="E71" s="314" t="s">
        <v>163</v>
      </c>
      <c r="F71" s="278">
        <v>2991413284.29</v>
      </c>
      <c r="G71" s="279">
        <f>VLOOKUP(A71,[7]Planilha3!$G$4:$H$254,2,FALSE)</f>
        <v>14762971.15</v>
      </c>
      <c r="H71" s="279">
        <f>VLOOKUP(A71,[7]Planilha2!$F$4:$G$248,2,FALSE)</f>
        <v>29552234.34</v>
      </c>
      <c r="I71" s="279">
        <v>20271.11</v>
      </c>
      <c r="J71" s="280">
        <f>VLOOKUP(A71,[8]Planilha1!$A$3:$D$260,2,FALSE)</f>
        <v>2732</v>
      </c>
      <c r="K71" s="280">
        <f>VLOOKUP(A71,[8]Planilha1!$A$3:$D$260,3,FALSE)</f>
        <v>1262</v>
      </c>
      <c r="L71" s="280">
        <f>VLOOKUP(A71,[8]Planilha1!$A$3:$D$260,4,FALSE)</f>
        <v>543</v>
      </c>
      <c r="M71" s="281">
        <f>VLOOKUP(A71,'[9]Base Cadastral Entidades'!$A$8:$W$475,15,FALSE)</f>
        <v>4</v>
      </c>
      <c r="N71" s="282">
        <f>VLOOKUP(A71,'[9]Base Cadastral Entidades'!$A$8:$W$475,16,FALSE)</f>
        <v>2</v>
      </c>
      <c r="O71" s="315" t="str">
        <f>VLOOKUP(A71,[2]Dados_EFPC!A$1:O$273,15,FALSE)</f>
        <v>http://www.cibrius.com.br</v>
      </c>
    </row>
    <row r="72" spans="1:15" x14ac:dyDescent="0.3">
      <c r="A72" s="313" t="s">
        <v>502</v>
      </c>
      <c r="B72" s="313" t="s">
        <v>936</v>
      </c>
      <c r="C72" s="313" t="s">
        <v>937</v>
      </c>
      <c r="D72" s="314" t="s">
        <v>726</v>
      </c>
      <c r="E72" s="314" t="s">
        <v>163</v>
      </c>
      <c r="F72" s="278">
        <v>2855752997.8600001</v>
      </c>
      <c r="G72" s="279">
        <f>VLOOKUP(A72,[7]Planilha3!$G$4:$H$254,2,FALSE)</f>
        <v>25222341.240000002</v>
      </c>
      <c r="H72" s="279">
        <f>VLOOKUP(A72,[7]Planilha2!$F$4:$G$248,2,FALSE)</f>
        <v>39930747.5</v>
      </c>
      <c r="I72" s="279">
        <v>1732882.88</v>
      </c>
      <c r="J72" s="280">
        <f>VLOOKUP(A72,[8]Planilha1!$A$3:$D$260,2,FALSE)</f>
        <v>7652</v>
      </c>
      <c r="K72" s="280">
        <f>VLOOKUP(A72,[8]Planilha1!$A$3:$D$260,3,FALSE)</f>
        <v>2817</v>
      </c>
      <c r="L72" s="280">
        <f>VLOOKUP(A72,[8]Planilha1!$A$3:$D$260,4,FALSE)</f>
        <v>1107</v>
      </c>
      <c r="M72" s="281">
        <f>VLOOKUP(A72,'[9]Base Cadastral Entidades'!$A$8:$W$475,15,FALSE)</f>
        <v>4</v>
      </c>
      <c r="N72" s="282">
        <f>VLOOKUP(A72,'[9]Base Cadastral Entidades'!$A$8:$W$475,16,FALSE)</f>
        <v>37</v>
      </c>
      <c r="O72" s="315" t="str">
        <f>VLOOKUP(A72,[2]Dados_EFPC!A$1:O$273,15,FALSE)</f>
        <v>http://www.fundacaosanepar.com.br</v>
      </c>
    </row>
    <row r="73" spans="1:15" x14ac:dyDescent="0.3">
      <c r="A73" s="313" t="s">
        <v>489</v>
      </c>
      <c r="B73" s="313" t="s">
        <v>1019</v>
      </c>
      <c r="C73" s="313" t="s">
        <v>1020</v>
      </c>
      <c r="D73" s="314" t="s">
        <v>425</v>
      </c>
      <c r="E73" s="314" t="s">
        <v>285</v>
      </c>
      <c r="F73" s="278">
        <v>2794903876.6199999</v>
      </c>
      <c r="G73" s="279">
        <f>VLOOKUP(A73,[7]Planilha3!$G$4:$H$254,2,FALSE)</f>
        <v>22992097.649999999</v>
      </c>
      <c r="H73" s="279">
        <f>VLOOKUP(A73,[7]Planilha2!$F$4:$G$248,2,FALSE)</f>
        <v>27114377.34</v>
      </c>
      <c r="I73" s="279">
        <v>3642365.07</v>
      </c>
      <c r="J73" s="280">
        <f>VLOOKUP(A73,[8]Planilha1!$A$3:$D$260,2,FALSE)</f>
        <v>22194</v>
      </c>
      <c r="K73" s="280">
        <f>VLOOKUP(A73,[8]Planilha1!$A$3:$D$260,3,FALSE)</f>
        <v>1024</v>
      </c>
      <c r="L73" s="280">
        <f>VLOOKUP(A73,[8]Planilha1!$A$3:$D$260,4,FALSE)</f>
        <v>117</v>
      </c>
      <c r="M73" s="281">
        <f>VLOOKUP(A73,'[9]Base Cadastral Entidades'!$A$8:$W$475,15,FALSE)</f>
        <v>4</v>
      </c>
      <c r="N73" s="282">
        <f>VLOOKUP(A73,'[9]Base Cadastral Entidades'!$A$8:$W$475,16,FALSE)</f>
        <v>4</v>
      </c>
      <c r="O73" s="315" t="str">
        <f>VLOOKUP(A73,[2]Dados_EFPC!A$1:O$273,15,FALSE)</f>
        <v>MULTIPLAPREV.COM.BR</v>
      </c>
    </row>
    <row r="74" spans="1:15" x14ac:dyDescent="0.3">
      <c r="A74" s="313" t="s">
        <v>490</v>
      </c>
      <c r="B74" s="313" t="s">
        <v>1078</v>
      </c>
      <c r="C74" s="313" t="s">
        <v>1079</v>
      </c>
      <c r="D74" s="314" t="s">
        <v>425</v>
      </c>
      <c r="E74" s="314" t="s">
        <v>285</v>
      </c>
      <c r="F74" s="278">
        <v>2698640593.0300002</v>
      </c>
      <c r="G74" s="279">
        <f>VLOOKUP(A74,[7]Planilha3!$G$4:$H$254,2,FALSE)</f>
        <v>13352562.190000001</v>
      </c>
      <c r="H74" s="279">
        <f>VLOOKUP(A74,[7]Planilha2!$F$4:$G$248,2,FALSE)</f>
        <v>28375205.239999998</v>
      </c>
      <c r="I74" s="279">
        <v>2036534.34</v>
      </c>
      <c r="J74" s="280">
        <f>VLOOKUP(A74,[8]Planilha1!$A$3:$D$260,2,FALSE)</f>
        <v>3082</v>
      </c>
      <c r="K74" s="280">
        <f>VLOOKUP(A74,[8]Planilha1!$A$3:$D$260,3,FALSE)</f>
        <v>817</v>
      </c>
      <c r="L74" s="280">
        <f>VLOOKUP(A74,[8]Planilha1!$A$3:$D$260,4,FALSE)</f>
        <v>107</v>
      </c>
      <c r="M74" s="281">
        <f>VLOOKUP(A74,'[9]Base Cadastral Entidades'!$A$8:$W$475,15,FALSE)</f>
        <v>1</v>
      </c>
      <c r="N74" s="282">
        <f>VLOOKUP(A74,'[9]Base Cadastral Entidades'!$A$8:$W$475,16,FALSE)</f>
        <v>8</v>
      </c>
      <c r="O74" s="315" t="str">
        <f>VLOOKUP(A74,[2]Dados_EFPC!A$1:O$273,15,FALSE)</f>
        <v>https://www.prevdow.com.br</v>
      </c>
    </row>
    <row r="75" spans="1:15" x14ac:dyDescent="0.3">
      <c r="A75" s="313" t="s">
        <v>492</v>
      </c>
      <c r="B75" s="313" t="s">
        <v>859</v>
      </c>
      <c r="C75" s="313" t="s">
        <v>860</v>
      </c>
      <c r="D75" s="314" t="s">
        <v>425</v>
      </c>
      <c r="E75" s="314" t="s">
        <v>285</v>
      </c>
      <c r="F75" s="278">
        <v>2605250089.8400002</v>
      </c>
      <c r="G75" s="279">
        <f>VLOOKUP(A75,[7]Planilha3!$G$4:$H$254,2,FALSE)</f>
        <v>12520238.16</v>
      </c>
      <c r="H75" s="279">
        <f>VLOOKUP(A75,[7]Planilha2!$F$4:$G$248,2,FALSE)</f>
        <v>37965603.719999999</v>
      </c>
      <c r="I75" s="279">
        <v>4247103.07</v>
      </c>
      <c r="J75" s="280">
        <f>VLOOKUP(A75,[8]Planilha1!$A$3:$D$260,2,FALSE)</f>
        <v>2678</v>
      </c>
      <c r="K75" s="280">
        <f>VLOOKUP(A75,[8]Planilha1!$A$3:$D$260,3,FALSE)</f>
        <v>2186</v>
      </c>
      <c r="L75" s="280">
        <f>VLOOKUP(A75,[8]Planilha1!$A$3:$D$260,4,FALSE)</f>
        <v>425</v>
      </c>
      <c r="M75" s="281">
        <f>VLOOKUP(A75,'[9]Base Cadastral Entidades'!$A$8:$W$475,15,FALSE)</f>
        <v>3</v>
      </c>
      <c r="N75" s="282">
        <f>VLOOKUP(A75,'[9]Base Cadastral Entidades'!$A$8:$W$475,16,FALSE)</f>
        <v>27</v>
      </c>
      <c r="O75" s="315" t="str">
        <f>VLOOKUP(A75,[2]Dados_EFPC!A$1:O$273,15,FALSE)</f>
        <v>http://www.enerprev.com.br</v>
      </c>
    </row>
    <row r="76" spans="1:15" x14ac:dyDescent="0.3">
      <c r="A76" s="313" t="s">
        <v>499</v>
      </c>
      <c r="B76" s="313" t="s">
        <v>918</v>
      </c>
      <c r="C76" s="313" t="s">
        <v>919</v>
      </c>
      <c r="D76" s="314" t="s">
        <v>746</v>
      </c>
      <c r="E76" s="314" t="s">
        <v>163</v>
      </c>
      <c r="F76" s="278">
        <v>2542980393.6700001</v>
      </c>
      <c r="G76" s="279">
        <f>VLOOKUP(A76,[7]Planilha3!$G$4:$H$254,2,FALSE)</f>
        <v>30064437.280000001</v>
      </c>
      <c r="H76" s="279">
        <f>VLOOKUP(A76,[7]Planilha2!$F$4:$G$248,2,FALSE)</f>
        <v>68478987.349999994</v>
      </c>
      <c r="I76" s="279">
        <v>36228608.039999999</v>
      </c>
      <c r="J76" s="280">
        <f>VLOOKUP(A76,[8]Planilha1!$A$3:$D$260,2,FALSE)</f>
        <v>3073</v>
      </c>
      <c r="K76" s="280">
        <f>VLOOKUP(A76,[8]Planilha1!$A$3:$D$260,3,FALSE)</f>
        <v>3007</v>
      </c>
      <c r="L76" s="280">
        <f>VLOOKUP(A76,[8]Planilha1!$A$3:$D$260,4,FALSE)</f>
        <v>1404</v>
      </c>
      <c r="M76" s="281">
        <f>VLOOKUP(A76,'[9]Base Cadastral Entidades'!$A$8:$W$475,15,FALSE)</f>
        <v>1</v>
      </c>
      <c r="N76" s="282">
        <f>VLOOKUP(A76,'[9]Base Cadastral Entidades'!$A$8:$W$475,16,FALSE)</f>
        <v>2</v>
      </c>
      <c r="O76" s="315" t="str">
        <f>VLOOKUP(A76,[2]Dados_EFPC!A$1:O$273,15,FALSE)</f>
        <v>WWW.FUNCORSAN.COM.BR</v>
      </c>
    </row>
    <row r="77" spans="1:15" x14ac:dyDescent="0.3">
      <c r="A77" s="313" t="s">
        <v>497</v>
      </c>
      <c r="B77" s="313" t="s">
        <v>1202</v>
      </c>
      <c r="C77" s="313" t="s">
        <v>1203</v>
      </c>
      <c r="D77" s="314" t="s">
        <v>732</v>
      </c>
      <c r="E77" s="314" t="s">
        <v>285</v>
      </c>
      <c r="F77" s="278">
        <v>2649253116.5300002</v>
      </c>
      <c r="G77" s="279">
        <f>VLOOKUP(A77,[7]Planilha3!$G$4:$H$254,2,FALSE)</f>
        <v>84712876.270000011</v>
      </c>
      <c r="H77" s="279">
        <f>VLOOKUP(A77,[7]Planilha2!$F$4:$G$248,2,FALSE)</f>
        <v>1861990.35</v>
      </c>
      <c r="I77" s="279">
        <v>60511876.920000002</v>
      </c>
      <c r="J77" s="280">
        <f>VLOOKUP(A77,[8]Planilha1!$A$3:$D$260,2,FALSE)</f>
        <v>218659</v>
      </c>
      <c r="K77" s="280">
        <f>VLOOKUP(A77,[8]Planilha1!$A$3:$D$260,3,FALSE)</f>
        <v>113</v>
      </c>
      <c r="L77" s="280">
        <f>VLOOKUP(A77,[8]Planilha1!$A$3:$D$260,4,FALSE)</f>
        <v>74</v>
      </c>
      <c r="M77" s="281">
        <f>VLOOKUP(A77,'[9]Base Cadastral Entidades'!$A$8:$W$475,15,FALSE)</f>
        <v>2</v>
      </c>
      <c r="N77" s="282">
        <f>VLOOKUP(A77,'[9]Base Cadastral Entidades'!$A$8:$W$475,16,FALSE)</f>
        <v>10</v>
      </c>
      <c r="O77" s="315" t="str">
        <f>VLOOKUP(A77,[2]Dados_EFPC!A$1:O$273,15,FALSE)</f>
        <v>http://www.sicoobprevi.com.br</v>
      </c>
    </row>
    <row r="78" spans="1:15" x14ac:dyDescent="0.3">
      <c r="A78" s="313" t="s">
        <v>493</v>
      </c>
      <c r="B78" s="313" t="s">
        <v>971</v>
      </c>
      <c r="C78" s="313" t="s">
        <v>972</v>
      </c>
      <c r="D78" s="314" t="s">
        <v>425</v>
      </c>
      <c r="E78" s="314" t="s">
        <v>285</v>
      </c>
      <c r="F78" s="278">
        <v>2595898395.5300002</v>
      </c>
      <c r="G78" s="279">
        <f>VLOOKUP(A78,[7]Planilha3!$G$4:$H$254,2,FALSE)</f>
        <v>29223156.539999999</v>
      </c>
      <c r="H78" s="279">
        <f>VLOOKUP(A78,[7]Planilha2!$F$4:$G$248,2,FALSE)</f>
        <v>28286826.120000001</v>
      </c>
      <c r="I78" s="279">
        <v>4105182.01</v>
      </c>
      <c r="J78" s="280">
        <f>VLOOKUP(A78,[8]Planilha1!$A$3:$D$260,2,FALSE)</f>
        <v>9053</v>
      </c>
      <c r="K78" s="280">
        <f>VLOOKUP(A78,[8]Planilha1!$A$3:$D$260,3,FALSE)</f>
        <v>723</v>
      </c>
      <c r="L78" s="280">
        <f>VLOOKUP(A78,[8]Planilha1!$A$3:$D$260,4,FALSE)</f>
        <v>439</v>
      </c>
      <c r="M78" s="281">
        <f>VLOOKUP(A78,'[9]Base Cadastral Entidades'!$A$8:$W$475,15,FALSE)</f>
        <v>2</v>
      </c>
      <c r="N78" s="282">
        <f>VLOOKUP(A78,'[9]Base Cadastral Entidades'!$A$8:$W$475,16,FALSE)</f>
        <v>9</v>
      </c>
      <c r="O78" s="315" t="str">
        <f>VLOOKUP(A78,[2]Dados_EFPC!A$1:O$273,15,FALSE)</f>
        <v>http://iapp.com.br/pt-br/home/</v>
      </c>
    </row>
    <row r="79" spans="1:15" x14ac:dyDescent="0.3">
      <c r="A79" s="313" t="s">
        <v>495</v>
      </c>
      <c r="B79" s="313" t="s">
        <v>979</v>
      </c>
      <c r="C79" s="313" t="s">
        <v>980</v>
      </c>
      <c r="D79" s="314" t="s">
        <v>425</v>
      </c>
      <c r="E79" s="314" t="s">
        <v>285</v>
      </c>
      <c r="F79" s="278">
        <v>2448762587.3200002</v>
      </c>
      <c r="G79" s="279">
        <f>VLOOKUP(A79,[7]Planilha3!$G$4:$H$254,2,FALSE)</f>
        <v>50065267.579999998</v>
      </c>
      <c r="H79" s="279">
        <f>VLOOKUP(A79,[7]Planilha2!$F$4:$G$248,2,FALSE)</f>
        <v>27826301.93</v>
      </c>
      <c r="I79" s="279">
        <v>13727831.99</v>
      </c>
      <c r="J79" s="280">
        <f>VLOOKUP(A79,[8]Planilha1!$A$3:$D$260,2,FALSE)</f>
        <v>8611</v>
      </c>
      <c r="K79" s="280">
        <f>VLOOKUP(A79,[8]Planilha1!$A$3:$D$260,3,FALSE)</f>
        <v>1050</v>
      </c>
      <c r="L79" s="280">
        <f>VLOOKUP(A79,[8]Planilha1!$A$3:$D$260,4,FALSE)</f>
        <v>157</v>
      </c>
      <c r="M79" s="281">
        <f>VLOOKUP(A79,'[9]Base Cadastral Entidades'!$A$8:$W$475,15,FALSE)</f>
        <v>1</v>
      </c>
      <c r="N79" s="282">
        <f>VLOOKUP(A79,'[9]Base Cadastral Entidades'!$A$8:$W$475,16,FALSE)</f>
        <v>8</v>
      </c>
      <c r="O79" s="315" t="str">
        <f>VLOOKUP(A79,[2]Dados_EFPC!A$1:O$273,15,FALSE)</f>
        <v>WWW.PORTALPREV.COM.BR/JOHNSON/JOHNSON</v>
      </c>
    </row>
    <row r="80" spans="1:15" x14ac:dyDescent="0.3">
      <c r="A80" s="313" t="s">
        <v>496</v>
      </c>
      <c r="B80" s="313" t="s">
        <v>1063</v>
      </c>
      <c r="C80" s="313" t="s">
        <v>1064</v>
      </c>
      <c r="D80" s="314" t="s">
        <v>711</v>
      </c>
      <c r="E80" s="314" t="s">
        <v>163</v>
      </c>
      <c r="F80" s="278">
        <v>2304916270.7600002</v>
      </c>
      <c r="G80" s="279">
        <f>VLOOKUP(A80,[7]Planilha3!$G$4:$H$254,2,FALSE)</f>
        <v>16434257.27</v>
      </c>
      <c r="H80" s="279">
        <f>VLOOKUP(A80,[7]Planilha2!$F$4:$G$248,2,FALSE)</f>
        <v>61654929.379999995</v>
      </c>
      <c r="I80" s="279">
        <v>25957268.760000002</v>
      </c>
      <c r="J80" s="280">
        <f>VLOOKUP(A80,[8]Planilha1!$A$3:$D$260,2,FALSE)</f>
        <v>1434</v>
      </c>
      <c r="K80" s="280">
        <f>VLOOKUP(A80,[8]Planilha1!$A$3:$D$260,3,FALSE)</f>
        <v>2973</v>
      </c>
      <c r="L80" s="280">
        <f>VLOOKUP(A80,[8]Planilha1!$A$3:$D$260,4,FALSE)</f>
        <v>3412</v>
      </c>
      <c r="M80" s="281">
        <f>VLOOKUP(A80,'[9]Base Cadastral Entidades'!$A$8:$W$475,15,FALSE)</f>
        <v>5</v>
      </c>
      <c r="N80" s="282">
        <f>VLOOKUP(A80,'[9]Base Cadastral Entidades'!$A$8:$W$475,16,FALSE)</f>
        <v>3</v>
      </c>
      <c r="O80" s="315" t="str">
        <f>VLOOKUP(A80,[2]Dados_EFPC!A$1:O$273,15,FALSE)</f>
        <v>http://www.prece.com.br</v>
      </c>
    </row>
    <row r="81" spans="1:15" x14ac:dyDescent="0.3">
      <c r="A81" s="313" t="s">
        <v>494</v>
      </c>
      <c r="B81" s="313" t="s">
        <v>737</v>
      </c>
      <c r="C81" s="313" t="s">
        <v>738</v>
      </c>
      <c r="D81" s="314" t="s">
        <v>721</v>
      </c>
      <c r="E81" s="314" t="s">
        <v>285</v>
      </c>
      <c r="F81" s="278">
        <v>2352439177.2199998</v>
      </c>
      <c r="G81" s="279">
        <f>VLOOKUP(A81,[7]Planilha3!$G$4:$H$254,2,FALSE)</f>
        <v>2999311.4000000004</v>
      </c>
      <c r="H81" s="279">
        <f>VLOOKUP(A81,[7]Planilha2!$F$4:$G$248,2,FALSE)</f>
        <v>43348461.269999996</v>
      </c>
      <c r="I81" s="279" t="s">
        <v>694</v>
      </c>
      <c r="J81" s="280">
        <f>VLOOKUP(A81,[8]Planilha1!$A$3:$D$260,2,FALSE)</f>
        <v>321</v>
      </c>
      <c r="K81" s="280">
        <f>VLOOKUP(A81,[8]Planilha1!$A$3:$D$260,3,FALSE)</f>
        <v>1431</v>
      </c>
      <c r="L81" s="280">
        <f>VLOOKUP(A81,[8]Planilha1!$A$3:$D$260,4,FALSE)</f>
        <v>454</v>
      </c>
      <c r="M81" s="281">
        <f>VLOOKUP(A81,'[9]Base Cadastral Entidades'!$A$8:$W$475,15,FALSE)</f>
        <v>3</v>
      </c>
      <c r="N81" s="282">
        <f>VLOOKUP(A81,'[9]Base Cadastral Entidades'!$A$8:$W$475,16,FALSE)</f>
        <v>3</v>
      </c>
      <c r="O81" s="315" t="str">
        <f>VLOOKUP(A81,[2]Dados_EFPC!A$1:O$273,15,FALSE)</f>
        <v>http://www.bandeprev.com.br</v>
      </c>
    </row>
    <row r="82" spans="1:15" x14ac:dyDescent="0.3">
      <c r="A82" s="313" t="s">
        <v>501</v>
      </c>
      <c r="B82" s="313" t="s">
        <v>946</v>
      </c>
      <c r="C82" s="313" t="s">
        <v>947</v>
      </c>
      <c r="D82" s="314" t="s">
        <v>425</v>
      </c>
      <c r="E82" s="314" t="s">
        <v>285</v>
      </c>
      <c r="F82" s="278">
        <v>2386644588.1100001</v>
      </c>
      <c r="G82" s="279">
        <f>VLOOKUP(A82,[7]Planilha3!$G$4:$H$254,2,FALSE)</f>
        <v>21542929.91</v>
      </c>
      <c r="H82" s="279">
        <f>VLOOKUP(A82,[7]Planilha2!$F$4:$G$248,2,FALSE)</f>
        <v>15945546.43</v>
      </c>
      <c r="I82" s="279">
        <v>2588002.0699999998</v>
      </c>
      <c r="J82" s="280">
        <f>VLOOKUP(A82,[8]Planilha1!$A$3:$D$260,2,FALSE)</f>
        <v>8368</v>
      </c>
      <c r="K82" s="280">
        <f>VLOOKUP(A82,[8]Planilha1!$A$3:$D$260,3,FALSE)</f>
        <v>723</v>
      </c>
      <c r="L82" s="280">
        <f>VLOOKUP(A82,[8]Planilha1!$A$3:$D$260,4,FALSE)</f>
        <v>38</v>
      </c>
      <c r="M82" s="281">
        <f>VLOOKUP(A82,'[9]Base Cadastral Entidades'!$A$8:$W$475,15,FALSE)</f>
        <v>3</v>
      </c>
      <c r="N82" s="282">
        <f>VLOOKUP(A82,'[9]Base Cadastral Entidades'!$A$8:$W$475,16,FALSE)</f>
        <v>16</v>
      </c>
      <c r="O82" s="315" t="str">
        <f>VLOOKUP(A82,[2]Dados_EFPC!A$1:O$273,15,FALSE)</f>
        <v>http://www.gebsaprev.org.br</v>
      </c>
    </row>
    <row r="83" spans="1:15" x14ac:dyDescent="0.3">
      <c r="A83" s="313" t="s">
        <v>498</v>
      </c>
      <c r="B83" s="313" t="s">
        <v>739</v>
      </c>
      <c r="C83" s="313" t="s">
        <v>740</v>
      </c>
      <c r="D83" s="314" t="s">
        <v>741</v>
      </c>
      <c r="E83" s="314" t="s">
        <v>163</v>
      </c>
      <c r="F83" s="278">
        <v>2332793653.4499998</v>
      </c>
      <c r="G83" s="279">
        <f>VLOOKUP(A83,[7]Planilha3!$G$4:$H$254,2,FALSE)</f>
        <v>11006640.9</v>
      </c>
      <c r="H83" s="279">
        <f>VLOOKUP(A83,[7]Planilha2!$F$4:$G$248,2,FALSE)</f>
        <v>40473721.200000003</v>
      </c>
      <c r="I83" s="279">
        <v>935089.39</v>
      </c>
      <c r="J83" s="280">
        <f>VLOOKUP(A83,[8]Planilha1!$A$3:$D$260,2,FALSE)</f>
        <v>1906</v>
      </c>
      <c r="K83" s="280">
        <f>VLOOKUP(A83,[8]Planilha1!$A$3:$D$260,3,FALSE)</f>
        <v>2187</v>
      </c>
      <c r="L83" s="280">
        <f>VLOOKUP(A83,[8]Planilha1!$A$3:$D$260,4,FALSE)</f>
        <v>356</v>
      </c>
      <c r="M83" s="281">
        <f>VLOOKUP(A83,'[9]Base Cadastral Entidades'!$A$8:$W$475,15,FALSE)</f>
        <v>2</v>
      </c>
      <c r="N83" s="282">
        <f>VLOOKUP(A83,'[9]Base Cadastral Entidades'!$A$8:$W$475,16,FALSE)</f>
        <v>6</v>
      </c>
      <c r="O83" s="315" t="str">
        <f>VLOOKUP(A83,[2]Dados_EFPC!A$1:O$273,15,FALSE)</f>
        <v>http://www.baneses.com.br</v>
      </c>
    </row>
    <row r="84" spans="1:15" x14ac:dyDescent="0.3">
      <c r="A84" s="313" t="s">
        <v>504</v>
      </c>
      <c r="B84" s="313" t="s">
        <v>1015</v>
      </c>
      <c r="C84" s="313" t="s">
        <v>1016</v>
      </c>
      <c r="D84" s="314" t="s">
        <v>425</v>
      </c>
      <c r="E84" s="314" t="s">
        <v>285</v>
      </c>
      <c r="F84" s="278">
        <v>2427680859.6399999</v>
      </c>
      <c r="G84" s="279">
        <f>VLOOKUP(A84,[7]Planilha3!$G$4:$H$254,2,FALSE)</f>
        <v>117865329.7</v>
      </c>
      <c r="H84" s="279">
        <f>VLOOKUP(A84,[7]Planilha2!$F$4:$G$248,2,FALSE)</f>
        <v>10228448.789999999</v>
      </c>
      <c r="I84" s="279">
        <v>3352790.35</v>
      </c>
      <c r="J84" s="280">
        <f>VLOOKUP(A84,[8]Planilha1!$A$3:$D$260,2,FALSE)</f>
        <v>11601</v>
      </c>
      <c r="K84" s="280">
        <f>VLOOKUP(A84,[8]Planilha1!$A$3:$D$260,3,FALSE)</f>
        <v>154</v>
      </c>
      <c r="L84" s="280">
        <f>VLOOKUP(A84,[8]Planilha1!$A$3:$D$260,4,FALSE)</f>
        <v>9</v>
      </c>
      <c r="M84" s="281">
        <f>VLOOKUP(A84,'[9]Base Cadastral Entidades'!$A$8:$W$475,15,FALSE)</f>
        <v>5</v>
      </c>
      <c r="N84" s="282">
        <f>VLOOKUP(A84,'[9]Base Cadastral Entidades'!$A$8:$W$475,16,FALSE)</f>
        <v>54</v>
      </c>
      <c r="O84" s="315" t="str">
        <f>VLOOKUP(A84,[2]Dados_EFPC!A$1:O$273,15,FALSE)</f>
        <v>https://www.portalprev.com.br/unimed/unimed</v>
      </c>
    </row>
    <row r="85" spans="1:15" x14ac:dyDescent="0.3">
      <c r="A85" s="313" t="s">
        <v>500</v>
      </c>
      <c r="B85" s="313" t="s">
        <v>861</v>
      </c>
      <c r="C85" s="313" t="s">
        <v>862</v>
      </c>
      <c r="D85" s="314" t="s">
        <v>783</v>
      </c>
      <c r="E85" s="314" t="s">
        <v>285</v>
      </c>
      <c r="F85" s="278" t="s">
        <v>694</v>
      </c>
      <c r="G85" s="279" t="s">
        <v>694</v>
      </c>
      <c r="H85" s="279" t="s">
        <v>694</v>
      </c>
      <c r="I85" s="279" t="s">
        <v>694</v>
      </c>
      <c r="J85" s="280">
        <f>VLOOKUP(A85,[8]Planilha1!$A$3:$D$260,2,FALSE)</f>
        <v>3294</v>
      </c>
      <c r="K85" s="280">
        <f>VLOOKUP(A85,[8]Planilha1!$A$3:$D$260,3,FALSE)</f>
        <v>2663</v>
      </c>
      <c r="L85" s="280">
        <f>VLOOKUP(A85,[8]Planilha1!$A$3:$D$260,4,FALSE)</f>
        <v>1178</v>
      </c>
      <c r="M85" s="281">
        <f>VLOOKUP(A85,'[9]Base Cadastral Entidades'!$A$8:$W$475,15,FALSE)</f>
        <v>9</v>
      </c>
      <c r="N85" s="282">
        <f>VLOOKUP(A85,'[9]Base Cadastral Entidades'!$A$8:$W$475,16,FALSE)</f>
        <v>31</v>
      </c>
      <c r="O85" s="315" t="str">
        <f>VLOOKUP(A85,[2]Dados_EFPC!A$1:O$273,15,FALSE)</f>
        <v>http://www.fascemar.org.br</v>
      </c>
    </row>
    <row r="86" spans="1:15" x14ac:dyDescent="0.3">
      <c r="A86" s="313" t="s">
        <v>505</v>
      </c>
      <c r="B86" s="313" t="s">
        <v>1136</v>
      </c>
      <c r="C86" s="313" t="s">
        <v>1137</v>
      </c>
      <c r="D86" s="314" t="s">
        <v>425</v>
      </c>
      <c r="E86" s="314" t="s">
        <v>285</v>
      </c>
      <c r="F86" s="278">
        <v>2207877518.1900001</v>
      </c>
      <c r="G86" s="279">
        <f>VLOOKUP(A86,[7]Planilha3!$G$4:$H$254,2,FALSE)</f>
        <v>16856651.34</v>
      </c>
      <c r="H86" s="279">
        <f>VLOOKUP(A86,[7]Planilha2!$F$4:$G$248,2,FALSE)</f>
        <v>19953822.120000001</v>
      </c>
      <c r="I86" s="279">
        <v>644326.27</v>
      </c>
      <c r="J86" s="280">
        <f>VLOOKUP(A86,[8]Planilha1!$A$3:$D$260,2,FALSE)</f>
        <v>7489</v>
      </c>
      <c r="K86" s="280">
        <f>VLOOKUP(A86,[8]Planilha1!$A$3:$D$260,3,FALSE)</f>
        <v>1422</v>
      </c>
      <c r="L86" s="280">
        <f>VLOOKUP(A86,[8]Planilha1!$A$3:$D$260,4,FALSE)</f>
        <v>210</v>
      </c>
      <c r="M86" s="281">
        <f>VLOOKUP(A86,'[9]Base Cadastral Entidades'!$A$8:$W$475,15,FALSE)</f>
        <v>3</v>
      </c>
      <c r="N86" s="282">
        <f>VLOOKUP(A86,'[9]Base Cadastral Entidades'!$A$8:$W$475,16,FALSE)</f>
        <v>12</v>
      </c>
      <c r="O86" s="315" t="str">
        <f>VLOOKUP(A86,[2]Dados_EFPC!A$1:O$273,15,FALSE)</f>
        <v>http://www.previsiemens.com.br</v>
      </c>
    </row>
    <row r="87" spans="1:15" x14ac:dyDescent="0.3">
      <c r="A87" s="313" t="s">
        <v>508</v>
      </c>
      <c r="B87" s="313" t="s">
        <v>1257</v>
      </c>
      <c r="C87" s="313" t="s">
        <v>1258</v>
      </c>
      <c r="D87" s="314" t="s">
        <v>794</v>
      </c>
      <c r="E87" s="314" t="s">
        <v>285</v>
      </c>
      <c r="F87" s="278">
        <v>2174133914.4400001</v>
      </c>
      <c r="G87" s="279">
        <f>VLOOKUP(A87,[7]Planilha3!$G$4:$H$254,2,FALSE)</f>
        <v>37555562.879999995</v>
      </c>
      <c r="H87" s="279">
        <f>VLOOKUP(A87,[7]Planilha2!$F$4:$G$248,2,FALSE)</f>
        <v>15204464.029999999</v>
      </c>
      <c r="I87" s="279">
        <v>4244720.67</v>
      </c>
      <c r="J87" s="280">
        <f>VLOOKUP(A87,[8]Planilha1!$A$3:$D$260,2,FALSE)</f>
        <v>24930</v>
      </c>
      <c r="K87" s="280">
        <f>VLOOKUP(A87,[8]Planilha1!$A$3:$D$260,3,FALSE)</f>
        <v>769</v>
      </c>
      <c r="L87" s="280">
        <f>VLOOKUP(A87,[8]Planilha1!$A$3:$D$260,4,FALSE)</f>
        <v>79</v>
      </c>
      <c r="M87" s="281">
        <f>VLOOKUP(A87,'[9]Base Cadastral Entidades'!$A$8:$W$475,15,FALSE)</f>
        <v>1</v>
      </c>
      <c r="N87" s="282">
        <f>VLOOKUP(A87,'[9]Base Cadastral Entidades'!$A$8:$W$475,16,FALSE)</f>
        <v>19</v>
      </c>
      <c r="O87" s="316" t="s">
        <v>1330</v>
      </c>
    </row>
    <row r="88" spans="1:15" x14ac:dyDescent="0.3">
      <c r="A88" s="313" t="s">
        <v>503</v>
      </c>
      <c r="B88" s="313" t="s">
        <v>891</v>
      </c>
      <c r="C88" s="313" t="s">
        <v>892</v>
      </c>
      <c r="D88" s="314" t="s">
        <v>732</v>
      </c>
      <c r="E88" s="314" t="s">
        <v>163</v>
      </c>
      <c r="F88" s="278">
        <v>2186126910.3400002</v>
      </c>
      <c r="G88" s="279">
        <f>VLOOKUP(A88,[7]Planilha3!$G$4:$H$254,2,FALSE)</f>
        <v>9457325.8800000008</v>
      </c>
      <c r="H88" s="279">
        <f>VLOOKUP(A88,[7]Planilha2!$F$4:$G$248,2,FALSE)</f>
        <v>20610176.43</v>
      </c>
      <c r="I88" s="279">
        <v>83428.960000000006</v>
      </c>
      <c r="J88" s="280">
        <f>VLOOKUP(A88,[8]Planilha1!$A$3:$D$260,2,FALSE)</f>
        <v>8396</v>
      </c>
      <c r="K88" s="280">
        <f>VLOOKUP(A88,[8]Planilha1!$A$3:$D$260,3,FALSE)</f>
        <v>352</v>
      </c>
      <c r="L88" s="280">
        <f>VLOOKUP(A88,[8]Planilha1!$A$3:$D$260,4,FALSE)</f>
        <v>126</v>
      </c>
      <c r="M88" s="281">
        <f>VLOOKUP(A88,'[9]Base Cadastral Entidades'!$A$8:$W$475,15,FALSE)</f>
        <v>3</v>
      </c>
      <c r="N88" s="282">
        <f>VLOOKUP(A88,'[9]Base Cadastral Entidades'!$A$8:$W$475,16,FALSE)</f>
        <v>37</v>
      </c>
      <c r="O88" s="315" t="str">
        <f>VLOOKUP(A88,[2]Dados_EFPC!A$1:O$273,15,FALSE)</f>
        <v>http://www.fipecq.org.br</v>
      </c>
    </row>
    <row r="89" spans="1:15" x14ac:dyDescent="0.3">
      <c r="A89" s="313" t="s">
        <v>506</v>
      </c>
      <c r="B89" s="313" t="s">
        <v>1076</v>
      </c>
      <c r="C89" s="313" t="s">
        <v>1077</v>
      </c>
      <c r="D89" s="314" t="s">
        <v>711</v>
      </c>
      <c r="E89" s="314" t="s">
        <v>163</v>
      </c>
      <c r="F89" s="278">
        <v>2142243985.74</v>
      </c>
      <c r="G89" s="279">
        <f>VLOOKUP(A89,[7]Planilha3!$G$4:$H$254,2,FALSE)</f>
        <v>21454936.300000001</v>
      </c>
      <c r="H89" s="279">
        <f>VLOOKUP(A89,[7]Planilha2!$F$4:$G$248,2,FALSE)</f>
        <v>40843119.030000001</v>
      </c>
      <c r="I89" s="279">
        <v>412801.84</v>
      </c>
      <c r="J89" s="280">
        <f>VLOOKUP(A89,[8]Planilha1!$A$3:$D$260,2,FALSE)</f>
        <v>3612</v>
      </c>
      <c r="K89" s="280">
        <f>VLOOKUP(A89,[8]Planilha1!$A$3:$D$260,3,FALSE)</f>
        <v>1677</v>
      </c>
      <c r="L89" s="280">
        <f>VLOOKUP(A89,[8]Planilha1!$A$3:$D$260,4,FALSE)</f>
        <v>527</v>
      </c>
      <c r="M89" s="281">
        <f>VLOOKUP(A89,'[9]Base Cadastral Entidades'!$A$8:$W$475,15,FALSE)</f>
        <v>2</v>
      </c>
      <c r="N89" s="282">
        <f>VLOOKUP(A89,'[9]Base Cadastral Entidades'!$A$8:$W$475,16,FALSE)</f>
        <v>2</v>
      </c>
      <c r="O89" s="315" t="str">
        <f>VLOOKUP(A89,[2]Dados_EFPC!A$1:O$273,15,FALSE)</f>
        <v>http://www.prevdata.org.br</v>
      </c>
    </row>
    <row r="90" spans="1:15" x14ac:dyDescent="0.3">
      <c r="A90" s="313" t="s">
        <v>507</v>
      </c>
      <c r="B90" s="313" t="s">
        <v>932</v>
      </c>
      <c r="C90" s="313" t="s">
        <v>933</v>
      </c>
      <c r="D90" s="314" t="s">
        <v>425</v>
      </c>
      <c r="E90" s="314" t="s">
        <v>285</v>
      </c>
      <c r="F90" s="278">
        <v>2150706949.73</v>
      </c>
      <c r="G90" s="279">
        <f>VLOOKUP(A90,[7]Planilha3!$G$4:$H$254,2,FALSE)</f>
        <v>21205753.960000001</v>
      </c>
      <c r="H90" s="279">
        <f>VLOOKUP(A90,[7]Planilha2!$F$4:$G$248,2,FALSE)</f>
        <v>13074049.390000001</v>
      </c>
      <c r="I90" s="279">
        <v>11524425.199999999</v>
      </c>
      <c r="J90" s="280">
        <f>VLOOKUP(A90,[8]Planilha1!$A$3:$D$260,2,FALSE)</f>
        <v>16923</v>
      </c>
      <c r="K90" s="280">
        <f>VLOOKUP(A90,[8]Planilha1!$A$3:$D$260,3,FALSE)</f>
        <v>798</v>
      </c>
      <c r="L90" s="280">
        <f>VLOOKUP(A90,[8]Planilha1!$A$3:$D$260,4,FALSE)</f>
        <v>39</v>
      </c>
      <c r="M90" s="281">
        <f>VLOOKUP(A90,'[9]Base Cadastral Entidades'!$A$8:$W$475,15,FALSE)</f>
        <v>2</v>
      </c>
      <c r="N90" s="282">
        <f>VLOOKUP(A90,'[9]Base Cadastral Entidades'!$A$8:$W$475,16,FALSE)</f>
        <v>25</v>
      </c>
      <c r="O90" s="315" t="str">
        <f>VLOOKUP(A90,[2]Dados_EFPC!A$1:O$273,15,FALSE)</f>
        <v>http://www.funsejem.org.br</v>
      </c>
    </row>
    <row r="91" spans="1:15" x14ac:dyDescent="0.3">
      <c r="A91" s="313" t="s">
        <v>511</v>
      </c>
      <c r="B91" s="313" t="s">
        <v>749</v>
      </c>
      <c r="C91" s="313" t="s">
        <v>750</v>
      </c>
      <c r="D91" s="314" t="s">
        <v>425</v>
      </c>
      <c r="E91" s="314" t="s">
        <v>285</v>
      </c>
      <c r="F91" s="278">
        <v>2069220952.54</v>
      </c>
      <c r="G91" s="279">
        <f>VLOOKUP(A91,[7]Planilha3!$G$4:$H$254,2,FALSE)</f>
        <v>22619370.039999999</v>
      </c>
      <c r="H91" s="279">
        <f>VLOOKUP(A91,[7]Planilha2!$F$4:$G$248,2,FALSE)</f>
        <v>18527396.199999999</v>
      </c>
      <c r="I91" s="279">
        <v>3296103.69</v>
      </c>
      <c r="J91" s="280">
        <f>VLOOKUP(A91,[8]Planilha1!$A$3:$D$260,2,FALSE)</f>
        <v>4249</v>
      </c>
      <c r="K91" s="280">
        <f>VLOOKUP(A91,[8]Planilha1!$A$3:$D$260,3,FALSE)</f>
        <v>547</v>
      </c>
      <c r="L91" s="280">
        <f>VLOOKUP(A91,[8]Planilha1!$A$3:$D$260,4,FALSE)</f>
        <v>98</v>
      </c>
      <c r="M91" s="281">
        <f>VLOOKUP(A91,'[9]Base Cadastral Entidades'!$A$8:$W$475,15,FALSE)</f>
        <v>1</v>
      </c>
      <c r="N91" s="282">
        <f>VLOOKUP(A91,'[9]Base Cadastral Entidades'!$A$8:$W$475,16,FALSE)</f>
        <v>9</v>
      </c>
      <c r="O91" s="315" t="s">
        <v>1331</v>
      </c>
    </row>
    <row r="92" spans="1:15" x14ac:dyDescent="0.3">
      <c r="A92" s="313" t="s">
        <v>509</v>
      </c>
      <c r="B92" s="313" t="s">
        <v>857</v>
      </c>
      <c r="C92" s="313" t="s">
        <v>858</v>
      </c>
      <c r="D92" s="314" t="s">
        <v>425</v>
      </c>
      <c r="E92" s="314" t="s">
        <v>285</v>
      </c>
      <c r="F92" s="278">
        <v>1955377171.4400001</v>
      </c>
      <c r="G92" s="279">
        <f>VLOOKUP(A92,[7]Planilha3!$G$4:$H$254,2,FALSE)</f>
        <v>21463411.219999999</v>
      </c>
      <c r="H92" s="279">
        <f>VLOOKUP(A92,[7]Planilha2!$F$4:$G$248,2,FALSE)</f>
        <v>41394901.140000001</v>
      </c>
      <c r="I92" s="279">
        <v>7749536.9500000002</v>
      </c>
      <c r="J92" s="280">
        <f>VLOOKUP(A92,[8]Planilha1!$A$3:$D$260,2,FALSE)</f>
        <v>11487</v>
      </c>
      <c r="K92" s="280">
        <f>VLOOKUP(A92,[8]Planilha1!$A$3:$D$260,3,FALSE)</f>
        <v>1998</v>
      </c>
      <c r="L92" s="280">
        <f>VLOOKUP(A92,[8]Planilha1!$A$3:$D$260,4,FALSE)</f>
        <v>1040</v>
      </c>
      <c r="M92" s="281">
        <f>VLOOKUP(A92,'[9]Base Cadastral Entidades'!$A$8:$W$475,15,FALSE)</f>
        <v>15</v>
      </c>
      <c r="N92" s="282">
        <f>VLOOKUP(A92,'[9]Base Cadastral Entidades'!$A$8:$W$475,16,FALSE)</f>
        <v>32</v>
      </c>
      <c r="O92" s="315" t="str">
        <f>VLOOKUP(A92,[2]Dados_EFPC!A$1:O$273,15,FALSE)</f>
        <v>http://www.energisaprev.com.br/</v>
      </c>
    </row>
    <row r="93" spans="1:15" x14ac:dyDescent="0.3">
      <c r="A93" s="313" t="s">
        <v>510</v>
      </c>
      <c r="B93" s="313" t="s">
        <v>881</v>
      </c>
      <c r="C93" s="313" t="s">
        <v>882</v>
      </c>
      <c r="D93" s="314" t="s">
        <v>425</v>
      </c>
      <c r="E93" s="314" t="s">
        <v>285</v>
      </c>
      <c r="F93" s="278">
        <v>1958322669.54</v>
      </c>
      <c r="G93" s="279">
        <f>VLOOKUP(A93,[7]Planilha3!$G$4:$H$254,2,FALSE)</f>
        <v>11227684.550000001</v>
      </c>
      <c r="H93" s="279">
        <f>VLOOKUP(A93,[7]Planilha2!$F$4:$G$248,2,FALSE)</f>
        <v>28382053.48</v>
      </c>
      <c r="I93" s="279">
        <v>2524632.2799999998</v>
      </c>
      <c r="J93" s="280">
        <f>VLOOKUP(A93,[8]Planilha1!$A$3:$D$260,2,FALSE)</f>
        <v>4182</v>
      </c>
      <c r="K93" s="280">
        <f>VLOOKUP(A93,[8]Planilha1!$A$3:$D$260,3,FALSE)</f>
        <v>775</v>
      </c>
      <c r="L93" s="280">
        <f>VLOOKUP(A93,[8]Planilha1!$A$3:$D$260,4,FALSE)</f>
        <v>200</v>
      </c>
      <c r="M93" s="281">
        <f>VLOOKUP(A93,'[9]Base Cadastral Entidades'!$A$8:$W$475,15,FALSE)</f>
        <v>2</v>
      </c>
      <c r="N93" s="282">
        <f>VLOOKUP(A93,'[9]Base Cadastral Entidades'!$A$8:$W$475,16,FALSE)</f>
        <v>3</v>
      </c>
      <c r="O93" s="315" t="str">
        <f>VLOOKUP(A93,[2]Dados_EFPC!A$1:O$273,15,FALSE)</f>
        <v>http://www.fascprev.com.br</v>
      </c>
    </row>
    <row r="94" spans="1:15" ht="15" customHeight="1" x14ac:dyDescent="0.3">
      <c r="A94" s="313" t="s">
        <v>514</v>
      </c>
      <c r="B94" s="313" t="s">
        <v>1132</v>
      </c>
      <c r="C94" s="313" t="s">
        <v>1133</v>
      </c>
      <c r="D94" s="314" t="s">
        <v>794</v>
      </c>
      <c r="E94" s="314" t="s">
        <v>285</v>
      </c>
      <c r="F94" s="278">
        <v>1949605025.6300001</v>
      </c>
      <c r="G94" s="279">
        <f>VLOOKUP(A94,[7]Planilha3!$G$4:$H$254,2,FALSE)</f>
        <v>20599128.899999999</v>
      </c>
      <c r="H94" s="279">
        <f>VLOOKUP(A94,[7]Planilha2!$F$4:$G$248,2,FALSE)</f>
        <v>36606495.800000004</v>
      </c>
      <c r="I94" s="279">
        <v>6657097.7400000002</v>
      </c>
      <c r="J94" s="280">
        <f>VLOOKUP(A94,[8]Planilha1!$A$3:$D$260,2,FALSE)</f>
        <v>19100</v>
      </c>
      <c r="K94" s="280">
        <f>VLOOKUP(A94,[8]Planilha1!$A$3:$D$260,3,FALSE)</f>
        <v>1483</v>
      </c>
      <c r="L94" s="280">
        <f>VLOOKUP(A94,[8]Planilha1!$A$3:$D$260,4,FALSE)</f>
        <v>208</v>
      </c>
      <c r="M94" s="281">
        <f>VLOOKUP(A94,'[9]Base Cadastral Entidades'!$A$8:$W$475,15,FALSE)</f>
        <v>18</v>
      </c>
      <c r="N94" s="282">
        <f>VLOOKUP(A94,'[9]Base Cadastral Entidades'!$A$8:$W$475,16,FALSE)</f>
        <v>48</v>
      </c>
      <c r="O94" s="315" t="str">
        <f>VLOOKUP(A94,[2]Dados_EFPC!A$1:O$273,15,FALSE)</f>
        <v>http://www.previsc.com.br</v>
      </c>
    </row>
    <row r="95" spans="1:15" x14ac:dyDescent="0.3">
      <c r="A95" s="313" t="s">
        <v>512</v>
      </c>
      <c r="B95" s="313" t="s">
        <v>1108</v>
      </c>
      <c r="C95" s="313" t="s">
        <v>1109</v>
      </c>
      <c r="D95" s="314" t="s">
        <v>425</v>
      </c>
      <c r="E95" s="314" t="s">
        <v>285</v>
      </c>
      <c r="F95" s="278">
        <v>1954779752.1199999</v>
      </c>
      <c r="G95" s="279">
        <f>VLOOKUP(A95,[7]Planilha3!$G$4:$H$254,2,FALSE)</f>
        <v>7160722.9299999997</v>
      </c>
      <c r="H95" s="279">
        <f>VLOOKUP(A95,[7]Planilha2!$F$4:$G$248,2,FALSE)</f>
        <v>18258583.619999997</v>
      </c>
      <c r="I95" s="279">
        <v>45563.9</v>
      </c>
      <c r="J95" s="280">
        <f>VLOOKUP(A95,[8]Planilha1!$A$3:$D$260,2,FALSE)</f>
        <v>2667</v>
      </c>
      <c r="K95" s="280">
        <f>VLOOKUP(A95,[8]Planilha1!$A$3:$D$260,3,FALSE)</f>
        <v>697</v>
      </c>
      <c r="L95" s="280">
        <f>VLOOKUP(A95,[8]Planilha1!$A$3:$D$260,4,FALSE)</f>
        <v>105</v>
      </c>
      <c r="M95" s="281">
        <f>VLOOKUP(A95,'[9]Base Cadastral Entidades'!$A$8:$W$475,15,FALSE)</f>
        <v>3</v>
      </c>
      <c r="N95" s="282">
        <f>VLOOKUP(A95,'[9]Base Cadastral Entidades'!$A$8:$W$475,16,FALSE)</f>
        <v>5</v>
      </c>
      <c r="O95" s="315" t="str">
        <f>VLOOKUP(A95,[2]Dados_EFPC!A$1:O$273,15,FALSE)</f>
        <v>WWW.PREVIERICSSON.COM.BR</v>
      </c>
    </row>
    <row r="96" spans="1:15" ht="15" customHeight="1" x14ac:dyDescent="0.3">
      <c r="A96" s="313" t="s">
        <v>513</v>
      </c>
      <c r="B96" s="313" t="s">
        <v>1110</v>
      </c>
      <c r="C96" s="313" t="s">
        <v>1111</v>
      </c>
      <c r="D96" s="314" t="s">
        <v>794</v>
      </c>
      <c r="E96" s="314" t="s">
        <v>285</v>
      </c>
      <c r="F96" s="278">
        <v>3173231591.6100001</v>
      </c>
      <c r="G96" s="279">
        <f>VLOOKUP(A96,[7]Planilha3!$G$4:$H$254,2,FALSE)</f>
        <v>18631368.93</v>
      </c>
      <c r="H96" s="279">
        <f>VLOOKUP(A96,[7]Planilha2!$F$4:$G$248,2,FALSE)</f>
        <v>38813934.800000004</v>
      </c>
      <c r="I96" s="279">
        <v>4209163.4400000004</v>
      </c>
      <c r="J96" s="280">
        <f>VLOOKUP(A96,[8]Planilha1!$A$3:$D$260,2,FALSE)</f>
        <v>2837</v>
      </c>
      <c r="K96" s="280">
        <f>VLOOKUP(A96,[8]Planilha1!$A$3:$D$260,3,FALSE)</f>
        <v>903</v>
      </c>
      <c r="L96" s="280">
        <f>VLOOKUP(A96,[8]Planilha1!$A$3:$D$260,4,FALSE)</f>
        <v>120</v>
      </c>
      <c r="M96" s="281">
        <f>VLOOKUP(A96,'[9]Base Cadastral Entidades'!$A$8:$W$475,15,FALSE)</f>
        <v>2</v>
      </c>
      <c r="N96" s="282">
        <f>VLOOKUP(A96,'[9]Base Cadastral Entidades'!$A$8:$W$475,16,FALSE)</f>
        <v>9</v>
      </c>
      <c r="O96" s="315" t="str">
        <f>VLOOKUP(A96,[2]Dados_EFPC!A$1:O$273,15,FALSE)</f>
        <v>http://www.previg.org.br</v>
      </c>
    </row>
    <row r="97" spans="1:15" x14ac:dyDescent="0.3">
      <c r="A97" s="313" t="s">
        <v>682</v>
      </c>
      <c r="B97" s="313" t="s">
        <v>1152</v>
      </c>
      <c r="C97" s="313" t="s">
        <v>1153</v>
      </c>
      <c r="D97" s="314" t="s">
        <v>425</v>
      </c>
      <c r="E97" s="314" t="s">
        <v>285</v>
      </c>
      <c r="F97" s="278">
        <v>1920579411.1900001</v>
      </c>
      <c r="G97" s="279">
        <f>VLOOKUP(A97,[7]Planilha3!$G$4:$H$254,2,FALSE)</f>
        <v>3993500.24</v>
      </c>
      <c r="H97" s="279">
        <f>VLOOKUP(A97,[7]Planilha2!$F$4:$G$248,2,FALSE)</f>
        <v>24537982.060000002</v>
      </c>
      <c r="I97" s="279">
        <v>2217201.31</v>
      </c>
      <c r="J97" s="280">
        <f>VLOOKUP(A97,[8]Planilha1!$A$3:$D$260,2,FALSE)</f>
        <v>1577</v>
      </c>
      <c r="K97" s="280">
        <f>VLOOKUP(A97,[8]Planilha1!$A$3:$D$260,3,FALSE)</f>
        <v>588</v>
      </c>
      <c r="L97" s="280">
        <f>VLOOKUP(A97,[8]Planilha1!$A$3:$D$260,4,FALSE)</f>
        <v>173</v>
      </c>
      <c r="M97" s="281">
        <f>VLOOKUP(A97,'[9]Base Cadastral Entidades'!$A$8:$W$475,15,FALSE)</f>
        <v>2</v>
      </c>
      <c r="N97" s="282">
        <f>VLOOKUP(A97,'[9]Base Cadastral Entidades'!$A$8:$W$475,16,FALSE)</f>
        <v>8</v>
      </c>
      <c r="O97" s="315" t="s">
        <v>1332</v>
      </c>
    </row>
    <row r="98" spans="1:15" x14ac:dyDescent="0.3">
      <c r="A98" s="313" t="s">
        <v>515</v>
      </c>
      <c r="B98" s="313" t="s">
        <v>786</v>
      </c>
      <c r="C98" s="313" t="s">
        <v>787</v>
      </c>
      <c r="D98" s="314" t="s">
        <v>425</v>
      </c>
      <c r="E98" s="314" t="s">
        <v>285</v>
      </c>
      <c r="F98" s="278">
        <v>1927398226.27</v>
      </c>
      <c r="G98" s="279">
        <f>VLOOKUP(A98,[7]Planilha3!$G$4:$H$254,2,FALSE)</f>
        <v>26690045.280000001</v>
      </c>
      <c r="H98" s="279">
        <f>VLOOKUP(A98,[7]Planilha2!$F$4:$G$248,2,FALSE)</f>
        <v>16482565.27</v>
      </c>
      <c r="I98" s="279">
        <v>2038018.52</v>
      </c>
      <c r="J98" s="280">
        <f>VLOOKUP(A98,[8]Planilha1!$A$3:$D$260,2,FALSE)</f>
        <v>6954</v>
      </c>
      <c r="K98" s="280">
        <f>VLOOKUP(A98,[8]Planilha1!$A$3:$D$260,3,FALSE)</f>
        <v>394</v>
      </c>
      <c r="L98" s="280">
        <f>VLOOKUP(A98,[8]Planilha1!$A$3:$D$260,4,FALSE)</f>
        <v>37</v>
      </c>
      <c r="M98" s="281">
        <f>VLOOKUP(A98,'[9]Base Cadastral Entidades'!$A$8:$W$475,15,FALSE)</f>
        <v>3</v>
      </c>
      <c r="N98" s="282">
        <f>VLOOKUP(A98,'[9]Base Cadastral Entidades'!$A$8:$W$475,16,FALSE)</f>
        <v>17</v>
      </c>
      <c r="O98" s="315" t="str">
        <f>VLOOKUP(A98,[2]Dados_EFPC!A$1:O$273,15,FALSE)</f>
        <v>http://www.cargillprev.com.br</v>
      </c>
    </row>
    <row r="99" spans="1:15" x14ac:dyDescent="0.3">
      <c r="A99" s="313" t="s">
        <v>518</v>
      </c>
      <c r="B99" s="313" t="s">
        <v>1218</v>
      </c>
      <c r="C99" s="313" t="s">
        <v>1219</v>
      </c>
      <c r="D99" s="314" t="s">
        <v>425</v>
      </c>
      <c r="E99" s="314" t="s">
        <v>285</v>
      </c>
      <c r="F99" s="278">
        <v>1844498662</v>
      </c>
      <c r="G99" s="279">
        <f>VLOOKUP(A99,[7]Planilha3!$G$4:$H$254,2,FALSE)</f>
        <v>28470218.600000001</v>
      </c>
      <c r="H99" s="279">
        <f>VLOOKUP(A99,[7]Planilha2!$F$4:$G$248,2,FALSE)</f>
        <v>10066504.17</v>
      </c>
      <c r="I99" s="279">
        <v>10505599.07</v>
      </c>
      <c r="J99" s="280">
        <f>VLOOKUP(A99,[8]Planilha1!$A$3:$D$260,2,FALSE)</f>
        <v>4625</v>
      </c>
      <c r="K99" s="280">
        <f>VLOOKUP(A99,[8]Planilha1!$A$3:$D$260,3,FALSE)</f>
        <v>332</v>
      </c>
      <c r="L99" s="280">
        <f>VLOOKUP(A99,[8]Planilha1!$A$3:$D$260,4,FALSE)</f>
        <v>44</v>
      </c>
      <c r="M99" s="281">
        <f>VLOOKUP(A99,'[9]Base Cadastral Entidades'!$A$8:$W$475,15,FALSE)</f>
        <v>1</v>
      </c>
      <c r="N99" s="282">
        <f>VLOOKUP(A99,'[9]Base Cadastral Entidades'!$A$8:$W$475,16,FALSE)</f>
        <v>3</v>
      </c>
      <c r="O99" s="315" t="str">
        <f>VLOOKUP(A99,[2]Dados_EFPC!A$1:O$273,15,FALSE)</f>
        <v>http://www.syngentaprevi.com.br</v>
      </c>
    </row>
    <row r="100" spans="1:15" x14ac:dyDescent="0.3">
      <c r="A100" s="313" t="s">
        <v>519</v>
      </c>
      <c r="B100" s="313" t="s">
        <v>1242</v>
      </c>
      <c r="C100" s="313" t="s">
        <v>1243</v>
      </c>
      <c r="D100" s="314" t="s">
        <v>425</v>
      </c>
      <c r="E100" s="314" t="s">
        <v>285</v>
      </c>
      <c r="F100" s="278">
        <v>1769474983.5599999</v>
      </c>
      <c r="G100" s="279">
        <f>VLOOKUP(A100,[7]Planilha3!$G$4:$H$254,2,FALSE)</f>
        <v>7220499.4800000004</v>
      </c>
      <c r="H100" s="279">
        <f>VLOOKUP(A100,[7]Planilha2!$F$4:$G$248,2,FALSE)</f>
        <v>15462212.77</v>
      </c>
      <c r="I100" s="279">
        <v>2533982.5699999998</v>
      </c>
      <c r="J100" s="280">
        <f>VLOOKUP(A100,[8]Planilha1!$A$3:$D$260,2,FALSE)</f>
        <v>2664</v>
      </c>
      <c r="K100" s="280">
        <f>VLOOKUP(A100,[8]Planilha1!$A$3:$D$260,3,FALSE)</f>
        <v>508</v>
      </c>
      <c r="L100" s="280">
        <f>VLOOKUP(A100,[8]Planilha1!$A$3:$D$260,4,FALSE)</f>
        <v>21</v>
      </c>
      <c r="M100" s="281">
        <f>VLOOKUP(A100,'[9]Base Cadastral Entidades'!$A$8:$W$475,15,FALSE)</f>
        <v>3</v>
      </c>
      <c r="N100" s="282">
        <f>VLOOKUP(A100,'[9]Base Cadastral Entidades'!$A$8:$W$475,16,FALSE)</f>
        <v>8</v>
      </c>
      <c r="O100" s="315" t="str">
        <f>VLOOKUP(A100,[2]Dados_EFPC!A$1:O$273,15,FALSE)</f>
        <v>http://www.hpprev.com.br</v>
      </c>
    </row>
    <row r="101" spans="1:15" x14ac:dyDescent="0.3">
      <c r="A101" s="313" t="s">
        <v>517</v>
      </c>
      <c r="B101" s="313" t="s">
        <v>1057</v>
      </c>
      <c r="C101" s="313" t="s">
        <v>1058</v>
      </c>
      <c r="D101" s="314" t="s">
        <v>711</v>
      </c>
      <c r="E101" s="314" t="s">
        <v>163</v>
      </c>
      <c r="F101" s="278">
        <v>1710959824.76</v>
      </c>
      <c r="G101" s="279">
        <f>VLOOKUP(A101,[7]Planilha3!$G$4:$H$254,2,FALSE)</f>
        <v>31742157.079999998</v>
      </c>
      <c r="H101" s="279">
        <f>VLOOKUP(A101,[7]Planilha2!$F$4:$G$248,2,FALSE)</f>
        <v>65469789.140000001</v>
      </c>
      <c r="I101" s="279" t="s">
        <v>694</v>
      </c>
      <c r="J101" s="280">
        <f>VLOOKUP(A101,[8]Planilha1!$A$3:$D$260,2,FALSE)</f>
        <v>581</v>
      </c>
      <c r="K101" s="280">
        <f>VLOOKUP(A101,[8]Planilha1!$A$3:$D$260,3,FALSE)</f>
        <v>4168</v>
      </c>
      <c r="L101" s="280">
        <f>VLOOKUP(A101,[8]Planilha1!$A$3:$D$260,4,FALSE)</f>
        <v>3688</v>
      </c>
      <c r="M101" s="281">
        <f>VLOOKUP(A101,'[9]Base Cadastral Entidades'!$A$8:$W$475,15,FALSE)</f>
        <v>6</v>
      </c>
      <c r="N101" s="282">
        <f>VLOOKUP(A101,'[9]Base Cadastral Entidades'!$A$8:$W$475,16,FALSE)</f>
        <v>13</v>
      </c>
      <c r="O101" s="315" t="str">
        <f>VLOOKUP(A101,[2]Dados_EFPC!A$1:O$273,15,FALSE)</f>
        <v>http://www.portusinstituto.com.br</v>
      </c>
    </row>
    <row r="102" spans="1:15" x14ac:dyDescent="0.3">
      <c r="A102" s="313" t="s">
        <v>516</v>
      </c>
      <c r="B102" s="313" t="s">
        <v>701</v>
      </c>
      <c r="C102" s="313" t="s">
        <v>702</v>
      </c>
      <c r="D102" s="314" t="s">
        <v>703</v>
      </c>
      <c r="E102" s="314" t="s">
        <v>285</v>
      </c>
      <c r="F102" s="278">
        <v>1722186092.5899999</v>
      </c>
      <c r="G102" s="279">
        <f>VLOOKUP(A102,[7]Planilha3!$G$4:$H$254,2,FALSE)</f>
        <v>7102948.8800000008</v>
      </c>
      <c r="H102" s="279">
        <f>VLOOKUP(A102,[7]Planilha2!$F$4:$G$248,2,FALSE)</f>
        <v>21389879.720000003</v>
      </c>
      <c r="I102" s="279">
        <v>817225.22</v>
      </c>
      <c r="J102" s="280">
        <f>VLOOKUP(A102,[8]Planilha1!$A$3:$D$260,2,FALSE)</f>
        <v>4640</v>
      </c>
      <c r="K102" s="280">
        <f>VLOOKUP(A102,[8]Planilha1!$A$3:$D$260,3,FALSE)</f>
        <v>1628</v>
      </c>
      <c r="L102" s="280">
        <f>VLOOKUP(A102,[8]Planilha1!$A$3:$D$260,4,FALSE)</f>
        <v>257</v>
      </c>
      <c r="M102" s="281">
        <f>VLOOKUP(A102,'[9]Base Cadastral Entidades'!$A$8:$W$475,15,FALSE)</f>
        <v>1</v>
      </c>
      <c r="N102" s="282">
        <f>VLOOKUP(A102,'[9]Base Cadastral Entidades'!$A$8:$W$475,16,FALSE)</f>
        <v>2</v>
      </c>
      <c r="O102" s="315" t="str">
        <f>VLOOKUP(A102,[2]Dados_EFPC!A$1:O$273,15,FALSE)</f>
        <v>http://www.aceprev.com.br</v>
      </c>
    </row>
    <row r="103" spans="1:15" s="263" customFormat="1" x14ac:dyDescent="0.3">
      <c r="A103" s="313" t="s">
        <v>521</v>
      </c>
      <c r="B103" s="313" t="s">
        <v>1146</v>
      </c>
      <c r="C103" s="313" t="s">
        <v>1147</v>
      </c>
      <c r="D103" s="314" t="s">
        <v>711</v>
      </c>
      <c r="E103" s="314" t="s">
        <v>285</v>
      </c>
      <c r="F103" s="278">
        <v>1701454737.3499999</v>
      </c>
      <c r="G103" s="279">
        <f>VLOOKUP(A103,[7]Planilha3!$G$4:$H$254,2,FALSE)</f>
        <v>8672139.9700000007</v>
      </c>
      <c r="H103" s="279">
        <f>VLOOKUP(A103,[7]Planilha2!$F$4:$G$248,2,FALSE)</f>
        <v>28035207.920000002</v>
      </c>
      <c r="I103" s="279">
        <v>1954829.47</v>
      </c>
      <c r="J103" s="280">
        <f>VLOOKUP(A103,[8]Planilha1!$A$3:$D$260,2,FALSE)</f>
        <v>4025</v>
      </c>
      <c r="K103" s="280">
        <f>VLOOKUP(A103,[8]Planilha1!$A$3:$D$260,3,FALSE)</f>
        <v>841</v>
      </c>
      <c r="L103" s="280">
        <f>VLOOKUP(A103,[8]Planilha1!$A$3:$D$260,4,FALSE)</f>
        <v>141</v>
      </c>
      <c r="M103" s="281">
        <f>VLOOKUP(A103,'[9]Base Cadastral Entidades'!$A$8:$W$475,15,FALSE)</f>
        <v>2</v>
      </c>
      <c r="N103" s="282">
        <f>VLOOKUP(A103,'[9]Base Cadastral Entidades'!$A$8:$W$475,16,FALSE)</f>
        <v>9</v>
      </c>
      <c r="O103" s="315" t="str">
        <f>VLOOKUP(A103,[2]Dados_EFPC!A$1:O$273,15,FALSE)</f>
        <v>WWW.PREVUNIAO.COM.BR</v>
      </c>
    </row>
    <row r="104" spans="1:15" x14ac:dyDescent="0.3">
      <c r="A104" s="313" t="s">
        <v>520</v>
      </c>
      <c r="B104" s="313" t="s">
        <v>1150</v>
      </c>
      <c r="C104" s="313" t="s">
        <v>1151</v>
      </c>
      <c r="D104" s="314" t="s">
        <v>425</v>
      </c>
      <c r="E104" s="314" t="s">
        <v>285</v>
      </c>
      <c r="F104" s="278">
        <v>1680470461.0999999</v>
      </c>
      <c r="G104" s="279">
        <f>VLOOKUP(A104,[7]Planilha3!$G$4:$H$254,2,FALSE)</f>
        <v>4948713.25</v>
      </c>
      <c r="H104" s="279">
        <f>VLOOKUP(A104,[7]Planilha2!$F$4:$G$248,2,FALSE)</f>
        <v>27555300.129999999</v>
      </c>
      <c r="I104" s="279">
        <v>5918602.6399999997</v>
      </c>
      <c r="J104" s="280">
        <f>VLOOKUP(A104,[8]Planilha1!$A$3:$D$260,2,FALSE)</f>
        <v>2879</v>
      </c>
      <c r="K104" s="280">
        <f>VLOOKUP(A104,[8]Planilha1!$A$3:$D$260,3,FALSE)</f>
        <v>1371</v>
      </c>
      <c r="L104" s="280">
        <f>VLOOKUP(A104,[8]Planilha1!$A$3:$D$260,4,FALSE)</f>
        <v>460</v>
      </c>
      <c r="M104" s="281">
        <f>VLOOKUP(A104,'[9]Base Cadastral Entidades'!$A$8:$W$475,15,FALSE)</f>
        <v>3</v>
      </c>
      <c r="N104" s="282">
        <f>VLOOKUP(A104,'[9]Base Cadastral Entidades'!$A$8:$W$475,16,FALSE)</f>
        <v>4</v>
      </c>
      <c r="O104" s="315" t="str">
        <f>VLOOKUP(A104,[2]Dados_EFPC!A$1:O$273,15,FALSE)</f>
        <v>http://www.prhosper.com.br</v>
      </c>
    </row>
    <row r="105" spans="1:15" x14ac:dyDescent="0.3">
      <c r="A105" s="313" t="s">
        <v>525</v>
      </c>
      <c r="B105" s="313" t="s">
        <v>1182</v>
      </c>
      <c r="C105" s="313" t="s">
        <v>1183</v>
      </c>
      <c r="D105" s="314" t="s">
        <v>425</v>
      </c>
      <c r="E105" s="314" t="s">
        <v>285</v>
      </c>
      <c r="F105" s="278">
        <v>1664477046.23</v>
      </c>
      <c r="G105" s="279">
        <f>VLOOKUP(A105,[7]Planilha3!$G$4:$H$254,2,FALSE)</f>
        <v>26080110.740000002</v>
      </c>
      <c r="H105" s="279">
        <f>VLOOKUP(A105,[7]Planilha2!$F$4:$G$248,2,FALSE)</f>
        <v>15415600.870000001</v>
      </c>
      <c r="I105" s="279">
        <v>4387051.2</v>
      </c>
      <c r="J105" s="280">
        <f>VLOOKUP(A105,[8]Planilha1!$A$3:$D$260,2,FALSE)</f>
        <v>9856</v>
      </c>
      <c r="K105" s="280">
        <f>VLOOKUP(A105,[8]Planilha1!$A$3:$D$260,3,FALSE)</f>
        <v>1102</v>
      </c>
      <c r="L105" s="280">
        <f>VLOOKUP(A105,[8]Planilha1!$A$3:$D$260,4,FALSE)</f>
        <v>264</v>
      </c>
      <c r="M105" s="281">
        <f>VLOOKUP(A105,'[9]Base Cadastral Entidades'!$A$8:$W$475,15,FALSE)</f>
        <v>1</v>
      </c>
      <c r="N105" s="282">
        <f>VLOOKUP(A105,'[9]Base Cadastral Entidades'!$A$8:$W$475,16,FALSE)</f>
        <v>15</v>
      </c>
      <c r="O105" s="315" t="str">
        <f>VLOOKUP(A105,[2]Dados_EFPC!A$1:O$273,15,FALSE)</f>
        <v>WWW.SAOBERNARDO.ORG.BR</v>
      </c>
    </row>
    <row r="106" spans="1:15" x14ac:dyDescent="0.3">
      <c r="A106" s="313" t="s">
        <v>526</v>
      </c>
      <c r="B106" s="313" t="s">
        <v>954</v>
      </c>
      <c r="C106" s="313" t="s">
        <v>955</v>
      </c>
      <c r="D106" s="314" t="s">
        <v>732</v>
      </c>
      <c r="E106" s="314" t="s">
        <v>285</v>
      </c>
      <c r="F106" s="278">
        <v>1649339841.8199999</v>
      </c>
      <c r="G106" s="279">
        <f>VLOOKUP(A106,[7]Planilha3!$G$4:$H$254,2,FALSE)</f>
        <v>25917179.879999999</v>
      </c>
      <c r="H106" s="279">
        <f>VLOOKUP(A106,[7]Planilha2!$F$4:$G$248,2,FALSE)</f>
        <v>21216730.640000001</v>
      </c>
      <c r="I106" s="279">
        <v>3223538.22</v>
      </c>
      <c r="J106" s="280">
        <f>VLOOKUP(A106,[8]Planilha1!$A$3:$D$260,2,FALSE)</f>
        <v>8737</v>
      </c>
      <c r="K106" s="280">
        <f>VLOOKUP(A106,[8]Planilha1!$A$3:$D$260,3,FALSE)</f>
        <v>1199</v>
      </c>
      <c r="L106" s="280">
        <f>VLOOKUP(A106,[8]Planilha1!$A$3:$D$260,4,FALSE)</f>
        <v>234</v>
      </c>
      <c r="M106" s="281">
        <f>VLOOKUP(A106,'[9]Base Cadastral Entidades'!$A$8:$W$475,15,FALSE)</f>
        <v>3</v>
      </c>
      <c r="N106" s="282">
        <f>VLOOKUP(A106,'[9]Base Cadastral Entidades'!$A$8:$W$475,16,FALSE)</f>
        <v>41</v>
      </c>
      <c r="O106" s="315" t="str">
        <f>VLOOKUP(A106,[2]Dados_EFPC!A$1:O$273,15,FALSE)</f>
        <v>http://www.iaja.org.br</v>
      </c>
    </row>
    <row r="107" spans="1:15" x14ac:dyDescent="0.3">
      <c r="A107" s="313" t="s">
        <v>527</v>
      </c>
      <c r="B107" s="313" t="s">
        <v>1176</v>
      </c>
      <c r="C107" s="313" t="s">
        <v>1177</v>
      </c>
      <c r="D107" s="314" t="s">
        <v>425</v>
      </c>
      <c r="E107" s="314" t="s">
        <v>285</v>
      </c>
      <c r="F107" s="278">
        <v>1593185298.47</v>
      </c>
      <c r="G107" s="279">
        <f>VLOOKUP(A107,[7]Planilha3!$G$4:$H$254,2,FALSE)</f>
        <v>24787425.359999999</v>
      </c>
      <c r="H107" s="279">
        <f>VLOOKUP(A107,[7]Planilha2!$F$4:$G$248,2,FALSE)</f>
        <v>15480464.310000001</v>
      </c>
      <c r="I107" s="279">
        <v>968218.88</v>
      </c>
      <c r="J107" s="280">
        <f>VLOOKUP(A107,[8]Planilha1!$A$3:$D$260,2,FALSE)</f>
        <v>2541</v>
      </c>
      <c r="K107" s="280">
        <f>VLOOKUP(A107,[8]Planilha1!$A$3:$D$260,3,FALSE)</f>
        <v>362</v>
      </c>
      <c r="L107" s="280">
        <f>VLOOKUP(A107,[8]Planilha1!$A$3:$D$260,4,FALSE)</f>
        <v>37</v>
      </c>
      <c r="M107" s="281">
        <f>VLOOKUP(A107,'[9]Base Cadastral Entidades'!$A$8:$W$475,15,FALSE)</f>
        <v>2</v>
      </c>
      <c r="N107" s="282">
        <f>VLOOKUP(A107,'[9]Base Cadastral Entidades'!$A$8:$W$475,16,FALSE)</f>
        <v>12</v>
      </c>
      <c r="O107" s="315" t="str">
        <f>VLOOKUP(A107,[2]Dados_EFPC!A$1:O$273,15,FALSE)</f>
        <v>http://www.duprev.com.br</v>
      </c>
    </row>
    <row r="108" spans="1:15" x14ac:dyDescent="0.3">
      <c r="A108" s="313" t="s">
        <v>523</v>
      </c>
      <c r="B108" s="313" t="s">
        <v>869</v>
      </c>
      <c r="C108" s="313" t="s">
        <v>870</v>
      </c>
      <c r="D108" s="314" t="s">
        <v>767</v>
      </c>
      <c r="E108" s="314" t="s">
        <v>285</v>
      </c>
      <c r="F108" s="278">
        <v>1587649936.74</v>
      </c>
      <c r="G108" s="279">
        <f>VLOOKUP(A108,[7]Planilha3!$G$4:$H$254,2,FALSE)</f>
        <v>4240005.1500000004</v>
      </c>
      <c r="H108" s="279">
        <f>VLOOKUP(A108,[7]Planilha2!$F$4:$G$248,2,FALSE)</f>
        <v>29986168.690000001</v>
      </c>
      <c r="I108" s="279">
        <v>2165598.86</v>
      </c>
      <c r="J108" s="280">
        <f>VLOOKUP(A108,[8]Planilha1!$A$3:$D$260,2,FALSE)</f>
        <v>968</v>
      </c>
      <c r="K108" s="280">
        <f>VLOOKUP(A108,[8]Planilha1!$A$3:$D$260,3,FALSE)</f>
        <v>1622</v>
      </c>
      <c r="L108" s="280">
        <f>VLOOKUP(A108,[8]Planilha1!$A$3:$D$260,4,FALSE)</f>
        <v>782</v>
      </c>
      <c r="M108" s="281">
        <f>VLOOKUP(A108,'[9]Base Cadastral Entidades'!$A$8:$W$475,15,FALSE)</f>
        <v>2</v>
      </c>
      <c r="N108" s="282">
        <f>VLOOKUP(A108,'[9]Base Cadastral Entidades'!$A$8:$W$475,16,FALSE)</f>
        <v>2</v>
      </c>
      <c r="O108" s="315" t="str">
        <f>VLOOKUP(A108,[2]Dados_EFPC!A$1:O$273,15,FALSE)</f>
        <v>http://www.faelce.com.br</v>
      </c>
    </row>
    <row r="109" spans="1:15" ht="15" customHeight="1" x14ac:dyDescent="0.3">
      <c r="A109" s="313" t="s">
        <v>524</v>
      </c>
      <c r="B109" s="313" t="s">
        <v>757</v>
      </c>
      <c r="C109" s="313" t="s">
        <v>758</v>
      </c>
      <c r="D109" s="314" t="s">
        <v>711</v>
      </c>
      <c r="E109" s="314" t="s">
        <v>285</v>
      </c>
      <c r="F109" s="278">
        <v>1542009968.6199999</v>
      </c>
      <c r="G109" s="279">
        <f>VLOOKUP(A109,[7]Planilha3!$G$4:$H$254,2,FALSE)</f>
        <v>5048574.83</v>
      </c>
      <c r="H109" s="279">
        <f>VLOOKUP(A109,[7]Planilha2!$F$4:$G$248,2,FALSE)</f>
        <v>33173840.300000001</v>
      </c>
      <c r="I109" s="279">
        <v>1288095.73</v>
      </c>
      <c r="J109" s="280">
        <f>VLOOKUP(A109,[8]Planilha1!$A$3:$D$260,2,FALSE)</f>
        <v>1512</v>
      </c>
      <c r="K109" s="280">
        <f>VLOOKUP(A109,[8]Planilha1!$A$3:$D$260,3,FALSE)</f>
        <v>1560</v>
      </c>
      <c r="L109" s="280">
        <f>VLOOKUP(A109,[8]Planilha1!$A$3:$D$260,4,FALSE)</f>
        <v>854</v>
      </c>
      <c r="M109" s="281">
        <f>VLOOKUP(A109,'[9]Base Cadastral Entidades'!$A$8:$W$475,15,FALSE)</f>
        <v>2</v>
      </c>
      <c r="N109" s="282">
        <f>VLOOKUP(A109,'[9]Base Cadastral Entidades'!$A$8:$W$475,16,FALSE)</f>
        <v>3</v>
      </c>
      <c r="O109" s="315" t="str">
        <f>VLOOKUP(A109,[2]Dados_EFPC!A$1:O$273,15,FALSE)</f>
        <v>http://www.brasiletros.com.br</v>
      </c>
    </row>
    <row r="110" spans="1:15" x14ac:dyDescent="0.3">
      <c r="A110" s="313" t="s">
        <v>522</v>
      </c>
      <c r="B110" s="313" t="s">
        <v>865</v>
      </c>
      <c r="C110" s="313" t="s">
        <v>866</v>
      </c>
      <c r="D110" s="314" t="s">
        <v>732</v>
      </c>
      <c r="E110" s="314" t="s">
        <v>163</v>
      </c>
      <c r="F110" s="278">
        <v>1519998474.4000001</v>
      </c>
      <c r="G110" s="279">
        <f>VLOOKUP(A110,[7]Planilha3!$G$4:$H$254,2,FALSE)</f>
        <v>2441467.9300000002</v>
      </c>
      <c r="H110" s="279">
        <f>VLOOKUP(A110,[7]Planilha2!$F$4:$G$248,2,FALSE)</f>
        <v>38094144.32</v>
      </c>
      <c r="I110" s="279">
        <v>1741832.7</v>
      </c>
      <c r="J110" s="280">
        <f>VLOOKUP(A110,[8]Planilha1!$A$3:$D$260,2,FALSE)</f>
        <v>386</v>
      </c>
      <c r="K110" s="280">
        <f>VLOOKUP(A110,[8]Planilha1!$A$3:$D$260,3,FALSE)</f>
        <v>1348</v>
      </c>
      <c r="L110" s="280">
        <f>VLOOKUP(A110,[8]Planilha1!$A$3:$D$260,4,FALSE)</f>
        <v>446</v>
      </c>
      <c r="M110" s="281">
        <f>VLOOKUP(A110,'[9]Base Cadastral Entidades'!$A$8:$W$475,15,FALSE)</f>
        <v>4</v>
      </c>
      <c r="N110" s="282">
        <f>VLOOKUP(A110,'[9]Base Cadastral Entidades'!$A$8:$W$475,16,FALSE)</f>
        <v>2</v>
      </c>
      <c r="O110" s="315" t="str">
        <f>VLOOKUP(A110,[2]Dados_EFPC!A$1:O$273,15,FALSE)</f>
        <v>http://www.faceb.com.br</v>
      </c>
    </row>
    <row r="111" spans="1:15" x14ac:dyDescent="0.3">
      <c r="A111" s="313" t="s">
        <v>529</v>
      </c>
      <c r="B111" s="313" t="s">
        <v>973</v>
      </c>
      <c r="C111" s="313" t="s">
        <v>974</v>
      </c>
      <c r="D111" s="314" t="s">
        <v>746</v>
      </c>
      <c r="E111" s="314" t="s">
        <v>163</v>
      </c>
      <c r="F111" s="278">
        <v>1482011279.4200001</v>
      </c>
      <c r="G111" s="279">
        <f>VLOOKUP(A111,[7]Planilha3!$G$4:$H$254,2,FALSE)</f>
        <v>9109538.2899999991</v>
      </c>
      <c r="H111" s="279">
        <f>VLOOKUP(A111,[7]Planilha2!$F$4:$G$248,2,FALSE)</f>
        <v>23838353.039999999</v>
      </c>
      <c r="I111" s="279" t="s">
        <v>694</v>
      </c>
      <c r="J111" s="280">
        <f>VLOOKUP(A111,[8]Planilha1!$A$3:$D$260,2,FALSE)</f>
        <v>453</v>
      </c>
      <c r="K111" s="280">
        <f>VLOOKUP(A111,[8]Planilha1!$A$3:$D$260,3,FALSE)</f>
        <v>390</v>
      </c>
      <c r="L111" s="280">
        <f>VLOOKUP(A111,[8]Planilha1!$A$3:$D$260,4,FALSE)</f>
        <v>122</v>
      </c>
      <c r="M111" s="281">
        <f>VLOOKUP(A111,'[9]Base Cadastral Entidades'!$A$8:$W$475,15,FALSE)</f>
        <v>2</v>
      </c>
      <c r="N111" s="282">
        <f>VLOOKUP(A111,'[9]Base Cadastral Entidades'!$A$8:$W$475,16,FALSE)</f>
        <v>2</v>
      </c>
      <c r="O111" s="315" t="str">
        <f>VLOOKUP(A111,[2]Dados_EFPC!A$1:O$273,15,FALSE)</f>
        <v>http://www.isbre.com.br</v>
      </c>
    </row>
    <row r="112" spans="1:15" x14ac:dyDescent="0.3">
      <c r="A112" s="313" t="s">
        <v>530</v>
      </c>
      <c r="B112" s="313" t="s">
        <v>924</v>
      </c>
      <c r="C112" s="313" t="s">
        <v>925</v>
      </c>
      <c r="D112" s="314" t="s">
        <v>732</v>
      </c>
      <c r="E112" s="314" t="s">
        <v>163</v>
      </c>
      <c r="F112" s="278">
        <v>1485509940.8800001</v>
      </c>
      <c r="G112" s="279">
        <f>VLOOKUP(A112,[7]Planilha3!$G$4:$H$254,2,FALSE)</f>
        <v>18051214.559999999</v>
      </c>
      <c r="H112" s="279">
        <f>VLOOKUP(A112,[7]Planilha2!$F$4:$G$248,2,FALSE)</f>
        <v>18463787.960000001</v>
      </c>
      <c r="I112" s="279">
        <v>1353153.25</v>
      </c>
      <c r="J112" s="280">
        <f>VLOOKUP(A112,[8]Planilha1!$A$3:$D$260,2,FALSE)</f>
        <v>2951</v>
      </c>
      <c r="K112" s="280">
        <f>VLOOKUP(A112,[8]Planilha1!$A$3:$D$260,3,FALSE)</f>
        <v>1489</v>
      </c>
      <c r="L112" s="280">
        <f>VLOOKUP(A112,[8]Planilha1!$A$3:$D$260,4,FALSE)</f>
        <v>537</v>
      </c>
      <c r="M112" s="281">
        <f>VLOOKUP(A112,'[9]Base Cadastral Entidades'!$A$8:$W$475,15,FALSE)</f>
        <v>4</v>
      </c>
      <c r="N112" s="282">
        <f>VLOOKUP(A112,'[9]Base Cadastral Entidades'!$A$8:$W$475,16,FALSE)</f>
        <v>3</v>
      </c>
      <c r="O112" s="315" t="str">
        <f>VLOOKUP(A112,[2]Dados_EFPC!A$1:O$273,15,FALSE)</f>
        <v>www.fundiagua.com.br</v>
      </c>
    </row>
    <row r="113" spans="1:15" x14ac:dyDescent="0.3">
      <c r="A113" s="313" t="s">
        <v>528</v>
      </c>
      <c r="B113" s="313" t="s">
        <v>824</v>
      </c>
      <c r="C113" s="313" t="s">
        <v>825</v>
      </c>
      <c r="D113" s="314" t="s">
        <v>711</v>
      </c>
      <c r="E113" s="314" t="s">
        <v>285</v>
      </c>
      <c r="F113" s="278">
        <v>1438859994.5699999</v>
      </c>
      <c r="G113" s="279">
        <f>VLOOKUP(A113,[7]Planilha3!$G$4:$H$254,2,FALSE)</f>
        <v>4884331.6100000003</v>
      </c>
      <c r="H113" s="279">
        <f>VLOOKUP(A113,[7]Planilha2!$F$4:$G$248,2,FALSE)</f>
        <v>19948352.039999999</v>
      </c>
      <c r="I113" s="279">
        <v>149.96</v>
      </c>
      <c r="J113" s="280">
        <f>VLOOKUP(A113,[8]Planilha1!$A$3:$D$260,2,FALSE)</f>
        <v>1231</v>
      </c>
      <c r="K113" s="280">
        <f>VLOOKUP(A113,[8]Planilha1!$A$3:$D$260,3,FALSE)</f>
        <v>481</v>
      </c>
      <c r="L113" s="280">
        <f>VLOOKUP(A113,[8]Planilha1!$A$3:$D$260,4,FALSE)</f>
        <v>77</v>
      </c>
      <c r="M113" s="281">
        <f>VLOOKUP(A113,'[9]Base Cadastral Entidades'!$A$8:$W$475,15,FALSE)</f>
        <v>2</v>
      </c>
      <c r="N113" s="282">
        <f>VLOOKUP(A113,'[9]Base Cadastral Entidades'!$A$8:$W$475,16,FALSE)</f>
        <v>1</v>
      </c>
      <c r="O113" s="315" t="str">
        <f>VLOOKUP(A113,[2]Dados_EFPC!A$1:O$273,15,FALSE)</f>
        <v>http://www.portalprev.com.br/comshell</v>
      </c>
    </row>
    <row r="114" spans="1:15" x14ac:dyDescent="0.3">
      <c r="A114" s="313" t="s">
        <v>533</v>
      </c>
      <c r="B114" s="313" t="s">
        <v>1043</v>
      </c>
      <c r="C114" s="313" t="s">
        <v>1044</v>
      </c>
      <c r="D114" s="314" t="s">
        <v>425</v>
      </c>
      <c r="E114" s="314" t="s">
        <v>284</v>
      </c>
      <c r="F114" s="278">
        <v>1450085744.5</v>
      </c>
      <c r="G114" s="279">
        <f>VLOOKUP(A114,[7]Planilha3!$G$4:$H$254,2,FALSE)</f>
        <v>21863538.149999999</v>
      </c>
      <c r="H114" s="279">
        <f>VLOOKUP(A114,[7]Planilha2!$F$4:$G$248,2,FALSE)</f>
        <v>4171265.47</v>
      </c>
      <c r="I114" s="279">
        <v>15719809.800000001</v>
      </c>
      <c r="J114" s="280">
        <f>VLOOKUP(A114,[8]Planilha1!$A$3:$D$260,2,FALSE)</f>
        <v>51452</v>
      </c>
      <c r="K114" s="280">
        <f>VLOOKUP(A114,[8]Planilha1!$A$3:$D$260,3,FALSE)</f>
        <v>258</v>
      </c>
      <c r="L114" s="280">
        <f>VLOOKUP(A114,[8]Planilha1!$A$3:$D$260,4,FALSE)</f>
        <v>256</v>
      </c>
      <c r="M114" s="281">
        <f>VLOOKUP(A114,'[9]Base Cadastral Entidades'!$A$8:$W$475,15,FALSE)</f>
        <v>1</v>
      </c>
      <c r="N114" s="282">
        <f>VLOOKUP(A114,'[9]Base Cadastral Entidades'!$A$8:$W$475,16,FALSE)</f>
        <v>18</v>
      </c>
      <c r="O114" s="315" t="str">
        <f>VLOOKUP(A114,[2]Dados_EFPC!A$1:O$273,15,FALSE)</f>
        <v>http://www.oabprev-sp.org.br</v>
      </c>
    </row>
    <row r="115" spans="1:15" x14ac:dyDescent="0.3">
      <c r="A115" s="313" t="s">
        <v>531</v>
      </c>
      <c r="B115" s="313" t="s">
        <v>1142</v>
      </c>
      <c r="C115" s="313" t="s">
        <v>1143</v>
      </c>
      <c r="D115" s="314" t="s">
        <v>850</v>
      </c>
      <c r="E115" s="314" t="s">
        <v>163</v>
      </c>
      <c r="F115" s="278">
        <v>1417378714.97</v>
      </c>
      <c r="G115" s="279">
        <f>VLOOKUP(A115,[7]Planilha3!$G$4:$H$254,2,FALSE)</f>
        <v>13942089.73</v>
      </c>
      <c r="H115" s="279">
        <f>VLOOKUP(A115,[7]Planilha2!$F$4:$G$248,2,FALSE)</f>
        <v>22240000.57</v>
      </c>
      <c r="I115" s="279">
        <v>842472.66</v>
      </c>
      <c r="J115" s="280">
        <f>VLOOKUP(A115,[8]Planilha1!$A$3:$D$260,2,FALSE)</f>
        <v>3664</v>
      </c>
      <c r="K115" s="280">
        <f>VLOOKUP(A115,[8]Planilha1!$A$3:$D$260,3,FALSE)</f>
        <v>1225</v>
      </c>
      <c r="L115" s="280">
        <f>VLOOKUP(A115,[8]Planilha1!$A$3:$D$260,4,FALSE)</f>
        <v>651</v>
      </c>
      <c r="M115" s="281">
        <f>VLOOKUP(A115,'[9]Base Cadastral Entidades'!$A$8:$W$475,15,FALSE)</f>
        <v>2</v>
      </c>
      <c r="N115" s="282">
        <f>VLOOKUP(A115,'[9]Base Cadastral Entidades'!$A$8:$W$475,16,FALSE)</f>
        <v>1</v>
      </c>
      <c r="O115" s="315" t="str">
        <f>VLOOKUP(A115,[2]Dados_EFPC!A$1:O$273,15,FALSE)</f>
        <v>http://www.prevsan.org.br</v>
      </c>
    </row>
    <row r="116" spans="1:15" x14ac:dyDescent="0.3">
      <c r="A116" s="313" t="s">
        <v>535</v>
      </c>
      <c r="B116" s="313" t="s">
        <v>1194</v>
      </c>
      <c r="C116" s="313" t="s">
        <v>1195</v>
      </c>
      <c r="D116" s="314" t="s">
        <v>732</v>
      </c>
      <c r="E116" s="314" t="s">
        <v>285</v>
      </c>
      <c r="F116" s="278">
        <v>1420236330.77</v>
      </c>
      <c r="G116" s="279">
        <f>VLOOKUP(A116,[7]Planilha3!$G$4:$H$254,2,FALSE)</f>
        <v>31464406.98</v>
      </c>
      <c r="H116" s="279">
        <f>VLOOKUP(A116,[7]Planilha2!$F$4:$G$248,2,FALSE)</f>
        <v>8961388.5500000007</v>
      </c>
      <c r="I116" s="279">
        <v>6532575.3600000003</v>
      </c>
      <c r="J116" s="280">
        <f>VLOOKUP(A116,[8]Planilha1!$A$3:$D$260,2,FALSE)</f>
        <v>11098</v>
      </c>
      <c r="K116" s="280">
        <f>VLOOKUP(A116,[8]Planilha1!$A$3:$D$260,3,FALSE)</f>
        <v>416</v>
      </c>
      <c r="L116" s="280">
        <f>VLOOKUP(A116,[8]Planilha1!$A$3:$D$260,4,FALSE)</f>
        <v>34</v>
      </c>
      <c r="M116" s="281">
        <f>VLOOKUP(A116,'[9]Base Cadastral Entidades'!$A$8:$W$475,15,FALSE)</f>
        <v>3</v>
      </c>
      <c r="N116" s="282">
        <f>VLOOKUP(A116,'[9]Base Cadastral Entidades'!$A$8:$W$475,16,FALSE)</f>
        <v>37</v>
      </c>
      <c r="O116" s="315" t="str">
        <f>VLOOKUP(A116,[2]Dados_EFPC!A$1:O$273,15,FALSE)</f>
        <v>WWW.SEBRAEPREVIDENCIA.COM.BR</v>
      </c>
    </row>
    <row r="117" spans="1:15" x14ac:dyDescent="0.3">
      <c r="A117" s="313" t="s">
        <v>532</v>
      </c>
      <c r="B117" s="313" t="s">
        <v>1088</v>
      </c>
      <c r="C117" s="313" t="s">
        <v>1089</v>
      </c>
      <c r="D117" s="314" t="s">
        <v>425</v>
      </c>
      <c r="E117" s="314" t="s">
        <v>285</v>
      </c>
      <c r="F117" s="278">
        <v>1380507743.5599999</v>
      </c>
      <c r="G117" s="279">
        <f>VLOOKUP(A117,[7]Planilha3!$G$4:$H$254,2,FALSE)</f>
        <v>7671279.0099999998</v>
      </c>
      <c r="H117" s="279">
        <f>VLOOKUP(A117,[7]Planilha2!$F$4:$G$248,2,FALSE)</f>
        <v>16085428.83</v>
      </c>
      <c r="I117" s="279">
        <v>1225679.8999999999</v>
      </c>
      <c r="J117" s="280">
        <f>VLOOKUP(A117,[8]Planilha1!$A$3:$D$260,2,FALSE)</f>
        <v>2409</v>
      </c>
      <c r="K117" s="280">
        <f>VLOOKUP(A117,[8]Planilha1!$A$3:$D$260,3,FALSE)</f>
        <v>541</v>
      </c>
      <c r="L117" s="280">
        <f>VLOOKUP(A117,[8]Planilha1!$A$3:$D$260,4,FALSE)</f>
        <v>134</v>
      </c>
      <c r="M117" s="281">
        <f>VLOOKUP(A117,'[9]Base Cadastral Entidades'!$A$8:$W$475,15,FALSE)</f>
        <v>2</v>
      </c>
      <c r="N117" s="282">
        <f>VLOOKUP(A117,'[9]Base Cadastral Entidades'!$A$8:$W$475,16,FALSE)</f>
        <v>3</v>
      </c>
      <c r="O117" s="315" t="str">
        <f>VLOOKUP(A117,[2]Dados_EFPC!A$1:O$273,15,FALSE)</f>
        <v>https://www.previnovartis.com.br/</v>
      </c>
    </row>
    <row r="118" spans="1:15" x14ac:dyDescent="0.3">
      <c r="A118" s="313" t="s">
        <v>534</v>
      </c>
      <c r="B118" s="313" t="s">
        <v>822</v>
      </c>
      <c r="C118" s="313" t="s">
        <v>823</v>
      </c>
      <c r="D118" s="314" t="s">
        <v>721</v>
      </c>
      <c r="E118" s="314" t="s">
        <v>163</v>
      </c>
      <c r="F118" s="278">
        <v>1315308010.76</v>
      </c>
      <c r="G118" s="279">
        <f>VLOOKUP(A118,[7]Planilha3!$G$4:$H$254,2,FALSE)</f>
        <v>7048360.9900000002</v>
      </c>
      <c r="H118" s="279">
        <f>VLOOKUP(A118,[7]Planilha2!$F$4:$G$248,2,FALSE)</f>
        <v>18914257.050000001</v>
      </c>
      <c r="I118" s="279">
        <v>98546.02</v>
      </c>
      <c r="J118" s="280">
        <f>VLOOKUP(A118,[8]Planilha1!$A$3:$D$260,2,FALSE)</f>
        <v>2419</v>
      </c>
      <c r="K118" s="280">
        <f>VLOOKUP(A118,[8]Planilha1!$A$3:$D$260,3,FALSE)</f>
        <v>1847</v>
      </c>
      <c r="L118" s="280">
        <f>VLOOKUP(A118,[8]Planilha1!$A$3:$D$260,4,FALSE)</f>
        <v>902</v>
      </c>
      <c r="M118" s="281">
        <f>VLOOKUP(A118,'[9]Base Cadastral Entidades'!$A$8:$W$475,15,FALSE)</f>
        <v>3</v>
      </c>
      <c r="N118" s="282">
        <f>VLOOKUP(A118,'[9]Base Cadastral Entidades'!$A$8:$W$475,16,FALSE)</f>
        <v>1</v>
      </c>
      <c r="O118" s="315" t="str">
        <f>VLOOKUP(A118,[2]Dados_EFPC!A$1:O$273,15,FALSE)</f>
        <v>http://www.compesaprev.com.br</v>
      </c>
    </row>
    <row r="119" spans="1:15" x14ac:dyDescent="0.3">
      <c r="A119" s="313" t="s">
        <v>536</v>
      </c>
      <c r="B119" s="313" t="s">
        <v>997</v>
      </c>
      <c r="C119" s="313" t="s">
        <v>998</v>
      </c>
      <c r="D119" s="314" t="s">
        <v>425</v>
      </c>
      <c r="E119" s="314" t="s">
        <v>285</v>
      </c>
      <c r="F119" s="278">
        <v>1291890201.8699999</v>
      </c>
      <c r="G119" s="279">
        <f>VLOOKUP(A119,[7]Planilha3!$G$4:$H$254,2,FALSE)</f>
        <v>11279686.850000001</v>
      </c>
      <c r="H119" s="279">
        <f>VLOOKUP(A119,[7]Planilha2!$F$4:$G$248,2,FALSE)</f>
        <v>18444792.789999999</v>
      </c>
      <c r="I119" s="279">
        <v>874631.34</v>
      </c>
      <c r="J119" s="280">
        <f>VLOOKUP(A119,[8]Planilha1!$A$3:$D$260,2,FALSE)</f>
        <v>10042</v>
      </c>
      <c r="K119" s="280">
        <f>VLOOKUP(A119,[8]Planilha1!$A$3:$D$260,3,FALSE)</f>
        <v>1539</v>
      </c>
      <c r="L119" s="280">
        <f>VLOOKUP(A119,[8]Planilha1!$A$3:$D$260,4,FALSE)</f>
        <v>109</v>
      </c>
      <c r="M119" s="281">
        <f>VLOOKUP(A119,'[9]Base Cadastral Entidades'!$A$8:$W$475,15,FALSE)</f>
        <v>1</v>
      </c>
      <c r="N119" s="282">
        <f>VLOOKUP(A119,'[9]Base Cadastral Entidades'!$A$8:$W$475,16,FALSE)</f>
        <v>5</v>
      </c>
      <c r="O119" s="315" t="str">
        <f>VLOOKUP(A119,[2]Dados_EFPC!A$1:O$273,15,FALSE)</f>
        <v>http://www.mbprevidencia.com.br</v>
      </c>
    </row>
    <row r="120" spans="1:15" x14ac:dyDescent="0.3">
      <c r="A120" s="313" t="s">
        <v>541</v>
      </c>
      <c r="B120" s="313" t="s">
        <v>1232</v>
      </c>
      <c r="C120" s="313" t="s">
        <v>1233</v>
      </c>
      <c r="D120" s="314" t="s">
        <v>425</v>
      </c>
      <c r="E120" s="314" t="s">
        <v>285</v>
      </c>
      <c r="F120" s="278">
        <v>1232639235.0899999</v>
      </c>
      <c r="G120" s="279">
        <f>VLOOKUP(A120,[7]Planilha3!$G$4:$H$254,2,FALSE)</f>
        <v>17094509.530000001</v>
      </c>
      <c r="H120" s="279">
        <f>VLOOKUP(A120,[7]Planilha2!$F$4:$G$248,2,FALSE)</f>
        <v>11267986.279999999</v>
      </c>
      <c r="I120" s="279">
        <v>3984890.33</v>
      </c>
      <c r="J120" s="280">
        <f>VLOOKUP(A120,[8]Planilha1!$A$3:$D$260,2,FALSE)</f>
        <v>7303</v>
      </c>
      <c r="K120" s="280">
        <f>VLOOKUP(A120,[8]Planilha1!$A$3:$D$260,3,FALSE)</f>
        <v>453</v>
      </c>
      <c r="L120" s="280">
        <f>VLOOKUP(A120,[8]Planilha1!$A$3:$D$260,4,FALSE)</f>
        <v>16</v>
      </c>
      <c r="M120" s="281">
        <f>VLOOKUP(A120,'[9]Base Cadastral Entidades'!$A$8:$W$475,15,FALSE)</f>
        <v>1</v>
      </c>
      <c r="N120" s="282">
        <f>VLOOKUP(A120,'[9]Base Cadastral Entidades'!$A$8:$W$475,16,FALSE)</f>
        <v>24</v>
      </c>
      <c r="O120" s="315" t="str">
        <f>VLOOKUP(A120,[2]Dados_EFPC!A$1:O$273,15,FALSE)</f>
        <v>http://www.ultraprev.com.br</v>
      </c>
    </row>
    <row r="121" spans="1:15" x14ac:dyDescent="0.3">
      <c r="A121" s="313" t="s">
        <v>538</v>
      </c>
      <c r="B121" s="313" t="s">
        <v>838</v>
      </c>
      <c r="C121" s="313" t="s">
        <v>839</v>
      </c>
      <c r="D121" s="314" t="s">
        <v>703</v>
      </c>
      <c r="E121" s="314" t="s">
        <v>163</v>
      </c>
      <c r="F121" s="278">
        <v>1210470130.8</v>
      </c>
      <c r="G121" s="279">
        <f>VLOOKUP(A121,[7]Planilha3!$G$4:$H$254,2,FALSE)</f>
        <v>11330098.34</v>
      </c>
      <c r="H121" s="279">
        <f>VLOOKUP(A121,[7]Planilha2!$F$4:$G$248,2,FALSE)</f>
        <v>26984376.610000003</v>
      </c>
      <c r="I121" s="279">
        <v>10272.76</v>
      </c>
      <c r="J121" s="280">
        <f>VLOOKUP(A121,[8]Planilha1!$A$3:$D$260,2,FALSE)</f>
        <v>372</v>
      </c>
      <c r="K121" s="280">
        <f>VLOOKUP(A121,[8]Planilha1!$A$3:$D$260,3,FALSE)</f>
        <v>436</v>
      </c>
      <c r="L121" s="280">
        <f>VLOOKUP(A121,[8]Planilha1!$A$3:$D$260,4,FALSE)</f>
        <v>133</v>
      </c>
      <c r="M121" s="281">
        <f>VLOOKUP(A121,'[9]Base Cadastral Entidades'!$A$8:$W$475,15,FALSE)</f>
        <v>5</v>
      </c>
      <c r="N121" s="282">
        <f>VLOOKUP(A121,'[9]Base Cadastral Entidades'!$A$8:$W$475,16,FALSE)</f>
        <v>4</v>
      </c>
      <c r="O121" s="315" t="str">
        <f>VLOOKUP(A121,[2]Dados_EFPC!A$1:O$273,15,FALSE)</f>
        <v>http://www.desban.org.br</v>
      </c>
    </row>
    <row r="122" spans="1:15" x14ac:dyDescent="0.3">
      <c r="A122" s="313" t="s">
        <v>539</v>
      </c>
      <c r="B122" s="313" t="s">
        <v>1096</v>
      </c>
      <c r="C122" s="313" t="s">
        <v>1097</v>
      </c>
      <c r="D122" s="314" t="s">
        <v>425</v>
      </c>
      <c r="E122" s="314" t="s">
        <v>285</v>
      </c>
      <c r="F122" s="278">
        <v>1209414596.5</v>
      </c>
      <c r="G122" s="279">
        <f>VLOOKUP(A122,[7]Planilha3!$G$4:$H$254,2,FALSE)</f>
        <v>6216918.9699999997</v>
      </c>
      <c r="H122" s="279">
        <f>VLOOKUP(A122,[7]Planilha2!$F$4:$G$248,2,FALSE)</f>
        <v>17315982.990000002</v>
      </c>
      <c r="I122" s="279" t="s">
        <v>694</v>
      </c>
      <c r="J122" s="280">
        <f>VLOOKUP(A122,[8]Planilha1!$A$3:$D$260,2,FALSE)</f>
        <v>5416</v>
      </c>
      <c r="K122" s="280">
        <f>VLOOKUP(A122,[8]Planilha1!$A$3:$D$260,3,FALSE)</f>
        <v>1098</v>
      </c>
      <c r="L122" s="280">
        <f>VLOOKUP(A122,[8]Planilha1!$A$3:$D$260,4,FALSE)</f>
        <v>121</v>
      </c>
      <c r="M122" s="281">
        <f>VLOOKUP(A122,'[9]Base Cadastral Entidades'!$A$8:$W$475,15,FALSE)</f>
        <v>1</v>
      </c>
      <c r="N122" s="282">
        <f>VLOOKUP(A122,'[9]Base Cadastral Entidades'!$A$8:$W$475,16,FALSE)</f>
        <v>9</v>
      </c>
      <c r="O122" s="315" t="str">
        <f>VLOOKUP(A122,[2]Dados_EFPC!A$1:O$273,15,FALSE)</f>
        <v>https://previ.bosch.com.br/</v>
      </c>
    </row>
    <row r="123" spans="1:15" x14ac:dyDescent="0.3">
      <c r="A123" s="313" t="s">
        <v>540</v>
      </c>
      <c r="B123" s="313" t="s">
        <v>922</v>
      </c>
      <c r="C123" s="313" t="s">
        <v>923</v>
      </c>
      <c r="D123" s="314" t="s">
        <v>703</v>
      </c>
      <c r="E123" s="314" t="s">
        <v>285</v>
      </c>
      <c r="F123" s="278">
        <v>1195922507.96</v>
      </c>
      <c r="G123" s="279">
        <f>VLOOKUP(A123,[7]Planilha3!$G$4:$H$254,2,FALSE)</f>
        <v>12905161.949999999</v>
      </c>
      <c r="H123" s="279">
        <f>VLOOKUP(A123,[7]Planilha2!$F$4:$G$248,2,FALSE)</f>
        <v>15453298.529999999</v>
      </c>
      <c r="I123" s="279">
        <v>2275307.5699999998</v>
      </c>
      <c r="J123" s="280">
        <f>VLOOKUP(A123,[8]Planilha1!$A$3:$D$260,2,FALSE)</f>
        <v>9495</v>
      </c>
      <c r="K123" s="280">
        <f>VLOOKUP(A123,[8]Planilha1!$A$3:$D$260,3,FALSE)</f>
        <v>870</v>
      </c>
      <c r="L123" s="280">
        <f>VLOOKUP(A123,[8]Planilha1!$A$3:$D$260,4,FALSE)</f>
        <v>116</v>
      </c>
      <c r="M123" s="281">
        <f>VLOOKUP(A123,'[9]Base Cadastral Entidades'!$A$8:$W$475,15,FALSE)</f>
        <v>2</v>
      </c>
      <c r="N123" s="282">
        <f>VLOOKUP(A123,'[9]Base Cadastral Entidades'!$A$8:$W$475,16,FALSE)</f>
        <v>9</v>
      </c>
      <c r="O123" s="315" t="str">
        <f>VLOOKUP(A123,[2]Dados_EFPC!A$1:O$273,15,FALSE)</f>
        <v>http://www.fundambras.com.br</v>
      </c>
    </row>
    <row r="124" spans="1:15" x14ac:dyDescent="0.3">
      <c r="A124" s="313" t="s">
        <v>545</v>
      </c>
      <c r="B124" s="313" t="s">
        <v>1053</v>
      </c>
      <c r="C124" s="313" t="s">
        <v>1054</v>
      </c>
      <c r="D124" s="314" t="s">
        <v>425</v>
      </c>
      <c r="E124" s="314" t="s">
        <v>285</v>
      </c>
      <c r="F124" s="278">
        <v>1176357892.3599999</v>
      </c>
      <c r="G124" s="279">
        <f>VLOOKUP(A124,[7]Planilha3!$G$4:$H$254,2,FALSE)</f>
        <v>8871628.5199999996</v>
      </c>
      <c r="H124" s="279">
        <f>VLOOKUP(A124,[7]Planilha2!$F$4:$G$248,2,FALSE)</f>
        <v>10700612.280000001</v>
      </c>
      <c r="I124" s="279">
        <v>649302.18000000005</v>
      </c>
      <c r="J124" s="280">
        <f>VLOOKUP(A124,[8]Planilha1!$A$3:$D$260,2,FALSE)</f>
        <v>4321</v>
      </c>
      <c r="K124" s="280">
        <f>VLOOKUP(A124,[8]Planilha1!$A$3:$D$260,3,FALSE)</f>
        <v>615</v>
      </c>
      <c r="L124" s="280">
        <f>VLOOKUP(A124,[8]Planilha1!$A$3:$D$260,4,FALSE)</f>
        <v>29</v>
      </c>
      <c r="M124" s="281">
        <f>VLOOKUP(A124,'[9]Base Cadastral Entidades'!$A$8:$W$475,15,FALSE)</f>
        <v>1</v>
      </c>
      <c r="N124" s="282">
        <f>VLOOKUP(A124,'[9]Base Cadastral Entidades'!$A$8:$W$475,16,FALSE)</f>
        <v>2</v>
      </c>
      <c r="O124" s="315" t="str">
        <f>VLOOKUP(A124,[2]Dados_EFPC!A$1:O$273,15,FALSE)</f>
        <v>http://www.portalprev.com.br/planejar</v>
      </c>
    </row>
    <row r="125" spans="1:15" x14ac:dyDescent="0.3">
      <c r="A125" s="313" t="s">
        <v>683</v>
      </c>
      <c r="B125" s="313" t="s">
        <v>712</v>
      </c>
      <c r="C125" s="313" t="s">
        <v>713</v>
      </c>
      <c r="D125" s="314" t="s">
        <v>703</v>
      </c>
      <c r="E125" s="314" t="s">
        <v>163</v>
      </c>
      <c r="F125" s="278">
        <v>1133205801.9400001</v>
      </c>
      <c r="G125" s="279">
        <f>VLOOKUP(A125,[7]Planilha3!$G$4:$H$254,2,FALSE)</f>
        <v>1399652.9400000002</v>
      </c>
      <c r="H125" s="279">
        <f>VLOOKUP(A125,[7]Planilha2!$F$4:$G$248,2,FALSE)</f>
        <v>59171432.479999997</v>
      </c>
      <c r="I125" s="279">
        <v>552332.38</v>
      </c>
      <c r="J125" s="280">
        <f>VLOOKUP(A125,[8]Planilha1!$A$3:$D$260,2,FALSE)</f>
        <v>5439</v>
      </c>
      <c r="K125" s="280">
        <f>VLOOKUP(A125,[8]Planilha1!$A$3:$D$260,3,FALSE)</f>
        <v>427</v>
      </c>
      <c r="L125" s="280">
        <f>VLOOKUP(A125,[8]Planilha1!$A$3:$D$260,4,FALSE)</f>
        <v>393</v>
      </c>
      <c r="M125" s="281">
        <f>VLOOKUP(A125,'[9]Base Cadastral Entidades'!$A$8:$W$475,15,FALSE)</f>
        <v>5</v>
      </c>
      <c r="N125" s="282">
        <f>VLOOKUP(A125,'[9]Base Cadastral Entidades'!$A$8:$W$475,16,FALSE)</f>
        <v>7</v>
      </c>
      <c r="O125" s="316" t="s">
        <v>1333</v>
      </c>
    </row>
    <row r="126" spans="1:15" x14ac:dyDescent="0.3">
      <c r="A126" s="313" t="s">
        <v>544</v>
      </c>
      <c r="B126" s="313" t="s">
        <v>1184</v>
      </c>
      <c r="C126" s="313" t="s">
        <v>1185</v>
      </c>
      <c r="D126" s="314" t="s">
        <v>732</v>
      </c>
      <c r="E126" s="314" t="s">
        <v>163</v>
      </c>
      <c r="F126" s="278">
        <v>1156305761.9300001</v>
      </c>
      <c r="G126" s="279">
        <f>VLOOKUP(A126,[7]Planilha3!$G$4:$H$254,2,FALSE)</f>
        <v>14444897.33</v>
      </c>
      <c r="H126" s="279">
        <f>VLOOKUP(A126,[7]Planilha2!$F$4:$G$248,2,FALSE)</f>
        <v>16103572.779999999</v>
      </c>
      <c r="I126" s="279">
        <v>1354299.03</v>
      </c>
      <c r="J126" s="280">
        <f>VLOOKUP(A126,[8]Planilha1!$A$3:$D$260,2,FALSE)</f>
        <v>1351</v>
      </c>
      <c r="K126" s="280">
        <f>VLOOKUP(A126,[8]Planilha1!$A$3:$D$260,3,FALSE)</f>
        <v>610</v>
      </c>
      <c r="L126" s="280">
        <f>VLOOKUP(A126,[8]Planilha1!$A$3:$D$260,4,FALSE)</f>
        <v>295</v>
      </c>
      <c r="M126" s="281">
        <f>VLOOKUP(A126,'[9]Base Cadastral Entidades'!$A$8:$W$475,15,FALSE)</f>
        <v>3</v>
      </c>
      <c r="N126" s="282">
        <f>VLOOKUP(A126,'[9]Base Cadastral Entidades'!$A$8:$W$475,16,FALSE)</f>
        <v>2</v>
      </c>
      <c r="O126" s="315" t="str">
        <f>VLOOKUP(A126,[2]Dados_EFPC!A$1:O$273,15,FALSE)</f>
        <v>www.franweb.com.br</v>
      </c>
    </row>
    <row r="127" spans="1:15" x14ac:dyDescent="0.3">
      <c r="A127" s="313" t="s">
        <v>549</v>
      </c>
      <c r="B127" s="313" t="s">
        <v>1247</v>
      </c>
      <c r="C127" s="313" t="s">
        <v>1248</v>
      </c>
      <c r="D127" s="314" t="s">
        <v>726</v>
      </c>
      <c r="E127" s="314" t="s">
        <v>285</v>
      </c>
      <c r="F127" s="278">
        <v>1138073141.73</v>
      </c>
      <c r="G127" s="279">
        <f>VLOOKUP(A127,[7]Planilha3!$G$4:$H$254,2,FALSE)</f>
        <v>10060649.100000001</v>
      </c>
      <c r="H127" s="279">
        <f>VLOOKUP(A127,[7]Planilha2!$F$4:$G$248,2,FALSE)</f>
        <v>7596852.29</v>
      </c>
      <c r="I127" s="279">
        <v>993087.76</v>
      </c>
      <c r="J127" s="280">
        <f>VLOOKUP(A127,[8]Planilha1!$A$3:$D$260,2,FALSE)</f>
        <v>5852</v>
      </c>
      <c r="K127" s="280">
        <f>VLOOKUP(A127,[8]Planilha1!$A$3:$D$260,3,FALSE)</f>
        <v>407</v>
      </c>
      <c r="L127" s="280">
        <f>VLOOKUP(A127,[8]Planilha1!$A$3:$D$260,4,FALSE)</f>
        <v>42</v>
      </c>
      <c r="M127" s="281">
        <f>VLOOKUP(A127,'[9]Base Cadastral Entidades'!$A$8:$W$475,15,FALSE)</f>
        <v>1</v>
      </c>
      <c r="N127" s="282">
        <f>VLOOKUP(A127,'[9]Base Cadastral Entidades'!$A$8:$W$475,16,FALSE)</f>
        <v>8</v>
      </c>
      <c r="O127" s="315" t="str">
        <f>VLOOKUP(A127,[2]Dados_EFPC!A$1:O$273,15,FALSE)</f>
        <v>https://www.vikingprev.com.br</v>
      </c>
    </row>
    <row r="128" spans="1:15" x14ac:dyDescent="0.3">
      <c r="A128" s="313" t="s">
        <v>546</v>
      </c>
      <c r="B128" s="313" t="s">
        <v>863</v>
      </c>
      <c r="C128" s="313" t="s">
        <v>864</v>
      </c>
      <c r="D128" s="314" t="s">
        <v>716</v>
      </c>
      <c r="E128" s="314" t="s">
        <v>163</v>
      </c>
      <c r="F128" s="278">
        <v>1127928891.78</v>
      </c>
      <c r="G128" s="279">
        <f>VLOOKUP(A128,[7]Planilha3!$G$4:$H$254,2,FALSE)</f>
        <v>14328237.67</v>
      </c>
      <c r="H128" s="279">
        <f>VLOOKUP(A128,[7]Planilha2!$F$4:$G$248,2,FALSE)</f>
        <v>16484246.65</v>
      </c>
      <c r="I128" s="279">
        <v>4532424.99</v>
      </c>
      <c r="J128" s="280">
        <f>VLOOKUP(A128,[8]Planilha1!$A$3:$D$260,2,FALSE)</f>
        <v>3662</v>
      </c>
      <c r="K128" s="280">
        <f>VLOOKUP(A128,[8]Planilha1!$A$3:$D$260,3,FALSE)</f>
        <v>1015</v>
      </c>
      <c r="L128" s="280">
        <f>VLOOKUP(A128,[8]Planilha1!$A$3:$D$260,4,FALSE)</f>
        <v>101</v>
      </c>
      <c r="M128" s="281">
        <f>VLOOKUP(A128,'[9]Base Cadastral Entidades'!$A$8:$W$475,15,FALSE)</f>
        <v>2</v>
      </c>
      <c r="N128" s="282">
        <f>VLOOKUP(A128,'[9]Base Cadastral Entidades'!$A$8:$W$475,16,FALSE)</f>
        <v>2</v>
      </c>
      <c r="O128" s="315" t="str">
        <f>VLOOKUP(A128,[2]Dados_EFPC!A$1:O$273,15,FALSE)</f>
        <v>http://www.fabasa.com.br</v>
      </c>
    </row>
    <row r="129" spans="1:15" x14ac:dyDescent="0.3">
      <c r="A129" s="313" t="s">
        <v>543</v>
      </c>
      <c r="B129" s="313" t="s">
        <v>1186</v>
      </c>
      <c r="C129" s="313" t="s">
        <v>1187</v>
      </c>
      <c r="D129" s="314" t="s">
        <v>711</v>
      </c>
      <c r="E129" s="314" t="s">
        <v>285</v>
      </c>
      <c r="F129" s="278">
        <v>1107970161.78</v>
      </c>
      <c r="G129" s="279">
        <f>VLOOKUP(A129,[7]Planilha3!$G$4:$H$254,2,FALSE)</f>
        <v>1751657.49</v>
      </c>
      <c r="H129" s="279">
        <f>VLOOKUP(A129,[7]Planilha2!$F$4:$G$248,2,FALSE)</f>
        <v>15226215.140000001</v>
      </c>
      <c r="I129" s="279">
        <v>113959.93</v>
      </c>
      <c r="J129" s="280">
        <f>VLOOKUP(A129,[8]Planilha1!$A$3:$D$260,2,FALSE)</f>
        <v>825</v>
      </c>
      <c r="K129" s="280">
        <f>VLOOKUP(A129,[8]Planilha1!$A$3:$D$260,3,FALSE)</f>
        <v>721</v>
      </c>
      <c r="L129" s="280">
        <f>VLOOKUP(A129,[8]Planilha1!$A$3:$D$260,4,FALSE)</f>
        <v>127</v>
      </c>
      <c r="M129" s="281">
        <f>VLOOKUP(A129,'[9]Base Cadastral Entidades'!$A$8:$W$475,15,FALSE)</f>
        <v>1</v>
      </c>
      <c r="N129" s="282">
        <f>VLOOKUP(A129,'[9]Base Cadastral Entidades'!$A$8:$W$475,16,FALSE)</f>
        <v>2</v>
      </c>
      <c r="O129" s="315" t="str">
        <f>VLOOKUP(A129,[2]Dados_EFPC!A$1:O$273,15,FALSE)</f>
        <v>WWW.SAORAFAELPREVIDENCIA.COM.BR</v>
      </c>
    </row>
    <row r="130" spans="1:15" x14ac:dyDescent="0.3">
      <c r="A130" s="313" t="s">
        <v>542</v>
      </c>
      <c r="B130" s="313" t="s">
        <v>1098</v>
      </c>
      <c r="C130" s="313" t="s">
        <v>1099</v>
      </c>
      <c r="D130" s="314" t="s">
        <v>425</v>
      </c>
      <c r="E130" s="314" t="s">
        <v>285</v>
      </c>
      <c r="F130" s="278">
        <v>1108672800.28</v>
      </c>
      <c r="G130" s="279">
        <f>VLOOKUP(A130,[7]Planilha3!$G$4:$H$254,2,FALSE)</f>
        <v>2597877.2599999998</v>
      </c>
      <c r="H130" s="279">
        <f>VLOOKUP(A130,[7]Planilha2!$F$4:$G$248,2,FALSE)</f>
        <v>25147808.260000002</v>
      </c>
      <c r="I130" s="279">
        <v>80529.83</v>
      </c>
      <c r="J130" s="280">
        <f>VLOOKUP(A130,[8]Planilha1!$A$3:$D$260,2,FALSE)</f>
        <v>1499</v>
      </c>
      <c r="K130" s="280">
        <f>VLOOKUP(A130,[8]Planilha1!$A$3:$D$260,3,FALSE)</f>
        <v>832</v>
      </c>
      <c r="L130" s="280">
        <f>VLOOKUP(A130,[8]Planilha1!$A$3:$D$260,4,FALSE)</f>
        <v>192</v>
      </c>
      <c r="M130" s="281">
        <f>VLOOKUP(A130,'[9]Base Cadastral Entidades'!$A$8:$W$475,15,FALSE)</f>
        <v>2</v>
      </c>
      <c r="N130" s="282">
        <f>VLOOKUP(A130,'[9]Base Cadastral Entidades'!$A$8:$W$475,16,FALSE)</f>
        <v>4</v>
      </c>
      <c r="O130" s="315" t="str">
        <f>VLOOKUP(A130,[2]Dados_EFPC!A$1:O$273,15,FALSE)</f>
        <v>http://www.previcat.com.br</v>
      </c>
    </row>
    <row r="131" spans="1:15" x14ac:dyDescent="0.3">
      <c r="A131" s="313" t="s">
        <v>537</v>
      </c>
      <c r="B131" s="313" t="s">
        <v>969</v>
      </c>
      <c r="C131" s="313" t="s">
        <v>970</v>
      </c>
      <c r="D131" s="314" t="s">
        <v>425</v>
      </c>
      <c r="E131" s="314" t="s">
        <v>285</v>
      </c>
      <c r="F131" s="278">
        <v>978902941.67999995</v>
      </c>
      <c r="G131" s="279">
        <f>VLOOKUP(A131,[7]Planilha3!$G$4:$H$254,2,FALSE)</f>
        <v>1961052.96</v>
      </c>
      <c r="H131" s="279">
        <f>VLOOKUP(A131,[7]Planilha2!$F$4:$G$248,2,FALSE)</f>
        <v>16541296.390000001</v>
      </c>
      <c r="I131" s="279">
        <v>6228012.2400000002</v>
      </c>
      <c r="J131" s="280">
        <f>VLOOKUP(A131,[8]Planilha1!$A$3:$D$260,2,FALSE)</f>
        <v>3246</v>
      </c>
      <c r="K131" s="280">
        <f>VLOOKUP(A131,[8]Planilha1!$A$3:$D$260,3,FALSE)</f>
        <v>768</v>
      </c>
      <c r="L131" s="280">
        <f>VLOOKUP(A131,[8]Planilha1!$A$3:$D$260,4,FALSE)</f>
        <v>58</v>
      </c>
      <c r="M131" s="281">
        <f>VLOOKUP(A131,'[9]Base Cadastral Entidades'!$A$8:$W$475,15,FALSE)</f>
        <v>2</v>
      </c>
      <c r="N131" s="282">
        <f>VLOOKUP(A131,'[9]Base Cadastral Entidades'!$A$8:$W$475,16,FALSE)</f>
        <v>6</v>
      </c>
      <c r="O131" s="315" t="str">
        <f>VLOOKUP(A131,[2]Dados_EFPC!A$1:O$273,15,FALSE)</f>
        <v>WWW.INOVARPREVIDENCIA.COM.BR</v>
      </c>
    </row>
    <row r="132" spans="1:15" x14ac:dyDescent="0.3">
      <c r="A132" s="313" t="s">
        <v>548</v>
      </c>
      <c r="B132" s="313" t="s">
        <v>1196</v>
      </c>
      <c r="C132" s="313" t="s">
        <v>1197</v>
      </c>
      <c r="D132" s="314" t="s">
        <v>966</v>
      </c>
      <c r="E132" s="314" t="s">
        <v>163</v>
      </c>
      <c r="F132" s="278">
        <v>1074408317.8800001</v>
      </c>
      <c r="G132" s="279">
        <f>VLOOKUP(A132,[7]Planilha3!$G$4:$H$254,2,FALSE)</f>
        <v>5521120.2299999995</v>
      </c>
      <c r="H132" s="279">
        <f>VLOOKUP(A132,[7]Planilha2!$F$4:$G$248,2,FALSE)</f>
        <v>17616229.629999999</v>
      </c>
      <c r="I132" s="279">
        <v>230735.93</v>
      </c>
      <c r="J132" s="280">
        <f>VLOOKUP(A132,[8]Planilha1!$A$3:$D$260,2,FALSE)</f>
        <v>933</v>
      </c>
      <c r="K132" s="280">
        <f>VLOOKUP(A132,[8]Planilha1!$A$3:$D$260,3,FALSE)</f>
        <v>791</v>
      </c>
      <c r="L132" s="280">
        <f>VLOOKUP(A132,[8]Planilha1!$A$3:$D$260,4,FALSE)</f>
        <v>90</v>
      </c>
      <c r="M132" s="281">
        <f>VLOOKUP(A132,'[9]Base Cadastral Entidades'!$A$8:$W$475,15,FALSE)</f>
        <v>2</v>
      </c>
      <c r="N132" s="282">
        <f>VLOOKUP(A132,'[9]Base Cadastral Entidades'!$A$8:$W$475,16,FALSE)</f>
        <v>4</v>
      </c>
      <c r="O132" s="315" t="str">
        <f>VLOOKUP(A132,[2]Dados_EFPC!A$1:O$273,15,FALSE)</f>
        <v>http://www.banese.com.br/sergus</v>
      </c>
    </row>
    <row r="133" spans="1:15" x14ac:dyDescent="0.3">
      <c r="A133" s="313" t="s">
        <v>547</v>
      </c>
      <c r="B133" s="313" t="s">
        <v>747</v>
      </c>
      <c r="C133" s="313" t="s">
        <v>748</v>
      </c>
      <c r="D133" s="314" t="s">
        <v>716</v>
      </c>
      <c r="E133" s="314" t="s">
        <v>285</v>
      </c>
      <c r="F133" s="278">
        <v>1007058664.22</v>
      </c>
      <c r="G133" s="279">
        <f>VLOOKUP(A133,[7]Planilha3!$G$4:$H$254,2,FALSE)</f>
        <v>1766758.0899999999</v>
      </c>
      <c r="H133" s="279">
        <f>VLOOKUP(A133,[7]Planilha2!$F$4:$G$248,2,FALSE)</f>
        <v>22851147.879999999</v>
      </c>
      <c r="I133" s="279">
        <v>189337.93</v>
      </c>
      <c r="J133" s="280">
        <f>VLOOKUP(A133,[8]Planilha1!$A$3:$D$260,2,FALSE)</f>
        <v>182</v>
      </c>
      <c r="K133" s="280">
        <f>VLOOKUP(A133,[8]Planilha1!$A$3:$D$260,3,FALSE)</f>
        <v>1240</v>
      </c>
      <c r="L133" s="280">
        <f>VLOOKUP(A133,[8]Planilha1!$A$3:$D$260,4,FALSE)</f>
        <v>313</v>
      </c>
      <c r="M133" s="281">
        <f>VLOOKUP(A133,'[9]Base Cadastral Entidades'!$A$8:$W$475,15,FALSE)</f>
        <v>2</v>
      </c>
      <c r="N133" s="282">
        <f>VLOOKUP(A133,'[9]Base Cadastral Entidades'!$A$8:$W$475,16,FALSE)</f>
        <v>3</v>
      </c>
      <c r="O133" s="315" t="str">
        <f>VLOOKUP(A133,[2]Dados_EFPC!A$1:O$273,15,FALSE)</f>
        <v>http://www.bases.org.br</v>
      </c>
    </row>
    <row r="134" spans="1:15" x14ac:dyDescent="0.3">
      <c r="A134" s="313" t="s">
        <v>550</v>
      </c>
      <c r="B134" s="313" t="s">
        <v>1080</v>
      </c>
      <c r="C134" s="313" t="s">
        <v>1081</v>
      </c>
      <c r="D134" s="314" t="s">
        <v>425</v>
      </c>
      <c r="E134" s="314" t="s">
        <v>285</v>
      </c>
      <c r="F134" s="278">
        <v>985956208.35000002</v>
      </c>
      <c r="G134" s="279" t="s">
        <v>694</v>
      </c>
      <c r="H134" s="279">
        <f>VLOOKUP(A134,[7]Planilha2!$F$4:$G$248,2,FALSE)</f>
        <v>16895741.27</v>
      </c>
      <c r="I134" s="279" t="s">
        <v>694</v>
      </c>
      <c r="J134" s="280">
        <f>VLOOKUP(A134,[8]Planilha1!$A$3:$D$260,2,FALSE)</f>
        <v>1001</v>
      </c>
      <c r="K134" s="280">
        <f>VLOOKUP(A134,[8]Planilha1!$A$3:$D$260,3,FALSE)</f>
        <v>690</v>
      </c>
      <c r="L134" s="280">
        <f>VLOOKUP(A134,[8]Planilha1!$A$3:$D$260,4,FALSE)</f>
        <v>135</v>
      </c>
      <c r="M134" s="281">
        <f>VLOOKUP(A134,'[9]Base Cadastral Entidades'!$A$8:$W$475,15,FALSE)</f>
        <v>1</v>
      </c>
      <c r="N134" s="282">
        <f>VLOOKUP(A134,'[9]Base Cadastral Entidades'!$A$8:$W$475,16,FALSE)</f>
        <v>3</v>
      </c>
      <c r="O134" s="315" t="str">
        <f>VLOOKUP(A134,[2]Dados_EFPC!A$1:O$273,15,FALSE)</f>
        <v>http://www.preveme.com.br</v>
      </c>
    </row>
    <row r="135" spans="1:15" x14ac:dyDescent="0.3">
      <c r="A135" s="313" t="s">
        <v>552</v>
      </c>
      <c r="B135" s="313" t="s">
        <v>830</v>
      </c>
      <c r="C135" s="313" t="s">
        <v>831</v>
      </c>
      <c r="D135" s="314" t="s">
        <v>425</v>
      </c>
      <c r="E135" s="314" t="s">
        <v>285</v>
      </c>
      <c r="F135" s="278">
        <v>984541218.53999996</v>
      </c>
      <c r="G135" s="279">
        <f>VLOOKUP(A135,[7]Planilha3!$G$4:$H$254,2,FALSE)</f>
        <v>3014109.96</v>
      </c>
      <c r="H135" s="279">
        <f>VLOOKUP(A135,[7]Planilha2!$F$4:$G$248,2,FALSE)</f>
        <v>12170176.279999999</v>
      </c>
      <c r="I135" s="279">
        <v>576313.28</v>
      </c>
      <c r="J135" s="280">
        <f>VLOOKUP(A135,[8]Planilha1!$A$3:$D$260,2,FALSE)</f>
        <v>10183</v>
      </c>
      <c r="K135" s="280">
        <f>VLOOKUP(A135,[8]Planilha1!$A$3:$D$260,3,FALSE)</f>
        <v>204</v>
      </c>
      <c r="L135" s="280">
        <f>VLOOKUP(A135,[8]Planilha1!$A$3:$D$260,4,FALSE)</f>
        <v>14</v>
      </c>
      <c r="M135" s="281">
        <f>VLOOKUP(A135,'[9]Base Cadastral Entidades'!$A$8:$W$475,15,FALSE)</f>
        <v>2</v>
      </c>
      <c r="N135" s="282">
        <f>VLOOKUP(A135,'[9]Base Cadastral Entidades'!$A$8:$W$475,16,FALSE)</f>
        <v>8</v>
      </c>
      <c r="O135" s="316" t="s">
        <v>1334</v>
      </c>
    </row>
    <row r="136" spans="1:15" x14ac:dyDescent="0.3">
      <c r="A136" s="313" t="s">
        <v>551</v>
      </c>
      <c r="B136" s="313" t="s">
        <v>844</v>
      </c>
      <c r="C136" s="313" t="s">
        <v>845</v>
      </c>
      <c r="D136" s="314" t="s">
        <v>716</v>
      </c>
      <c r="E136" s="314" t="s">
        <v>285</v>
      </c>
      <c r="F136" s="278">
        <v>969798787.32000005</v>
      </c>
      <c r="G136" s="279">
        <f>VLOOKUP(A136,[7]Planilha3!$G$4:$H$254,2,FALSE)</f>
        <v>94022.76999999999</v>
      </c>
      <c r="H136" s="279">
        <f>VLOOKUP(A136,[7]Planilha2!$F$4:$G$248,2,FALSE)</f>
        <v>21637746.670000002</v>
      </c>
      <c r="I136" s="279">
        <v>138121.03</v>
      </c>
      <c r="J136" s="280">
        <f>VLOOKUP(A136,[8]Planilha1!$A$3:$D$260,2,FALSE)</f>
        <v>24</v>
      </c>
      <c r="K136" s="280">
        <f>VLOOKUP(A136,[8]Planilha1!$A$3:$D$260,3,FALSE)</f>
        <v>410</v>
      </c>
      <c r="L136" s="280">
        <f>VLOOKUP(A136,[8]Planilha1!$A$3:$D$260,4,FALSE)</f>
        <v>278</v>
      </c>
      <c r="M136" s="281">
        <f>VLOOKUP(A136,'[9]Base Cadastral Entidades'!$A$8:$W$475,15,FALSE)</f>
        <v>2</v>
      </c>
      <c r="N136" s="282">
        <f>VLOOKUP(A136,'[9]Base Cadastral Entidades'!$A$8:$W$475,16,FALSE)</f>
        <v>15</v>
      </c>
      <c r="O136" s="315" t="str">
        <f>VLOOKUP(A136,[2]Dados_EFPC!A$1:O$273,15,FALSE)</f>
        <v>http://www.fundacaoecos.org.br</v>
      </c>
    </row>
    <row r="137" spans="1:15" ht="15" customHeight="1" x14ac:dyDescent="0.3">
      <c r="A137" s="313" t="s">
        <v>554</v>
      </c>
      <c r="B137" s="313" t="s">
        <v>1055</v>
      </c>
      <c r="C137" s="313" t="s">
        <v>1056</v>
      </c>
      <c r="D137" s="314" t="s">
        <v>425</v>
      </c>
      <c r="E137" s="314" t="s">
        <v>285</v>
      </c>
      <c r="F137" s="278">
        <v>977527745.50999999</v>
      </c>
      <c r="G137" s="279">
        <f>VLOOKUP(A137,[7]Planilha3!$G$4:$H$254,2,FALSE)</f>
        <v>17888819.77</v>
      </c>
      <c r="H137" s="279">
        <f>VLOOKUP(A137,[7]Planilha2!$F$4:$G$248,2,FALSE)</f>
        <v>5051035.0500000007</v>
      </c>
      <c r="I137" s="279">
        <v>3489452.85</v>
      </c>
      <c r="J137" s="280">
        <f>VLOOKUP(A137,[8]Planilha1!$A$3:$D$260,2,FALSE)</f>
        <v>9720</v>
      </c>
      <c r="K137" s="280">
        <f>VLOOKUP(A137,[8]Planilha1!$A$3:$D$260,3,FALSE)</f>
        <v>261</v>
      </c>
      <c r="L137" s="280">
        <f>VLOOKUP(A137,[8]Planilha1!$A$3:$D$260,4,FALSE)</f>
        <v>0</v>
      </c>
      <c r="M137" s="281">
        <f>VLOOKUP(A137,'[9]Base Cadastral Entidades'!$A$8:$W$475,15,FALSE)</f>
        <v>2</v>
      </c>
      <c r="N137" s="282">
        <f>VLOOKUP(A137,'[9]Base Cadastral Entidades'!$A$8:$W$475,16,FALSE)</f>
        <v>24</v>
      </c>
      <c r="O137" s="315" t="str">
        <f>VLOOKUP(A137,[2]Dados_EFPC!A$1:O$273,15,FALSE)</f>
        <v>http://www.portoprev.org.br</v>
      </c>
    </row>
    <row r="138" spans="1:15" x14ac:dyDescent="0.3">
      <c r="A138" s="313" t="s">
        <v>555</v>
      </c>
      <c r="B138" s="313" t="s">
        <v>989</v>
      </c>
      <c r="C138" s="313" t="s">
        <v>990</v>
      </c>
      <c r="D138" s="314" t="s">
        <v>425</v>
      </c>
      <c r="E138" s="314" t="s">
        <v>285</v>
      </c>
      <c r="F138" s="278">
        <v>955379424.13</v>
      </c>
      <c r="G138" s="279">
        <f>VLOOKUP(A138,[7]Planilha3!$G$4:$H$254,2,FALSE)</f>
        <v>6573574.8200000003</v>
      </c>
      <c r="H138" s="279">
        <f>VLOOKUP(A138,[7]Planilha2!$F$4:$G$248,2,FALSE)</f>
        <v>6701303.8700000001</v>
      </c>
      <c r="I138" s="279">
        <v>452146.49</v>
      </c>
      <c r="J138" s="280">
        <f>VLOOKUP(A138,[8]Planilha1!$A$3:$D$260,2,FALSE)</f>
        <v>1170</v>
      </c>
      <c r="K138" s="280">
        <f>VLOOKUP(A138,[8]Planilha1!$A$3:$D$260,3,FALSE)</f>
        <v>192</v>
      </c>
      <c r="L138" s="280">
        <f>VLOOKUP(A138,[8]Planilha1!$A$3:$D$260,4,FALSE)</f>
        <v>13</v>
      </c>
      <c r="M138" s="281">
        <f>VLOOKUP(A138,'[9]Base Cadastral Entidades'!$A$8:$W$475,15,FALSE)</f>
        <v>4</v>
      </c>
      <c r="N138" s="282">
        <f>VLOOKUP(A138,'[9]Base Cadastral Entidades'!$A$8:$W$475,16,FALSE)</f>
        <v>4</v>
      </c>
      <c r="O138" s="315" t="str">
        <f>VLOOKUP(A138,[2]Dados_EFPC!A$1:O$273,15,FALSE)</f>
        <v>WWW.MAISVIDAPREV.ORG.BR</v>
      </c>
    </row>
    <row r="139" spans="1:15" x14ac:dyDescent="0.3">
      <c r="A139" s="313" t="s">
        <v>553</v>
      </c>
      <c r="B139" s="313" t="s">
        <v>1102</v>
      </c>
      <c r="C139" s="313" t="s">
        <v>1103</v>
      </c>
      <c r="D139" s="314" t="s">
        <v>711</v>
      </c>
      <c r="E139" s="314" t="s">
        <v>285</v>
      </c>
      <c r="F139" s="278">
        <v>940654667.76999998</v>
      </c>
      <c r="G139" s="279">
        <f>VLOOKUP(A139,[7]Planilha3!$G$4:$H$254,2,FALSE)</f>
        <v>11918614.940000001</v>
      </c>
      <c r="H139" s="279">
        <f>VLOOKUP(A139,[7]Planilha2!$F$4:$G$248,2,FALSE)</f>
        <v>9487813.6199999992</v>
      </c>
      <c r="I139" s="279">
        <v>1418904.85</v>
      </c>
      <c r="J139" s="280">
        <f>VLOOKUP(A139,[8]Planilha1!$A$3:$D$260,2,FALSE)</f>
        <v>987</v>
      </c>
      <c r="K139" s="280">
        <f>VLOOKUP(A139,[8]Planilha1!$A$3:$D$260,3,FALSE)</f>
        <v>255</v>
      </c>
      <c r="L139" s="280">
        <f>VLOOKUP(A139,[8]Planilha1!$A$3:$D$260,4,FALSE)</f>
        <v>38</v>
      </c>
      <c r="M139" s="281">
        <f>VLOOKUP(A139,'[9]Base Cadastral Entidades'!$A$8:$W$475,15,FALSE)</f>
        <v>3</v>
      </c>
      <c r="N139" s="282">
        <f>VLOOKUP(A139,'[9]Base Cadastral Entidades'!$A$8:$W$475,16,FALSE)</f>
        <v>4</v>
      </c>
      <c r="O139" s="315" t="str">
        <f>VLOOKUP(A139,[2]Dados_EFPC!A$1:O$273,15,FALSE)</f>
        <v>http://www.previcoke.net</v>
      </c>
    </row>
    <row r="140" spans="1:15" x14ac:dyDescent="0.3">
      <c r="A140" s="313" t="s">
        <v>556</v>
      </c>
      <c r="B140" s="313" t="s">
        <v>885</v>
      </c>
      <c r="C140" s="313" t="s">
        <v>886</v>
      </c>
      <c r="D140" s="314" t="s">
        <v>711</v>
      </c>
      <c r="E140" s="314" t="s">
        <v>285</v>
      </c>
      <c r="F140" s="278">
        <v>904664682.67999995</v>
      </c>
      <c r="G140" s="279">
        <f>VLOOKUP(A140,[7]Planilha3!$G$4:$H$254,2,FALSE)</f>
        <v>9827786.8500000015</v>
      </c>
      <c r="H140" s="279">
        <f>VLOOKUP(A140,[7]Planilha2!$F$4:$G$248,2,FALSE)</f>
        <v>4434185.96</v>
      </c>
      <c r="I140" s="279">
        <v>1381452.08</v>
      </c>
      <c r="J140" s="280">
        <f>VLOOKUP(A140,[8]Planilha1!$A$3:$D$260,2,FALSE)</f>
        <v>2528</v>
      </c>
      <c r="K140" s="280">
        <f>VLOOKUP(A140,[8]Planilha1!$A$3:$D$260,3,FALSE)</f>
        <v>170</v>
      </c>
      <c r="L140" s="280">
        <f>VLOOKUP(A140,[8]Planilha1!$A$3:$D$260,4,FALSE)</f>
        <v>20</v>
      </c>
      <c r="M140" s="281">
        <f>VLOOKUP(A140,'[9]Base Cadastral Entidades'!$A$8:$W$475,15,FALSE)</f>
        <v>1</v>
      </c>
      <c r="N140" s="282">
        <f>VLOOKUP(A140,'[9]Base Cadastral Entidades'!$A$8:$W$475,16,FALSE)</f>
        <v>1</v>
      </c>
      <c r="O140" s="315" t="str">
        <f>VLOOKUP(A140,[2]Dados_EFPC!A$1:O$273,15,FALSE)</f>
        <v>https://www.portalprev.com.br/FGVPrevi/FGVPrevi</v>
      </c>
    </row>
    <row r="141" spans="1:15" x14ac:dyDescent="0.3">
      <c r="A141" s="313" t="s">
        <v>558</v>
      </c>
      <c r="B141" s="313" t="s">
        <v>1128</v>
      </c>
      <c r="C141" s="313" t="s">
        <v>1129</v>
      </c>
      <c r="D141" s="314" t="s">
        <v>425</v>
      </c>
      <c r="E141" s="314" t="s">
        <v>285</v>
      </c>
      <c r="F141" s="278">
        <v>831233159.21000004</v>
      </c>
      <c r="G141" s="279">
        <f>VLOOKUP(A141,[7]Planilha3!$G$4:$H$254,2,FALSE)</f>
        <v>5442892.5800000001</v>
      </c>
      <c r="H141" s="279">
        <f>VLOOKUP(A141,[7]Planilha2!$F$4:$G$248,2,FALSE)</f>
        <v>10626130.02</v>
      </c>
      <c r="I141" s="279">
        <v>337330.15</v>
      </c>
      <c r="J141" s="280">
        <f>VLOOKUP(A141,[8]Planilha1!$A$3:$D$260,2,FALSE)</f>
        <v>2327</v>
      </c>
      <c r="K141" s="280">
        <f>VLOOKUP(A141,[8]Planilha1!$A$3:$D$260,3,FALSE)</f>
        <v>523</v>
      </c>
      <c r="L141" s="280">
        <f>VLOOKUP(A141,[8]Planilha1!$A$3:$D$260,4,FALSE)</f>
        <v>15</v>
      </c>
      <c r="M141" s="281">
        <f>VLOOKUP(A141,'[9]Base Cadastral Entidades'!$A$8:$W$475,15,FALSE)</f>
        <v>1</v>
      </c>
      <c r="N141" s="282">
        <f>VLOOKUP(A141,'[9]Base Cadastral Entidades'!$A$8:$W$475,16,FALSE)</f>
        <v>16</v>
      </c>
      <c r="O141" s="315" t="str">
        <f>VLOOKUP(A141,[2]Dados_EFPC!A$1:O$273,15,FALSE)</f>
        <v>http://www.previplan.com.br</v>
      </c>
    </row>
    <row r="142" spans="1:15" x14ac:dyDescent="0.3">
      <c r="A142" s="313" t="s">
        <v>557</v>
      </c>
      <c r="B142" s="313" t="s">
        <v>848</v>
      </c>
      <c r="C142" s="313" t="s">
        <v>849</v>
      </c>
      <c r="D142" s="314" t="s">
        <v>850</v>
      </c>
      <c r="E142" s="314" t="s">
        <v>285</v>
      </c>
      <c r="F142" s="278" t="s">
        <v>694</v>
      </c>
      <c r="G142" s="279" t="s">
        <v>694</v>
      </c>
      <c r="H142" s="279" t="s">
        <v>694</v>
      </c>
      <c r="I142" s="279" t="s">
        <v>694</v>
      </c>
      <c r="J142" s="280">
        <f>VLOOKUP(A142,[8]Planilha1!$A$3:$D$260,2,FALSE)</f>
        <v>779</v>
      </c>
      <c r="K142" s="280">
        <f>VLOOKUP(A142,[8]Planilha1!$A$3:$D$260,3,FALSE)</f>
        <v>791</v>
      </c>
      <c r="L142" s="280">
        <f>VLOOKUP(A142,[8]Planilha1!$A$3:$D$260,4,FALSE)</f>
        <v>434</v>
      </c>
      <c r="M142" s="281">
        <f>VLOOKUP(A142,'[9]Base Cadastral Entidades'!$A$8:$W$475,15,FALSE)</f>
        <v>2</v>
      </c>
      <c r="N142" s="282">
        <f>VLOOKUP(A142,'[9]Base Cadastral Entidades'!$A$8:$W$475,16,FALSE)</f>
        <v>4</v>
      </c>
      <c r="O142" s="315" t="str">
        <f>VLOOKUP(A142,[2]Dados_EFPC!A$1:O$273,15,FALSE)</f>
        <v>http://www.eletra.org.br</v>
      </c>
    </row>
    <row r="143" spans="1:15" x14ac:dyDescent="0.3">
      <c r="A143" s="313" t="s">
        <v>560</v>
      </c>
      <c r="B143" s="313" t="s">
        <v>709</v>
      </c>
      <c r="C143" s="313" t="s">
        <v>710</v>
      </c>
      <c r="D143" s="314" t="s">
        <v>711</v>
      </c>
      <c r="E143" s="314" t="s">
        <v>285</v>
      </c>
      <c r="F143" s="278">
        <v>801148724.72000003</v>
      </c>
      <c r="G143" s="279" t="s">
        <v>694</v>
      </c>
      <c r="H143" s="279">
        <f>VLOOKUP(A143,[7]Planilha2!$F$4:$G$248,2,FALSE)</f>
        <v>463.11</v>
      </c>
      <c r="I143" s="279" t="s">
        <v>694</v>
      </c>
      <c r="J143" s="280" t="s">
        <v>694</v>
      </c>
      <c r="K143" s="280" t="s">
        <v>694</v>
      </c>
      <c r="L143" s="280" t="s">
        <v>694</v>
      </c>
      <c r="M143" s="281">
        <f>VLOOKUP(A143,'[9]Base Cadastral Entidades'!$A$8:$W$475,15,FALSE)</f>
        <v>16</v>
      </c>
      <c r="N143" s="282">
        <f>VLOOKUP(A143,'[9]Base Cadastral Entidades'!$A$8:$W$475,16,FALSE)</f>
        <v>13</v>
      </c>
      <c r="O143" s="316" t="s">
        <v>1335</v>
      </c>
    </row>
    <row r="144" spans="1:15" x14ac:dyDescent="0.3">
      <c r="A144" s="313" t="s">
        <v>559</v>
      </c>
      <c r="B144" s="313" t="s">
        <v>717</v>
      </c>
      <c r="C144" s="313" t="s">
        <v>718</v>
      </c>
      <c r="D144" s="314" t="s">
        <v>425</v>
      </c>
      <c r="E144" s="314" t="s">
        <v>285</v>
      </c>
      <c r="F144" s="278">
        <v>799367297.03999996</v>
      </c>
      <c r="G144" s="279">
        <f>VLOOKUP(A144,[7]Planilha3!$G$4:$H$254,2,FALSE)</f>
        <v>14314260.18</v>
      </c>
      <c r="H144" s="279">
        <f>VLOOKUP(A144,[7]Planilha2!$F$4:$G$248,2,FALSE)</f>
        <v>10439775.41</v>
      </c>
      <c r="I144" s="279">
        <v>5606530.0700000003</v>
      </c>
      <c r="J144" s="280">
        <f>VLOOKUP(A144,[8]Planilha1!$A$3:$D$260,2,FALSE)</f>
        <v>3809</v>
      </c>
      <c r="K144" s="280">
        <f>VLOOKUP(A144,[8]Planilha1!$A$3:$D$260,3,FALSE)</f>
        <v>162</v>
      </c>
      <c r="L144" s="280">
        <f>VLOOKUP(A144,[8]Planilha1!$A$3:$D$260,4,FALSE)</f>
        <v>14</v>
      </c>
      <c r="M144" s="281">
        <f>VLOOKUP(A144,'[9]Base Cadastral Entidades'!$A$8:$W$475,15,FALSE)</f>
        <v>1</v>
      </c>
      <c r="N144" s="282">
        <f>VLOOKUP(A144,'[9]Base Cadastral Entidades'!$A$8:$W$475,16,FALSE)</f>
        <v>4</v>
      </c>
      <c r="O144" s="316" t="s">
        <v>1336</v>
      </c>
    </row>
    <row r="145" spans="1:15" ht="15" customHeight="1" x14ac:dyDescent="0.3">
      <c r="A145" s="313" t="s">
        <v>684</v>
      </c>
      <c r="B145" s="313" t="s">
        <v>1118</v>
      </c>
      <c r="C145" s="313" t="s">
        <v>1119</v>
      </c>
      <c r="D145" s="314" t="s">
        <v>711</v>
      </c>
      <c r="E145" s="314" t="s">
        <v>285</v>
      </c>
      <c r="F145" s="278">
        <v>783973471.27999997</v>
      </c>
      <c r="G145" s="279">
        <f>VLOOKUP(A145,[7]Planilha3!$G$4:$H$254,2,FALSE)</f>
        <v>5758666.4100000001</v>
      </c>
      <c r="H145" s="279">
        <f>VLOOKUP(A145,[7]Planilha2!$F$4:$G$248,2,FALSE)</f>
        <v>10650896.66</v>
      </c>
      <c r="I145" s="279">
        <v>334580</v>
      </c>
      <c r="J145" s="280">
        <f>VLOOKUP(A145,[8]Planilha1!$A$3:$D$260,2,FALSE)</f>
        <v>5536</v>
      </c>
      <c r="K145" s="280">
        <f>VLOOKUP(A145,[8]Planilha1!$A$3:$D$260,3,FALSE)</f>
        <v>354</v>
      </c>
      <c r="L145" s="280">
        <f>VLOOKUP(A145,[8]Planilha1!$A$3:$D$260,4,FALSE)</f>
        <v>39</v>
      </c>
      <c r="M145" s="281">
        <f>VLOOKUP(A145,'[9]Base Cadastral Entidades'!$A$8:$W$475,15,FALSE)</f>
        <v>2</v>
      </c>
      <c r="N145" s="282">
        <f>VLOOKUP(A145,'[9]Base Cadastral Entidades'!$A$8:$W$475,16,FALSE)</f>
        <v>3</v>
      </c>
      <c r="O145" s="316" t="s">
        <v>1337</v>
      </c>
    </row>
    <row r="146" spans="1:15" x14ac:dyDescent="0.3">
      <c r="A146" s="313" t="s">
        <v>562</v>
      </c>
      <c r="B146" s="313" t="s">
        <v>1009</v>
      </c>
      <c r="C146" s="313" t="s">
        <v>1010</v>
      </c>
      <c r="D146" s="314" t="s">
        <v>425</v>
      </c>
      <c r="E146" s="314" t="s">
        <v>285</v>
      </c>
      <c r="F146" s="278">
        <v>774431731.50999999</v>
      </c>
      <c r="G146" s="279">
        <f>VLOOKUP(A146,[7]Planilha3!$G$4:$H$254,2,FALSE)</f>
        <v>8566227.3000000007</v>
      </c>
      <c r="H146" s="279">
        <f>VLOOKUP(A146,[7]Planilha2!$F$4:$G$248,2,FALSE)</f>
        <v>4732179.99</v>
      </c>
      <c r="I146" s="279">
        <v>3475742.09</v>
      </c>
      <c r="J146" s="280">
        <f>VLOOKUP(A146,[8]Planilha1!$A$3:$D$260,2,FALSE)</f>
        <v>1424</v>
      </c>
      <c r="K146" s="280">
        <f>VLOOKUP(A146,[8]Planilha1!$A$3:$D$260,3,FALSE)</f>
        <v>290</v>
      </c>
      <c r="L146" s="280">
        <f>VLOOKUP(A146,[8]Planilha1!$A$3:$D$260,4,FALSE)</f>
        <v>4</v>
      </c>
      <c r="M146" s="281">
        <f>VLOOKUP(A146,'[9]Base Cadastral Entidades'!$A$8:$W$475,15,FALSE)</f>
        <v>1</v>
      </c>
      <c r="N146" s="282">
        <f>VLOOKUP(A146,'[9]Base Cadastral Entidades'!$A$8:$W$475,16,FALSE)</f>
        <v>7</v>
      </c>
      <c r="O146" s="315" t="str">
        <f>VLOOKUP(A146,[2]Dados_EFPC!A$1:O$273,15,FALSE)</f>
        <v>http://www.msdprev.com.br</v>
      </c>
    </row>
    <row r="147" spans="1:15" x14ac:dyDescent="0.3">
      <c r="A147" s="313" t="s">
        <v>564</v>
      </c>
      <c r="B147" s="313" t="s">
        <v>1036</v>
      </c>
      <c r="C147" s="313" t="s">
        <v>1037</v>
      </c>
      <c r="D147" s="314" t="s">
        <v>726</v>
      </c>
      <c r="E147" s="314" t="s">
        <v>284</v>
      </c>
      <c r="F147" s="278">
        <v>778810560.38999999</v>
      </c>
      <c r="G147" s="279">
        <f>VLOOKUP(A147,[7]Planilha3!$G$4:$H$254,2,FALSE)</f>
        <v>16122381.220000001</v>
      </c>
      <c r="H147" s="279">
        <f>VLOOKUP(A147,[7]Planilha2!$F$4:$G$248,2,FALSE)</f>
        <v>1663388.35</v>
      </c>
      <c r="I147" s="279">
        <v>7390949.9199999999</v>
      </c>
      <c r="J147" s="280">
        <f>VLOOKUP(A147,[8]Planilha1!$A$3:$D$260,2,FALSE)</f>
        <v>18742</v>
      </c>
      <c r="K147" s="280">
        <f>VLOOKUP(A147,[8]Planilha1!$A$3:$D$260,3,FALSE)</f>
        <v>123</v>
      </c>
      <c r="L147" s="280">
        <f>VLOOKUP(A147,[8]Planilha1!$A$3:$D$260,4,FALSE)</f>
        <v>124</v>
      </c>
      <c r="M147" s="281">
        <f>VLOOKUP(A147,'[9]Base Cadastral Entidades'!$A$8:$W$475,15,FALSE)</f>
        <v>1</v>
      </c>
      <c r="N147" s="282">
        <f>VLOOKUP(A147,'[9]Base Cadastral Entidades'!$A$8:$W$475,16,FALSE)</f>
        <v>2</v>
      </c>
      <c r="O147" s="315" t="str">
        <f>VLOOKUP(A147,[2]Dados_EFPC!A$1:O$273,15,FALSE)</f>
        <v>http://www.oabprev-pr.org.br</v>
      </c>
    </row>
    <row r="148" spans="1:15" x14ac:dyDescent="0.3">
      <c r="A148" s="313" t="s">
        <v>565</v>
      </c>
      <c r="B148" s="313" t="s">
        <v>983</v>
      </c>
      <c r="C148" s="313" t="s">
        <v>984</v>
      </c>
      <c r="D148" s="314" t="s">
        <v>425</v>
      </c>
      <c r="E148" s="314" t="s">
        <v>285</v>
      </c>
      <c r="F148" s="278">
        <v>753937915.49000001</v>
      </c>
      <c r="G148" s="279">
        <f>VLOOKUP(A148,[7]Planilha3!$G$4:$H$254,2,FALSE)</f>
        <v>16995800.669999998</v>
      </c>
      <c r="H148" s="279">
        <f>VLOOKUP(A148,[7]Planilha2!$F$4:$G$248,2,FALSE)</f>
        <v>10179280.809999999</v>
      </c>
      <c r="I148" s="279">
        <v>1894385.18</v>
      </c>
      <c r="J148" s="280">
        <f>VLOOKUP(A148,[8]Planilha1!$A$3:$D$260,2,FALSE)</f>
        <v>7488</v>
      </c>
      <c r="K148" s="280">
        <f>VLOOKUP(A148,[8]Planilha1!$A$3:$D$260,3,FALSE)</f>
        <v>88</v>
      </c>
      <c r="L148" s="280">
        <f>VLOOKUP(A148,[8]Planilha1!$A$3:$D$260,4,FALSE)</f>
        <v>6</v>
      </c>
      <c r="M148" s="281">
        <f>VLOOKUP(A148,'[9]Base Cadastral Entidades'!$A$8:$W$475,15,FALSE)</f>
        <v>1</v>
      </c>
      <c r="N148" s="282">
        <f>VLOOKUP(A148,'[9]Base Cadastral Entidades'!$A$8:$W$475,16,FALSE)</f>
        <v>16</v>
      </c>
      <c r="O148" s="315" t="str">
        <f>VLOOKUP(A148,[2]Dados_EFPC!A$1:O$273,15,FALSE)</f>
        <v>http://www.kpmg.com.br/kpmgprevlogin.asp</v>
      </c>
    </row>
    <row r="149" spans="1:15" x14ac:dyDescent="0.3">
      <c r="A149" s="313" t="s">
        <v>563</v>
      </c>
      <c r="B149" s="313" t="s">
        <v>875</v>
      </c>
      <c r="C149" s="313" t="s">
        <v>876</v>
      </c>
      <c r="D149" s="314" t="s">
        <v>746</v>
      </c>
      <c r="E149" s="314" t="s">
        <v>285</v>
      </c>
      <c r="F149" s="278">
        <v>732874793.04999995</v>
      </c>
      <c r="G149" s="279">
        <f>VLOOKUP(A149,[7]Planilha3!$G$4:$H$254,2,FALSE)</f>
        <v>6638895.9299999997</v>
      </c>
      <c r="H149" s="279">
        <f>VLOOKUP(A149,[7]Planilha2!$F$4:$G$248,2,FALSE)</f>
        <v>11854286.17</v>
      </c>
      <c r="I149" s="279">
        <v>1708549.03</v>
      </c>
      <c r="J149" s="280">
        <f>VLOOKUP(A149,[8]Planilha1!$A$3:$D$260,2,FALSE)</f>
        <v>1398</v>
      </c>
      <c r="K149" s="280">
        <f>VLOOKUP(A149,[8]Planilha1!$A$3:$D$260,3,FALSE)</f>
        <v>772</v>
      </c>
      <c r="L149" s="280">
        <f>VLOOKUP(A149,[8]Planilha1!$A$3:$D$260,4,FALSE)</f>
        <v>149</v>
      </c>
      <c r="M149" s="281">
        <f>VLOOKUP(A149,'[9]Base Cadastral Entidades'!$A$8:$W$475,15,FALSE)</f>
        <v>4</v>
      </c>
      <c r="N149" s="282">
        <f>VLOOKUP(A149,'[9]Base Cadastral Entidades'!$A$8:$W$475,16,FALSE)</f>
        <v>2</v>
      </c>
      <c r="O149" s="315" t="str">
        <f>VLOOKUP(A149,[2]Dados_EFPC!A$1:O$273,15,FALSE)</f>
        <v>http://www.fapers.org.br</v>
      </c>
    </row>
    <row r="150" spans="1:15" x14ac:dyDescent="0.3">
      <c r="A150" s="313" t="s">
        <v>561</v>
      </c>
      <c r="B150" s="313" t="s">
        <v>775</v>
      </c>
      <c r="C150" s="313" t="s">
        <v>776</v>
      </c>
      <c r="D150" s="314" t="s">
        <v>711</v>
      </c>
      <c r="E150" s="314" t="s">
        <v>163</v>
      </c>
      <c r="F150" s="278">
        <v>703004429.99000001</v>
      </c>
      <c r="G150" s="279">
        <f>VLOOKUP(A150,[7]Planilha3!$G$4:$H$254,2,FALSE)</f>
        <v>2164922.23</v>
      </c>
      <c r="H150" s="279">
        <f>VLOOKUP(A150,[7]Planilha2!$F$4:$G$248,2,FALSE)</f>
        <v>6217197.8100000005</v>
      </c>
      <c r="I150" s="279">
        <v>2026734.29</v>
      </c>
      <c r="J150" s="280">
        <f>VLOOKUP(A150,[8]Planilha1!$A$3:$D$260,2,FALSE)</f>
        <v>30343</v>
      </c>
      <c r="K150" s="280">
        <f>VLOOKUP(A150,[8]Planilha1!$A$3:$D$260,3,FALSE)</f>
        <v>398</v>
      </c>
      <c r="L150" s="280">
        <f>VLOOKUP(A150,[8]Planilha1!$A$3:$D$260,4,FALSE)</f>
        <v>217</v>
      </c>
      <c r="M150" s="281">
        <f>VLOOKUP(A150,'[9]Base Cadastral Entidades'!$A$8:$W$475,15,FALSE)</f>
        <v>6</v>
      </c>
      <c r="N150" s="282">
        <f>VLOOKUP(A150,'[9]Base Cadastral Entidades'!$A$8:$W$475,16,FALSE)</f>
        <v>19</v>
      </c>
      <c r="O150" s="315" t="str">
        <f>VLOOKUP(A150,[2]Dados_EFPC!A$1:O$273,15,FALSE)</f>
        <v>http://www.capesesp.com.br</v>
      </c>
    </row>
    <row r="151" spans="1:15" x14ac:dyDescent="0.3">
      <c r="A151" s="313" t="s">
        <v>571</v>
      </c>
      <c r="B151" s="313" t="s">
        <v>1051</v>
      </c>
      <c r="C151" s="313" t="s">
        <v>1052</v>
      </c>
      <c r="D151" s="314" t="s">
        <v>425</v>
      </c>
      <c r="E151" s="314" t="s">
        <v>285</v>
      </c>
      <c r="F151" s="278">
        <v>692292098.13</v>
      </c>
      <c r="G151" s="279">
        <f>VLOOKUP(A151,[7]Planilha3!$G$4:$H$254,2,FALSE)</f>
        <v>5999732.1400000006</v>
      </c>
      <c r="H151" s="279">
        <f>VLOOKUP(A151,[7]Planilha2!$F$4:$G$248,2,FALSE)</f>
        <v>5154607.8600000003</v>
      </c>
      <c r="I151" s="279">
        <v>1282944.68</v>
      </c>
      <c r="J151" s="280">
        <f>VLOOKUP(A151,[8]Planilha1!$A$3:$D$260,2,FALSE)</f>
        <v>2005</v>
      </c>
      <c r="K151" s="280">
        <f>VLOOKUP(A151,[8]Planilha1!$A$3:$D$260,3,FALSE)</f>
        <v>271</v>
      </c>
      <c r="L151" s="280">
        <f>VLOOKUP(A151,[8]Planilha1!$A$3:$D$260,4,FALSE)</f>
        <v>20</v>
      </c>
      <c r="M151" s="281">
        <f>VLOOKUP(A151,'[9]Base Cadastral Entidades'!$A$8:$W$475,15,FALSE)</f>
        <v>1</v>
      </c>
      <c r="N151" s="282">
        <f>VLOOKUP(A151,'[9]Base Cadastral Entidades'!$A$8:$W$475,16,FALSE)</f>
        <v>3</v>
      </c>
      <c r="O151" s="315" t="str">
        <f>VLOOKUP(A151,[2]Dados_EFPC!A$1:O$273,15,FALSE)</f>
        <v>http://www.pfizerprev.com.br</v>
      </c>
    </row>
    <row r="152" spans="1:15" x14ac:dyDescent="0.3">
      <c r="A152" s="313" t="s">
        <v>574</v>
      </c>
      <c r="B152" s="313" t="s">
        <v>1156</v>
      </c>
      <c r="C152" s="313" t="s">
        <v>1157</v>
      </c>
      <c r="D152" s="314" t="s">
        <v>425</v>
      </c>
      <c r="E152" s="314" t="s">
        <v>285</v>
      </c>
      <c r="F152" s="278">
        <v>963551857.00999999</v>
      </c>
      <c r="G152" s="279">
        <f>VLOOKUP(A152,[7]Planilha3!$G$4:$H$254,2,FALSE)</f>
        <v>29203708.100000001</v>
      </c>
      <c r="H152" s="279">
        <f>VLOOKUP(A152,[7]Planilha2!$F$4:$G$248,2,FALSE)</f>
        <v>3112571.91</v>
      </c>
      <c r="I152" s="279">
        <v>4688655.1900000004</v>
      </c>
      <c r="J152" s="280">
        <f>VLOOKUP(A152,[8]Planilha1!$A$3:$D$260,2,FALSE)</f>
        <v>27701</v>
      </c>
      <c r="K152" s="280">
        <f>VLOOKUP(A152,[8]Planilha1!$A$3:$D$260,3,FALSE)</f>
        <v>82</v>
      </c>
      <c r="L152" s="280">
        <f>VLOOKUP(A152,[8]Planilha1!$A$3:$D$260,4,FALSE)</f>
        <v>2</v>
      </c>
      <c r="M152" s="281">
        <f>VLOOKUP(A152,'[9]Base Cadastral Entidades'!$A$8:$W$475,15,FALSE)</f>
        <v>1</v>
      </c>
      <c r="N152" s="282">
        <f>VLOOKUP(A152,'[9]Base Cadastral Entidades'!$A$8:$W$475,16,FALSE)</f>
        <v>34</v>
      </c>
      <c r="O152" s="315" t="str">
        <f>VLOOKUP(A152,[2]Dados_EFPC!A$1:O$273,15,FALSE)</f>
        <v>https://www.raizprev.org.br</v>
      </c>
    </row>
    <row r="153" spans="1:15" x14ac:dyDescent="0.3">
      <c r="A153" s="313" t="s">
        <v>573</v>
      </c>
      <c r="B153" s="313" t="s">
        <v>1061</v>
      </c>
      <c r="C153" s="313" t="s">
        <v>1062</v>
      </c>
      <c r="D153" s="314" t="s">
        <v>732</v>
      </c>
      <c r="E153" s="314" t="s">
        <v>285</v>
      </c>
      <c r="F153" s="278">
        <v>676666593.13999999</v>
      </c>
      <c r="G153" s="279">
        <f>VLOOKUP(A153,[7]Planilha3!$G$4:$H$254,2,FALSE)</f>
        <v>9172171.5099999998</v>
      </c>
      <c r="H153" s="279">
        <f>VLOOKUP(A153,[7]Planilha2!$F$4:$G$248,2,FALSE)</f>
        <v>8401813.1600000001</v>
      </c>
      <c r="I153" s="279">
        <v>3899705.62</v>
      </c>
      <c r="J153" s="280">
        <f>VLOOKUP(A153,[8]Planilha1!$A$3:$D$260,2,FALSE)</f>
        <v>1227</v>
      </c>
      <c r="K153" s="280">
        <f>VLOOKUP(A153,[8]Planilha1!$A$3:$D$260,3,FALSE)</f>
        <v>146</v>
      </c>
      <c r="L153" s="280">
        <f>VLOOKUP(A153,[8]Planilha1!$A$3:$D$260,4,FALSE)</f>
        <v>29</v>
      </c>
      <c r="M153" s="281">
        <f>VLOOKUP(A153,'[9]Base Cadastral Entidades'!$A$8:$W$475,15,FALSE)</f>
        <v>1</v>
      </c>
      <c r="N153" s="282">
        <f>VLOOKUP(A153,'[9]Base Cadastral Entidades'!$A$8:$W$475,16,FALSE)</f>
        <v>2</v>
      </c>
      <c r="O153" s="315" t="str">
        <f>VLOOKUP(A153,[2]Dados_EFPC!A$1:O$273,15,FALSE)</f>
        <v>http://www.pouprev.com.br</v>
      </c>
    </row>
    <row r="154" spans="1:15" ht="13.5" customHeight="1" x14ac:dyDescent="0.3">
      <c r="A154" s="313" t="s">
        <v>569</v>
      </c>
      <c r="B154" s="313" t="s">
        <v>763</v>
      </c>
      <c r="C154" s="313" t="s">
        <v>764</v>
      </c>
      <c r="D154" s="314" t="s">
        <v>425</v>
      </c>
      <c r="E154" s="314" t="s">
        <v>285</v>
      </c>
      <c r="F154" s="278">
        <v>684188486.79999995</v>
      </c>
      <c r="G154" s="279">
        <f>VLOOKUP(A154,[7]Planilha3!$G$4:$H$254,2,FALSE)</f>
        <v>7104680.5800000001</v>
      </c>
      <c r="H154" s="279">
        <f>VLOOKUP(A154,[7]Planilha2!$F$4:$G$248,2,FALSE)</f>
        <v>6204637.46</v>
      </c>
      <c r="I154" s="279">
        <v>369962.07</v>
      </c>
      <c r="J154" s="280">
        <f>VLOOKUP(A154,[8]Planilha1!$A$3:$D$260,2,FALSE)</f>
        <v>10164</v>
      </c>
      <c r="K154" s="280">
        <f>VLOOKUP(A154,[8]Planilha1!$A$3:$D$260,3,FALSE)</f>
        <v>386</v>
      </c>
      <c r="L154" s="280">
        <f>VLOOKUP(A154,[8]Planilha1!$A$3:$D$260,4,FALSE)</f>
        <v>7</v>
      </c>
      <c r="M154" s="281">
        <f>VLOOKUP(A154,'[9]Base Cadastral Entidades'!$A$8:$W$475,15,FALSE)</f>
        <v>1</v>
      </c>
      <c r="N154" s="282">
        <f>VLOOKUP(A154,'[9]Base Cadastral Entidades'!$A$8:$W$475,16,FALSE)</f>
        <v>7</v>
      </c>
      <c r="O154" s="315" t="str">
        <f>VLOOKUP(A154,[2]Dados_EFPC!A$1:O$273,15,FALSE)</f>
        <v>http://www.bungeprev.com.br</v>
      </c>
    </row>
    <row r="155" spans="1:15" x14ac:dyDescent="0.3">
      <c r="A155" s="313" t="s">
        <v>568</v>
      </c>
      <c r="B155" s="313" t="s">
        <v>962</v>
      </c>
      <c r="C155" s="313" t="s">
        <v>963</v>
      </c>
      <c r="D155" s="314" t="s">
        <v>746</v>
      </c>
      <c r="E155" s="314" t="s">
        <v>285</v>
      </c>
      <c r="F155" s="278">
        <v>665874193.14999998</v>
      </c>
      <c r="G155" s="279">
        <f>VLOOKUP(A155,[7]Planilha3!$G$4:$H$254,2,FALSE)</f>
        <v>5727627.8599999994</v>
      </c>
      <c r="H155" s="279">
        <f>VLOOKUP(A155,[7]Planilha2!$F$4:$G$248,2,FALSE)</f>
        <v>9370488.5899999999</v>
      </c>
      <c r="I155" s="279">
        <v>2044428.05</v>
      </c>
      <c r="J155" s="280">
        <f>VLOOKUP(A155,[8]Planilha1!$A$3:$D$260,2,FALSE)</f>
        <v>2083</v>
      </c>
      <c r="K155" s="280">
        <f>VLOOKUP(A155,[8]Planilha1!$A$3:$D$260,3,FALSE)</f>
        <v>472</v>
      </c>
      <c r="L155" s="280">
        <f>VLOOKUP(A155,[8]Planilha1!$A$3:$D$260,4,FALSE)</f>
        <v>124</v>
      </c>
      <c r="M155" s="281">
        <f>VLOOKUP(A155,'[9]Base Cadastral Entidades'!$A$8:$W$475,15,FALSE)</f>
        <v>6</v>
      </c>
      <c r="N155" s="282">
        <f>VLOOKUP(A155,'[9]Base Cadastral Entidades'!$A$8:$W$475,16,FALSE)</f>
        <v>7</v>
      </c>
      <c r="O155" s="315" t="str">
        <f>VLOOKUP(A155,[2]Dados_EFPC!A$1:O$273,15,FALSE)</f>
        <v>http://www.indusprevi.com.br</v>
      </c>
    </row>
    <row r="156" spans="1:15" x14ac:dyDescent="0.3">
      <c r="A156" s="313" t="s">
        <v>570</v>
      </c>
      <c r="B156" s="313" t="s">
        <v>836</v>
      </c>
      <c r="C156" s="313" t="s">
        <v>837</v>
      </c>
      <c r="D156" s="314" t="s">
        <v>703</v>
      </c>
      <c r="E156" s="314" t="s">
        <v>163</v>
      </c>
      <c r="F156" s="278">
        <v>659397296.24000001</v>
      </c>
      <c r="G156" s="279">
        <f>VLOOKUP(A156,[7]Planilha3!$G$4:$H$254,2,FALSE)</f>
        <v>282093.78999999998</v>
      </c>
      <c r="H156" s="279">
        <f>VLOOKUP(A156,[7]Planilha2!$F$4:$G$248,2,FALSE)</f>
        <v>6660919.4800000004</v>
      </c>
      <c r="I156" s="279" t="s">
        <v>694</v>
      </c>
      <c r="J156" s="280">
        <f>VLOOKUP(A156,[8]Planilha1!$A$3:$D$260,2,FALSE)</f>
        <v>4558</v>
      </c>
      <c r="K156" s="280">
        <f>VLOOKUP(A156,[8]Planilha1!$A$3:$D$260,3,FALSE)</f>
        <v>7</v>
      </c>
      <c r="L156" s="280">
        <f>VLOOKUP(A156,[8]Planilha1!$A$3:$D$260,4,FALSE)</f>
        <v>3905</v>
      </c>
      <c r="M156" s="281">
        <f>VLOOKUP(A156,'[9]Base Cadastral Entidades'!$A$8:$W$475,15,FALSE)</f>
        <v>1</v>
      </c>
      <c r="N156" s="282">
        <f>VLOOKUP(A156,'[9]Base Cadastral Entidades'!$A$8:$W$475,16,FALSE)</f>
        <v>1</v>
      </c>
      <c r="O156" s="315" t="str">
        <f>VLOOKUP(A156,[2]Dados_EFPC!A$1:O$273,15,FALSE)</f>
        <v>http://www.derminas.org.br</v>
      </c>
    </row>
    <row r="157" spans="1:15" x14ac:dyDescent="0.3">
      <c r="A157" s="313" t="s">
        <v>567</v>
      </c>
      <c r="B157" s="313" t="s">
        <v>942</v>
      </c>
      <c r="C157" s="313" t="s">
        <v>943</v>
      </c>
      <c r="D157" s="314" t="s">
        <v>425</v>
      </c>
      <c r="E157" s="314" t="s">
        <v>285</v>
      </c>
      <c r="F157" s="278">
        <v>653379566.94000006</v>
      </c>
      <c r="G157" s="279">
        <f>VLOOKUP(A157,[7]Planilha3!$G$4:$H$254,2,FALSE)</f>
        <v>1382673.45</v>
      </c>
      <c r="H157" s="279">
        <f>VLOOKUP(A157,[7]Planilha2!$F$4:$G$248,2,FALSE)</f>
        <v>14661771.710000001</v>
      </c>
      <c r="I157" s="279">
        <v>24.51</v>
      </c>
      <c r="J157" s="280">
        <f>VLOOKUP(A157,[8]Planilha1!$A$3:$D$260,2,FALSE)</f>
        <v>754</v>
      </c>
      <c r="K157" s="280">
        <f>VLOOKUP(A157,[8]Planilha1!$A$3:$D$260,3,FALSE)</f>
        <v>337</v>
      </c>
      <c r="L157" s="280">
        <f>VLOOKUP(A157,[8]Planilha1!$A$3:$D$260,4,FALSE)</f>
        <v>74</v>
      </c>
      <c r="M157" s="281">
        <f>VLOOKUP(A157,'[9]Base Cadastral Entidades'!$A$8:$W$475,15,FALSE)</f>
        <v>1</v>
      </c>
      <c r="N157" s="282">
        <f>VLOOKUP(A157,'[9]Base Cadastral Entidades'!$A$8:$W$475,16,FALSE)</f>
        <v>1</v>
      </c>
      <c r="O157" s="315" t="str">
        <f>VLOOKUP(A157,[2]Dados_EFPC!A$1:O$273,15,FALSE)</f>
        <v>WWW.PORTALPREV.COM.BR</v>
      </c>
    </row>
    <row r="158" spans="1:15" x14ac:dyDescent="0.3">
      <c r="A158" s="313" t="s">
        <v>577</v>
      </c>
      <c r="B158" s="313" t="s">
        <v>1106</v>
      </c>
      <c r="C158" s="313" t="s">
        <v>1107</v>
      </c>
      <c r="D158" s="314" t="s">
        <v>726</v>
      </c>
      <c r="E158" s="314" t="s">
        <v>285</v>
      </c>
      <c r="F158" s="278">
        <v>619790545.49000001</v>
      </c>
      <c r="G158" s="279">
        <f>VLOOKUP(A158,[7]Planilha3!$G$4:$H$254,2,FALSE)</f>
        <v>8483408.0399999991</v>
      </c>
      <c r="H158" s="279">
        <f>VLOOKUP(A158,[7]Planilha2!$F$4:$G$248,2,FALSE)</f>
        <v>5724233.4400000004</v>
      </c>
      <c r="I158" s="279" t="s">
        <v>694</v>
      </c>
      <c r="J158" s="280">
        <f>VLOOKUP(A158,[8]Planilha1!$A$3:$D$260,2,FALSE)</f>
        <v>2136</v>
      </c>
      <c r="K158" s="280">
        <f>VLOOKUP(A158,[8]Planilha1!$A$3:$D$260,3,FALSE)</f>
        <v>123</v>
      </c>
      <c r="L158" s="280">
        <f>VLOOKUP(A158,[8]Planilha1!$A$3:$D$260,4,FALSE)</f>
        <v>20</v>
      </c>
      <c r="M158" s="281">
        <f>VLOOKUP(A158,'[9]Base Cadastral Entidades'!$A$8:$W$475,15,FALSE)</f>
        <v>2</v>
      </c>
      <c r="N158" s="282">
        <f>VLOOKUP(A158,'[9]Base Cadastral Entidades'!$A$8:$W$475,16,FALSE)</f>
        <v>3</v>
      </c>
      <c r="O158" s="315" t="str">
        <f>VLOOKUP(A158,[2]Dados_EFPC!A$1:O$273,15,FALSE)</f>
        <v>Sem site</v>
      </c>
    </row>
    <row r="159" spans="1:15" x14ac:dyDescent="0.3">
      <c r="A159" s="313" t="s">
        <v>572</v>
      </c>
      <c r="B159" s="313" t="s">
        <v>1120</v>
      </c>
      <c r="C159" s="313" t="s">
        <v>1121</v>
      </c>
      <c r="D159" s="314" t="s">
        <v>711</v>
      </c>
      <c r="E159" s="314" t="s">
        <v>285</v>
      </c>
      <c r="F159" s="278">
        <v>635869155.50999999</v>
      </c>
      <c r="G159" s="279">
        <f>VLOOKUP(A159,[7]Planilha3!$G$4:$H$254,2,FALSE)</f>
        <v>10831723.07</v>
      </c>
      <c r="H159" s="279">
        <f>VLOOKUP(A159,[7]Planilha2!$F$4:$G$248,2,FALSE)</f>
        <v>12576872.310000001</v>
      </c>
      <c r="I159" s="279">
        <v>3955809.31</v>
      </c>
      <c r="J159" s="280">
        <f>VLOOKUP(A159,[8]Planilha1!$A$3:$D$260,2,FALSE)</f>
        <v>8843</v>
      </c>
      <c r="K159" s="280">
        <f>VLOOKUP(A159,[8]Planilha1!$A$3:$D$260,3,FALSE)</f>
        <v>737</v>
      </c>
      <c r="L159" s="280">
        <f>VLOOKUP(A159,[8]Planilha1!$A$3:$D$260,4,FALSE)</f>
        <v>253</v>
      </c>
      <c r="M159" s="281">
        <f>VLOOKUP(A159,'[9]Base Cadastral Entidades'!$A$8:$W$475,15,FALSE)</f>
        <v>9</v>
      </c>
      <c r="N159" s="282">
        <f>VLOOKUP(A159,'[9]Base Cadastral Entidades'!$A$8:$W$475,16,FALSE)</f>
        <v>10</v>
      </c>
      <c r="O159" s="315" t="str">
        <f>VLOOKUP(A159,[2]Dados_EFPC!A$1:O$273,15,FALSE)</f>
        <v>http://www.previndus.com.br</v>
      </c>
    </row>
    <row r="160" spans="1:15" x14ac:dyDescent="0.3">
      <c r="A160" s="313" t="s">
        <v>576</v>
      </c>
      <c r="B160" s="313" t="s">
        <v>826</v>
      </c>
      <c r="C160" s="313" t="s">
        <v>827</v>
      </c>
      <c r="D160" s="314" t="s">
        <v>425</v>
      </c>
      <c r="E160" s="314" t="s">
        <v>285</v>
      </c>
      <c r="F160" s="278">
        <v>641561497.04999995</v>
      </c>
      <c r="G160" s="279">
        <f>VLOOKUP(A160,[7]Planilha3!$G$4:$H$254,2,FALSE)</f>
        <v>11320825.4</v>
      </c>
      <c r="H160" s="279">
        <f>VLOOKUP(A160,[7]Planilha2!$F$4:$G$248,2,FALSE)</f>
        <v>3894303.2199999997</v>
      </c>
      <c r="I160" s="279">
        <v>2898905.33</v>
      </c>
      <c r="J160" s="280">
        <f>VLOOKUP(A160,[8]Planilha1!$A$3:$D$260,2,FALSE)</f>
        <v>3003</v>
      </c>
      <c r="K160" s="280">
        <f>VLOOKUP(A160,[8]Planilha1!$A$3:$D$260,3,FALSE)</f>
        <v>206</v>
      </c>
      <c r="L160" s="280">
        <f>VLOOKUP(A160,[8]Planilha1!$A$3:$D$260,4,FALSE)</f>
        <v>9</v>
      </c>
      <c r="M160" s="281">
        <f>VLOOKUP(A160,'[9]Base Cadastral Entidades'!$A$8:$W$475,15,FALSE)</f>
        <v>1</v>
      </c>
      <c r="N160" s="282">
        <f>VLOOKUP(A160,'[9]Base Cadastral Entidades'!$A$8:$W$475,16,FALSE)</f>
        <v>2</v>
      </c>
      <c r="O160" s="315" t="str">
        <f>VLOOKUP(A160,[2]Dados_EFPC!A$1:O$273,15,FALSE)</f>
        <v>http://www.portalprev.com.br/cpprev/cpprev</v>
      </c>
    </row>
    <row r="161" spans="1:15" x14ac:dyDescent="0.3">
      <c r="A161" s="313" t="s">
        <v>575</v>
      </c>
      <c r="B161" s="313" t="s">
        <v>788</v>
      </c>
      <c r="C161" s="313" t="s">
        <v>789</v>
      </c>
      <c r="D161" s="314" t="s">
        <v>425</v>
      </c>
      <c r="E161" s="314" t="s">
        <v>285</v>
      </c>
      <c r="F161" s="278">
        <v>625088041.16999996</v>
      </c>
      <c r="G161" s="279">
        <f>VLOOKUP(A161,[7]Planilha3!$G$4:$H$254,2,FALSE)</f>
        <v>8817557.3300000001</v>
      </c>
      <c r="H161" s="279">
        <f>VLOOKUP(A161,[7]Planilha2!$F$4:$G$248,2,FALSE)</f>
        <v>14681156.33</v>
      </c>
      <c r="I161" s="279">
        <v>1433193.54</v>
      </c>
      <c r="J161" s="280">
        <f>VLOOKUP(A161,[8]Planilha1!$A$3:$D$260,2,FALSE)</f>
        <v>49086</v>
      </c>
      <c r="K161" s="280">
        <f>VLOOKUP(A161,[8]Planilha1!$A$3:$D$260,3,FALSE)</f>
        <v>288</v>
      </c>
      <c r="L161" s="280">
        <f>VLOOKUP(A161,[8]Planilha1!$A$3:$D$260,4,FALSE)</f>
        <v>15</v>
      </c>
      <c r="M161" s="281">
        <f>VLOOKUP(A161,'[9]Base Cadastral Entidades'!$A$8:$W$475,15,FALSE)</f>
        <v>1</v>
      </c>
      <c r="N161" s="282">
        <f>VLOOKUP(A161,'[9]Base Cadastral Entidades'!$A$8:$W$475,16,FALSE)</f>
        <v>13</v>
      </c>
      <c r="O161" s="315" t="str">
        <f>VLOOKUP(A161,[2]Dados_EFPC!A$1:O$273,15,FALSE)</f>
        <v>http://www.carrefourprev.com.br</v>
      </c>
    </row>
    <row r="162" spans="1:15" x14ac:dyDescent="0.3">
      <c r="A162" s="313" t="s">
        <v>566</v>
      </c>
      <c r="B162" s="313" t="s">
        <v>1086</v>
      </c>
      <c r="C162" s="313" t="s">
        <v>1087</v>
      </c>
      <c r="D162" s="314" t="s">
        <v>711</v>
      </c>
      <c r="E162" s="314" t="s">
        <v>285</v>
      </c>
      <c r="F162" s="278">
        <v>610768527.00999999</v>
      </c>
      <c r="G162" s="279">
        <f>VLOOKUP(A162,[7]Planilha3!$G$4:$H$254,2,FALSE)</f>
        <v>519209.2</v>
      </c>
      <c r="H162" s="279">
        <f>VLOOKUP(A162,[7]Planilha2!$F$4:$G$248,2,FALSE)</f>
        <v>15471391.18</v>
      </c>
      <c r="I162" s="279">
        <v>191633.21</v>
      </c>
      <c r="J162" s="280">
        <f>VLOOKUP(A162,[8]Planilha1!$A$3:$D$260,2,FALSE)</f>
        <v>2</v>
      </c>
      <c r="K162" s="280">
        <f>VLOOKUP(A162,[8]Planilha1!$A$3:$D$260,3,FALSE)</f>
        <v>377</v>
      </c>
      <c r="L162" s="280">
        <f>VLOOKUP(A162,[8]Planilha1!$A$3:$D$260,4,FALSE)</f>
        <v>158</v>
      </c>
      <c r="M162" s="281">
        <f>VLOOKUP(A162,'[9]Base Cadastral Entidades'!$A$8:$W$475,15,FALSE)</f>
        <v>1</v>
      </c>
      <c r="N162" s="282">
        <f>VLOOKUP(A162,'[9]Base Cadastral Entidades'!$A$8:$W$475,16,FALSE)</f>
        <v>0</v>
      </c>
      <c r="O162" s="315" t="str">
        <f>VLOOKUP(A162,[2]Dados_EFPC!A$1:O$273,15,FALSE)</f>
        <v>http://www.prevhab.com.br</v>
      </c>
    </row>
    <row r="163" spans="1:15" x14ac:dyDescent="0.3">
      <c r="A163" s="313" t="s">
        <v>685</v>
      </c>
      <c r="B163" s="313" t="s">
        <v>795</v>
      </c>
      <c r="C163" s="313" t="s">
        <v>796</v>
      </c>
      <c r="D163" s="314" t="s">
        <v>703</v>
      </c>
      <c r="E163" s="314" t="s">
        <v>285</v>
      </c>
      <c r="F163" s="278">
        <v>617483546.5</v>
      </c>
      <c r="G163" s="279">
        <f>VLOOKUP(A163,[7]Planilha3!$G$4:$H$254,2,FALSE)</f>
        <v>7376318.5999999996</v>
      </c>
      <c r="H163" s="279">
        <f>VLOOKUP(A163,[7]Planilha2!$F$4:$G$248,2,FALSE)</f>
        <v>5203368.6800000006</v>
      </c>
      <c r="I163" s="279">
        <v>4180895.39</v>
      </c>
      <c r="J163" s="280">
        <f>VLOOKUP(A163,[8]Planilha1!$A$3:$D$260,2,FALSE)</f>
        <v>5192</v>
      </c>
      <c r="K163" s="280">
        <f>VLOOKUP(A163,[8]Planilha1!$A$3:$D$260,3,FALSE)</f>
        <v>710</v>
      </c>
      <c r="L163" s="280">
        <f>VLOOKUP(A163,[8]Planilha1!$A$3:$D$260,4,FALSE)</f>
        <v>182</v>
      </c>
      <c r="M163" s="281">
        <f>VLOOKUP(A163,'[9]Base Cadastral Entidades'!$A$8:$W$475,15,FALSE)</f>
        <v>2</v>
      </c>
      <c r="N163" s="282">
        <f>VLOOKUP(A163,'[9]Base Cadastral Entidades'!$A$8:$W$475,16,FALSE)</f>
        <v>6</v>
      </c>
      <c r="O163" s="316" t="s">
        <v>1338</v>
      </c>
    </row>
    <row r="164" spans="1:15" x14ac:dyDescent="0.3">
      <c r="A164" s="313" t="s">
        <v>579</v>
      </c>
      <c r="B164" s="313" t="s">
        <v>1047</v>
      </c>
      <c r="C164" s="313" t="s">
        <v>1048</v>
      </c>
      <c r="D164" s="314" t="s">
        <v>425</v>
      </c>
      <c r="E164" s="314" t="s">
        <v>285</v>
      </c>
      <c r="F164" s="278">
        <v>601949717.24000001</v>
      </c>
      <c r="G164" s="279">
        <f>VLOOKUP(A164,[7]Planilha3!$G$4:$H$254,2,FALSE)</f>
        <v>9354783.7300000004</v>
      </c>
      <c r="H164" s="279">
        <f>VLOOKUP(A164,[7]Planilha2!$F$4:$G$248,2,FALSE)</f>
        <v>14006055.970000001</v>
      </c>
      <c r="I164" s="279">
        <v>1943077.07</v>
      </c>
      <c r="J164" s="280">
        <f>VLOOKUP(A164,[8]Planilha1!$A$3:$D$260,2,FALSE)</f>
        <v>4842</v>
      </c>
      <c r="K164" s="280">
        <f>VLOOKUP(A164,[8]Planilha1!$A$3:$D$260,3,FALSE)</f>
        <v>218</v>
      </c>
      <c r="L164" s="280">
        <f>VLOOKUP(A164,[8]Planilha1!$A$3:$D$260,4,FALSE)</f>
        <v>26</v>
      </c>
      <c r="M164" s="281">
        <f>VLOOKUP(A164,'[9]Base Cadastral Entidades'!$A$8:$W$475,15,FALSE)</f>
        <v>2</v>
      </c>
      <c r="N164" s="282">
        <f>VLOOKUP(A164,'[9]Base Cadastral Entidades'!$A$8:$W$475,16,FALSE)</f>
        <v>2</v>
      </c>
      <c r="O164" s="315" t="str">
        <f>VLOOKUP(A164,[2]Dados_EFPC!A$1:O$273,15,FALSE)</f>
        <v>http://www.portalprev.com.br/pgprev/</v>
      </c>
    </row>
    <row r="165" spans="1:15" x14ac:dyDescent="0.3">
      <c r="A165" s="313" t="s">
        <v>686</v>
      </c>
      <c r="B165" s="313" t="s">
        <v>755</v>
      </c>
      <c r="C165" s="313" t="s">
        <v>756</v>
      </c>
      <c r="D165" s="314" t="s">
        <v>726</v>
      </c>
      <c r="E165" s="314" t="s">
        <v>285</v>
      </c>
      <c r="F165" s="278">
        <v>601011437.51999998</v>
      </c>
      <c r="G165" s="279">
        <f>VLOOKUP(A165,[7]Planilha3!$G$4:$H$254,2,FALSE)</f>
        <v>26271002.909999996</v>
      </c>
      <c r="H165" s="279">
        <f>VLOOKUP(A165,[7]Planilha2!$F$4:$G$248,2,FALSE)</f>
        <v>753011.58000000007</v>
      </c>
      <c r="I165" s="279">
        <v>2644515.15</v>
      </c>
      <c r="J165" s="280">
        <f>VLOOKUP(A165,[8]Planilha1!$A$3:$D$260,2,FALSE)</f>
        <v>13577</v>
      </c>
      <c r="K165" s="280">
        <f>VLOOKUP(A165,[8]Planilha1!$A$3:$D$260,3,FALSE)</f>
        <v>28</v>
      </c>
      <c r="L165" s="280">
        <f>VLOOKUP(A165,[8]Planilha1!$A$3:$D$260,4,FALSE)</f>
        <v>15</v>
      </c>
      <c r="M165" s="281">
        <f>VLOOKUP(A165,'[9]Base Cadastral Entidades'!$A$8:$W$475,15,FALSE)</f>
        <v>1</v>
      </c>
      <c r="N165" s="282">
        <f>VLOOKUP(A165,'[9]Base Cadastral Entidades'!$A$8:$W$475,16,FALSE)</f>
        <v>29</v>
      </c>
      <c r="O165" s="316" t="s">
        <v>1339</v>
      </c>
    </row>
    <row r="166" spans="1:15" x14ac:dyDescent="0.3">
      <c r="A166" s="313" t="s">
        <v>578</v>
      </c>
      <c r="B166" s="313" t="s">
        <v>1216</v>
      </c>
      <c r="C166" s="313" t="s">
        <v>1217</v>
      </c>
      <c r="D166" s="314" t="s">
        <v>425</v>
      </c>
      <c r="E166" s="314" t="s">
        <v>285</v>
      </c>
      <c r="F166" s="278">
        <v>569972094.87</v>
      </c>
      <c r="G166" s="279">
        <f>VLOOKUP(A166,[7]Planilha3!$G$4:$H$254,2,FALSE)</f>
        <v>4900525.5</v>
      </c>
      <c r="H166" s="279">
        <f>VLOOKUP(A166,[7]Planilha2!$F$4:$G$248,2,FALSE)</f>
        <v>9803303.4299999997</v>
      </c>
      <c r="I166" s="279">
        <v>734788.99</v>
      </c>
      <c r="J166" s="280">
        <f>VLOOKUP(A166,[8]Planilha1!$A$3:$D$260,2,FALSE)</f>
        <v>2974</v>
      </c>
      <c r="K166" s="280">
        <f>VLOOKUP(A166,[8]Planilha1!$A$3:$D$260,3,FALSE)</f>
        <v>607</v>
      </c>
      <c r="L166" s="280">
        <f>VLOOKUP(A166,[8]Planilha1!$A$3:$D$260,4,FALSE)</f>
        <v>341</v>
      </c>
      <c r="M166" s="281">
        <f>VLOOKUP(A166,'[9]Base Cadastral Entidades'!$A$8:$W$475,15,FALSE)</f>
        <v>8</v>
      </c>
      <c r="N166" s="282">
        <f>VLOOKUP(A166,'[9]Base Cadastral Entidades'!$A$8:$W$475,16,FALSE)</f>
        <v>8</v>
      </c>
      <c r="O166" s="315" t="str">
        <f>VLOOKUP(A166,[2]Dados_EFPC!A$1:O$273,15,FALSE)</f>
        <v>http://www.suprev.com.br</v>
      </c>
    </row>
    <row r="167" spans="1:15" x14ac:dyDescent="0.3">
      <c r="A167" s="313" t="s">
        <v>580</v>
      </c>
      <c r="B167" s="313" t="s">
        <v>1158</v>
      </c>
      <c r="C167" s="313" t="s">
        <v>1159</v>
      </c>
      <c r="D167" s="314" t="s">
        <v>746</v>
      </c>
      <c r="E167" s="314" t="s">
        <v>285</v>
      </c>
      <c r="F167" s="278">
        <v>573597359.61000001</v>
      </c>
      <c r="G167" s="279">
        <f>VLOOKUP(A167,[7]Planilha3!$G$4:$H$254,2,FALSE)</f>
        <v>6284273.1699999999</v>
      </c>
      <c r="H167" s="279">
        <f>VLOOKUP(A167,[7]Planilha2!$F$4:$G$248,2,FALSE)</f>
        <v>6791180.1900000004</v>
      </c>
      <c r="I167" s="279">
        <v>858265.22</v>
      </c>
      <c r="J167" s="280">
        <f>VLOOKUP(A167,[8]Planilha1!$A$3:$D$260,2,FALSE)</f>
        <v>16596</v>
      </c>
      <c r="K167" s="280">
        <f>VLOOKUP(A167,[8]Planilha1!$A$3:$D$260,3,FALSE)</f>
        <v>304</v>
      </c>
      <c r="L167" s="280">
        <f>VLOOKUP(A167,[8]Planilha1!$A$3:$D$260,4,FALSE)</f>
        <v>23</v>
      </c>
      <c r="M167" s="281">
        <f>VLOOKUP(A167,'[9]Base Cadastral Entidades'!$A$8:$W$475,15,FALSE)</f>
        <v>1</v>
      </c>
      <c r="N167" s="282">
        <f>VLOOKUP(A167,'[9]Base Cadastral Entidades'!$A$8:$W$475,16,FALSE)</f>
        <v>35</v>
      </c>
      <c r="O167" s="315" t="str">
        <f>VLOOKUP(A167,[2]Dados_EFPC!A$1:O$273,15,FALSE)</f>
        <v>http://www.randonprev.com.br</v>
      </c>
    </row>
    <row r="168" spans="1:15" x14ac:dyDescent="0.3">
      <c r="A168" s="313" t="s">
        <v>588</v>
      </c>
      <c r="B168" s="313" t="s">
        <v>981</v>
      </c>
      <c r="C168" s="313" t="s">
        <v>982</v>
      </c>
      <c r="D168" s="314" t="s">
        <v>726</v>
      </c>
      <c r="E168" s="314" t="s">
        <v>284</v>
      </c>
      <c r="F168" s="278">
        <v>561147972.78999996</v>
      </c>
      <c r="G168" s="279">
        <f>VLOOKUP(A168,[7]Planilha3!$G$4:$H$254,2,FALSE)</f>
        <v>8971923.9100000001</v>
      </c>
      <c r="H168" s="279">
        <f>VLOOKUP(A168,[7]Planilha2!$F$4:$G$248,2,FALSE)</f>
        <v>1077779.6599999999</v>
      </c>
      <c r="I168" s="279">
        <v>4048624.8</v>
      </c>
      <c r="J168" s="280">
        <f>VLOOKUP(A168,[8]Planilha1!$A$3:$D$260,2,FALSE)</f>
        <v>3974</v>
      </c>
      <c r="K168" s="280">
        <f>VLOOKUP(A168,[8]Planilha1!$A$3:$D$260,3,FALSE)</f>
        <v>31</v>
      </c>
      <c r="L168" s="280">
        <f>VLOOKUP(A168,[8]Planilha1!$A$3:$D$260,4,FALSE)</f>
        <v>22</v>
      </c>
      <c r="M168" s="281">
        <f>VLOOKUP(A168,'[9]Base Cadastral Entidades'!$A$8:$W$475,15,FALSE)</f>
        <v>1</v>
      </c>
      <c r="N168" s="282">
        <f>VLOOKUP(A168,'[9]Base Cadastral Entidades'!$A$8:$W$475,16,FALSE)</f>
        <v>103</v>
      </c>
      <c r="O168" s="315" t="str">
        <f>VLOOKUP(A168,[2]Dados_EFPC!A$1:O$273,15,FALSE)</f>
        <v>http://www.jusprev.org.br</v>
      </c>
    </row>
    <row r="169" spans="1:15" x14ac:dyDescent="0.3">
      <c r="A169" s="313" t="s">
        <v>582</v>
      </c>
      <c r="B169" s="313" t="s">
        <v>1065</v>
      </c>
      <c r="C169" s="313" t="s">
        <v>1066</v>
      </c>
      <c r="D169" s="314" t="s">
        <v>425</v>
      </c>
      <c r="E169" s="314" t="s">
        <v>285</v>
      </c>
      <c r="F169" s="278">
        <v>554759425.03999996</v>
      </c>
      <c r="G169" s="279">
        <f>VLOOKUP(A169,[7]Planilha3!$G$4:$H$254,2,FALSE)</f>
        <v>8555258.3599999994</v>
      </c>
      <c r="H169" s="279">
        <f>VLOOKUP(A169,[7]Planilha2!$F$4:$G$248,2,FALSE)</f>
        <v>2950177.7</v>
      </c>
      <c r="I169" s="279">
        <v>6162980.54</v>
      </c>
      <c r="J169" s="280">
        <f>VLOOKUP(A169,[8]Planilha1!$A$3:$D$260,2,FALSE)</f>
        <v>14391</v>
      </c>
      <c r="K169" s="280">
        <f>VLOOKUP(A169,[8]Planilha1!$A$3:$D$260,3,FALSE)</f>
        <v>134</v>
      </c>
      <c r="L169" s="280">
        <f>VLOOKUP(A169,[8]Planilha1!$A$3:$D$260,4,FALSE)</f>
        <v>12</v>
      </c>
      <c r="M169" s="281">
        <f>VLOOKUP(A169,'[9]Base Cadastral Entidades'!$A$8:$W$475,15,FALSE)</f>
        <v>1</v>
      </c>
      <c r="N169" s="282">
        <f>VLOOKUP(A169,'[9]Base Cadastral Entidades'!$A$8:$W$475,16,FALSE)</f>
        <v>5</v>
      </c>
      <c r="O169" s="315" t="str">
        <f>VLOOKUP(A169,[2]Dados_EFPC!A$1:O$273,15,FALSE)</f>
        <v>WWW.PREVPEPSICO.COM.BR</v>
      </c>
    </row>
    <row r="170" spans="1:15" x14ac:dyDescent="0.3">
      <c r="A170" s="313" t="s">
        <v>586</v>
      </c>
      <c r="B170" s="313" t="s">
        <v>777</v>
      </c>
      <c r="C170" s="313" t="s">
        <v>778</v>
      </c>
      <c r="D170" s="314" t="s">
        <v>741</v>
      </c>
      <c r="E170" s="314" t="s">
        <v>163</v>
      </c>
      <c r="F170" s="278">
        <v>550079205.63999999</v>
      </c>
      <c r="G170" s="279">
        <f>VLOOKUP(A170,[7]Planilha3!$G$4:$H$254,2,FALSE)</f>
        <v>4841808.03</v>
      </c>
      <c r="H170" s="279">
        <f>VLOOKUP(A170,[7]Planilha2!$F$4:$G$248,2,FALSE)</f>
        <v>8644054.1500000004</v>
      </c>
      <c r="I170" s="279">
        <v>48127.14</v>
      </c>
      <c r="J170" s="280">
        <f>VLOOKUP(A170,[8]Planilha1!$A$3:$D$260,2,FALSE)</f>
        <v>917</v>
      </c>
      <c r="K170" s="280">
        <f>VLOOKUP(A170,[8]Planilha1!$A$3:$D$260,3,FALSE)</f>
        <v>699</v>
      </c>
      <c r="L170" s="280">
        <f>VLOOKUP(A170,[8]Planilha1!$A$3:$D$260,4,FALSE)</f>
        <v>271</v>
      </c>
      <c r="M170" s="281">
        <f>VLOOKUP(A170,'[9]Base Cadastral Entidades'!$A$8:$W$475,15,FALSE)</f>
        <v>3</v>
      </c>
      <c r="N170" s="282">
        <f>VLOOKUP(A170,'[9]Base Cadastral Entidades'!$A$8:$W$475,16,FALSE)</f>
        <v>2</v>
      </c>
      <c r="O170" s="315" t="str">
        <f>VLOOKUP(A170,[2]Dados_EFPC!A$1:O$273,15,FALSE)</f>
        <v>http://www.faeces.com.br</v>
      </c>
    </row>
    <row r="171" spans="1:15" x14ac:dyDescent="0.3">
      <c r="A171" s="313" t="s">
        <v>586</v>
      </c>
      <c r="B171" s="313" t="s">
        <v>779</v>
      </c>
      <c r="C171" s="313" t="s">
        <v>780</v>
      </c>
      <c r="D171" s="314" t="s">
        <v>425</v>
      </c>
      <c r="E171" s="314" t="s">
        <v>285</v>
      </c>
      <c r="F171" s="278">
        <v>550079205.63999999</v>
      </c>
      <c r="G171" s="279">
        <f>VLOOKUP(A171,[7]Planilha3!$G$4:$H$254,2,FALSE)</f>
        <v>4841808.03</v>
      </c>
      <c r="H171" s="279">
        <f>VLOOKUP(A171,[7]Planilha2!$F$4:$G$248,2,FALSE)</f>
        <v>8644054.1500000004</v>
      </c>
      <c r="I171" s="279">
        <v>48127.14</v>
      </c>
      <c r="J171" s="280">
        <f>VLOOKUP(A171,[8]Planilha1!$A$3:$D$260,2,FALSE)</f>
        <v>917</v>
      </c>
      <c r="K171" s="280">
        <f>VLOOKUP(A171,[8]Planilha1!$A$3:$D$260,3,FALSE)</f>
        <v>699</v>
      </c>
      <c r="L171" s="280">
        <f>VLOOKUP(A171,[8]Planilha1!$A$3:$D$260,4,FALSE)</f>
        <v>271</v>
      </c>
      <c r="M171" s="281">
        <f>VLOOKUP(A171,'[9]Base Cadastral Entidades'!$A$8:$W$475,15,FALSE)</f>
        <v>3</v>
      </c>
      <c r="N171" s="282">
        <f>VLOOKUP(A171,'[9]Base Cadastral Entidades'!$A$8:$W$475,16,FALSE)</f>
        <v>2</v>
      </c>
      <c r="O171" s="315" t="str">
        <f>VLOOKUP(A171,[2]Dados_EFPC!A$1:O$273,15,FALSE)</f>
        <v>http://www.faeces.com.br</v>
      </c>
    </row>
    <row r="172" spans="1:15" x14ac:dyDescent="0.3">
      <c r="A172" s="313" t="s">
        <v>583</v>
      </c>
      <c r="B172" s="313" t="s">
        <v>1126</v>
      </c>
      <c r="C172" s="313" t="s">
        <v>1127</v>
      </c>
      <c r="D172" s="314" t="s">
        <v>425</v>
      </c>
      <c r="E172" s="314" t="s">
        <v>285</v>
      </c>
      <c r="F172" s="278">
        <v>540633079.04999995</v>
      </c>
      <c r="G172" s="279">
        <f>VLOOKUP(A172,[7]Planilha3!$G$4:$H$254,2,FALSE)</f>
        <v>5430012.4100000001</v>
      </c>
      <c r="H172" s="279">
        <f>VLOOKUP(A172,[7]Planilha2!$F$4:$G$248,2,FALSE)</f>
        <v>5873826.1199999992</v>
      </c>
      <c r="I172" s="279">
        <v>1182542.6299999999</v>
      </c>
      <c r="J172" s="280">
        <f>VLOOKUP(A172,[8]Planilha1!$A$3:$D$260,2,FALSE)</f>
        <v>3239</v>
      </c>
      <c r="K172" s="280">
        <f>VLOOKUP(A172,[8]Planilha1!$A$3:$D$260,3,FALSE)</f>
        <v>208</v>
      </c>
      <c r="L172" s="280">
        <f>VLOOKUP(A172,[8]Planilha1!$A$3:$D$260,4,FALSE)</f>
        <v>8</v>
      </c>
      <c r="M172" s="281">
        <f>VLOOKUP(A172,'[9]Base Cadastral Entidades'!$A$8:$W$475,15,FALSE)</f>
        <v>1</v>
      </c>
      <c r="N172" s="282">
        <f>VLOOKUP(A172,'[9]Base Cadastral Entidades'!$A$8:$W$475,16,FALSE)</f>
        <v>4</v>
      </c>
      <c r="O172" s="315" t="str">
        <f>VLOOKUP(A172,[2]Dados_EFPC!A$1:O$273,15,FALSE)</f>
        <v>http://www.previp.com.br</v>
      </c>
    </row>
    <row r="173" spans="1:15" x14ac:dyDescent="0.3">
      <c r="A173" s="313" t="s">
        <v>585</v>
      </c>
      <c r="B173" s="313" t="s">
        <v>1074</v>
      </c>
      <c r="C173" s="313" t="s">
        <v>1075</v>
      </c>
      <c r="D173" s="314" t="s">
        <v>425</v>
      </c>
      <c r="E173" s="314" t="s">
        <v>285</v>
      </c>
      <c r="F173" s="278">
        <v>520663991.23000002</v>
      </c>
      <c r="G173" s="279">
        <f>VLOOKUP(A173,[7]Planilha3!$G$4:$H$254,2,FALSE)</f>
        <v>5338517.5600000005</v>
      </c>
      <c r="H173" s="279">
        <f>VLOOKUP(A173,[7]Planilha2!$F$4:$G$248,2,FALSE)</f>
        <v>4728779.99</v>
      </c>
      <c r="I173" s="279">
        <v>1421415.26</v>
      </c>
      <c r="J173" s="280">
        <f>VLOOKUP(A173,[8]Planilha1!$A$3:$D$260,2,FALSE)</f>
        <v>2478</v>
      </c>
      <c r="K173" s="280">
        <f>VLOOKUP(A173,[8]Planilha1!$A$3:$D$260,3,FALSE)</f>
        <v>192</v>
      </c>
      <c r="L173" s="280">
        <f>VLOOKUP(A173,[8]Planilha1!$A$3:$D$260,4,FALSE)</f>
        <v>46</v>
      </c>
      <c r="M173" s="281">
        <f>VLOOKUP(A173,'[9]Base Cadastral Entidades'!$A$8:$W$475,15,FALSE)</f>
        <v>1</v>
      </c>
      <c r="N173" s="282">
        <f>VLOOKUP(A173,'[9]Base Cadastral Entidades'!$A$8:$W$475,16,FALSE)</f>
        <v>3</v>
      </c>
      <c r="O173" s="315" t="str">
        <f>VLOOKUP(A173,[2]Dados_EFPC!A$1:O$273,15,FALSE)</f>
        <v>http://www.cummins.com.br/cla/rh_beneficios.php</v>
      </c>
    </row>
    <row r="174" spans="1:15" x14ac:dyDescent="0.3">
      <c r="A174" s="313" t="s">
        <v>584</v>
      </c>
      <c r="B174" s="313" t="s">
        <v>722</v>
      </c>
      <c r="C174" s="313" t="s">
        <v>723</v>
      </c>
      <c r="D174" s="314" t="s">
        <v>425</v>
      </c>
      <c r="E174" s="314" t="s">
        <v>285</v>
      </c>
      <c r="F174" s="278">
        <v>508071845.97000003</v>
      </c>
      <c r="G174" s="279">
        <f>VLOOKUP(A174,[7]Planilha3!$G$4:$H$254,2,FALSE)</f>
        <v>3464501.32</v>
      </c>
      <c r="H174" s="279">
        <f>VLOOKUP(A174,[7]Planilha2!$F$4:$G$248,2,FALSE)</f>
        <v>6165038.1599999992</v>
      </c>
      <c r="I174" s="279">
        <v>233549.98</v>
      </c>
      <c r="J174" s="280">
        <f>VLOOKUP(A174,[8]Planilha1!$A$3:$D$260,2,FALSE)</f>
        <v>16146</v>
      </c>
      <c r="K174" s="280">
        <f>VLOOKUP(A174,[8]Planilha1!$A$3:$D$260,3,FALSE)</f>
        <v>300</v>
      </c>
      <c r="L174" s="280">
        <f>VLOOKUP(A174,[8]Planilha1!$A$3:$D$260,4,FALSE)</f>
        <v>47</v>
      </c>
      <c r="M174" s="281">
        <f>VLOOKUP(A174,'[9]Base Cadastral Entidades'!$A$8:$W$475,15,FALSE)</f>
        <v>2</v>
      </c>
      <c r="N174" s="282">
        <f>VLOOKUP(A174,'[9]Base Cadastral Entidades'!$A$8:$W$475,16,FALSE)</f>
        <v>3</v>
      </c>
      <c r="O174" s="315" t="str">
        <f>VLOOKUP(A174,[2]Dados_EFPC!A$1:O$273,15,FALSE)</f>
        <v>https://www.portalprev.com.br/alpaprev/alpaprev</v>
      </c>
    </row>
    <row r="175" spans="1:15" x14ac:dyDescent="0.3">
      <c r="A175" s="313" t="s">
        <v>581</v>
      </c>
      <c r="B175" s="313" t="s">
        <v>765</v>
      </c>
      <c r="C175" s="313" t="s">
        <v>766</v>
      </c>
      <c r="D175" s="314" t="s">
        <v>767</v>
      </c>
      <c r="E175" s="314" t="s">
        <v>285</v>
      </c>
      <c r="F175" s="278">
        <v>511735092.72000003</v>
      </c>
      <c r="G175" s="279">
        <f>VLOOKUP(A175,[7]Planilha3!$G$4:$H$254,2,FALSE)</f>
        <v>5245522.6099999994</v>
      </c>
      <c r="H175" s="279">
        <f>VLOOKUP(A175,[7]Planilha2!$F$4:$G$248,2,FALSE)</f>
        <v>14660289.270000001</v>
      </c>
      <c r="I175" s="279" t="s">
        <v>694</v>
      </c>
      <c r="J175" s="280">
        <f>VLOOKUP(A175,[8]Planilha1!$A$3:$D$260,2,FALSE)</f>
        <v>5</v>
      </c>
      <c r="K175" s="280">
        <f>VLOOKUP(A175,[8]Planilha1!$A$3:$D$260,3,FALSE)</f>
        <v>973</v>
      </c>
      <c r="L175" s="280">
        <f>VLOOKUP(A175,[8]Planilha1!$A$3:$D$260,4,FALSE)</f>
        <v>160</v>
      </c>
      <c r="M175" s="281">
        <f>VLOOKUP(A175,'[9]Base Cadastral Entidades'!$A$8:$W$475,15,FALSE)</f>
        <v>1</v>
      </c>
      <c r="N175" s="282">
        <f>VLOOKUP(A175,'[9]Base Cadastral Entidades'!$A$8:$W$475,16,FALSE)</f>
        <v>2</v>
      </c>
      <c r="O175" s="315" t="str">
        <f>VLOOKUP(A175,[2]Dados_EFPC!A$1:O$273,15,FALSE)</f>
        <v>http://www.cabec.com.br</v>
      </c>
    </row>
    <row r="176" spans="1:15" x14ac:dyDescent="0.3">
      <c r="A176" s="313" t="s">
        <v>587</v>
      </c>
      <c r="B176" s="313" t="s">
        <v>944</v>
      </c>
      <c r="C176" s="313" t="s">
        <v>945</v>
      </c>
      <c r="D176" s="314" t="s">
        <v>711</v>
      </c>
      <c r="E176" s="314" t="s">
        <v>285</v>
      </c>
      <c r="F176" s="278">
        <v>487172839.14999998</v>
      </c>
      <c r="G176" s="279">
        <f>VLOOKUP(A176,[7]Planilha3!$G$4:$H$254,2,FALSE)</f>
        <v>1117926.25</v>
      </c>
      <c r="H176" s="279">
        <f>VLOOKUP(A176,[7]Planilha2!$F$4:$G$248,2,FALSE)</f>
        <v>10749375.949999999</v>
      </c>
      <c r="I176" s="279" t="s">
        <v>694</v>
      </c>
      <c r="J176" s="280">
        <f>VLOOKUP(A176,[8]Planilha1!$A$3:$D$260,2,FALSE)</f>
        <v>9</v>
      </c>
      <c r="K176" s="280">
        <f>VLOOKUP(A176,[8]Planilha1!$A$3:$D$260,3,FALSE)</f>
        <v>537</v>
      </c>
      <c r="L176" s="280">
        <f>VLOOKUP(A176,[8]Planilha1!$A$3:$D$260,4,FALSE)</f>
        <v>412</v>
      </c>
      <c r="M176" s="281">
        <f>VLOOKUP(A176,'[9]Base Cadastral Entidades'!$A$8:$W$475,15,FALSE)</f>
        <v>1</v>
      </c>
      <c r="N176" s="282">
        <f>VLOOKUP(A176,'[9]Base Cadastral Entidades'!$A$8:$W$475,16,FALSE)</f>
        <v>1</v>
      </c>
      <c r="O176" s="315" t="str">
        <f>VLOOKUP(A176,[2]Dados_EFPC!A$1:O$273,15,FALSE)</f>
        <v>http://www.gasius.com.br</v>
      </c>
    </row>
    <row r="177" spans="1:15" x14ac:dyDescent="0.3">
      <c r="A177" s="313" t="s">
        <v>589</v>
      </c>
      <c r="B177" s="313" t="s">
        <v>993</v>
      </c>
      <c r="C177" s="313" t="s">
        <v>994</v>
      </c>
      <c r="D177" s="314" t="s">
        <v>746</v>
      </c>
      <c r="E177" s="314" t="s">
        <v>285</v>
      </c>
      <c r="F177" s="278">
        <v>494044684.63</v>
      </c>
      <c r="G177" s="279">
        <f>VLOOKUP(A177,[7]Planilha3!$G$4:$H$254,2,FALSE)</f>
        <v>3191179.86</v>
      </c>
      <c r="H177" s="279">
        <f>VLOOKUP(A177,[7]Planilha2!$F$4:$G$248,2,FALSE)</f>
        <v>6844525.6600000001</v>
      </c>
      <c r="I177" s="279">
        <v>541690.87</v>
      </c>
      <c r="J177" s="280">
        <f>VLOOKUP(A177,[8]Planilha1!$A$3:$D$260,2,FALSE)</f>
        <v>9530</v>
      </c>
      <c r="K177" s="280">
        <f>VLOOKUP(A177,[8]Planilha1!$A$3:$D$260,3,FALSE)</f>
        <v>242</v>
      </c>
      <c r="L177" s="280">
        <f>VLOOKUP(A177,[8]Planilha1!$A$3:$D$260,4,FALSE)</f>
        <v>18</v>
      </c>
      <c r="M177" s="281">
        <f>VLOOKUP(A177,'[9]Base Cadastral Entidades'!$A$8:$W$475,15,FALSE)</f>
        <v>3</v>
      </c>
      <c r="N177" s="282">
        <f>VLOOKUP(A177,'[9]Base Cadastral Entidades'!$A$8:$W$475,16,FALSE)</f>
        <v>9</v>
      </c>
      <c r="O177" s="315" t="str">
        <f>VLOOKUP(A177,[2]Dados_EFPC!A$1:O$273,15,FALSE)</f>
        <v>WWW.MARCOPREV.COM.BR</v>
      </c>
    </row>
    <row r="178" spans="1:15" x14ac:dyDescent="0.3">
      <c r="A178" s="313" t="s">
        <v>687</v>
      </c>
      <c r="B178" s="313" t="s">
        <v>818</v>
      </c>
      <c r="C178" s="313" t="s">
        <v>819</v>
      </c>
      <c r="D178" s="314" t="s">
        <v>711</v>
      </c>
      <c r="E178" s="314" t="s">
        <v>163</v>
      </c>
      <c r="F178" s="278">
        <v>493991571.79000002</v>
      </c>
      <c r="G178" s="279">
        <f>VLOOKUP(A178,[7]Planilha3!$G$4:$H$254,2,FALSE)</f>
        <v>8552563.3599999994</v>
      </c>
      <c r="H178" s="279">
        <f>VLOOKUP(A178,[7]Planilha2!$F$4:$G$248,2,FALSE)</f>
        <v>12056950.9</v>
      </c>
      <c r="I178" s="279">
        <v>1434935.57</v>
      </c>
      <c r="J178" s="280">
        <f>VLOOKUP(A178,[8]Planilha1!$A$3:$D$260,2,FALSE)</f>
        <v>662</v>
      </c>
      <c r="K178" s="280">
        <f>VLOOKUP(A178,[8]Planilha1!$A$3:$D$260,3,FALSE)</f>
        <v>744</v>
      </c>
      <c r="L178" s="280">
        <f>VLOOKUP(A178,[8]Planilha1!$A$3:$D$260,4,FALSE)</f>
        <v>279</v>
      </c>
      <c r="M178" s="281">
        <f>VLOOKUP(A178,'[9]Base Cadastral Entidades'!$A$8:$W$475,15,FALSE)</f>
        <v>2</v>
      </c>
      <c r="N178" s="282">
        <f>VLOOKUP(A178,'[9]Base Cadastral Entidades'!$A$8:$W$475,16,FALSE)</f>
        <v>2</v>
      </c>
      <c r="O178" s="316" t="s">
        <v>1340</v>
      </c>
    </row>
    <row r="179" spans="1:15" x14ac:dyDescent="0.3">
      <c r="A179" s="313" t="s">
        <v>592</v>
      </c>
      <c r="B179" s="313" t="s">
        <v>1222</v>
      </c>
      <c r="C179" s="313" t="s">
        <v>1223</v>
      </c>
      <c r="D179" s="314" t="s">
        <v>425</v>
      </c>
      <c r="E179" s="314" t="s">
        <v>285</v>
      </c>
      <c r="F179" s="278">
        <v>494849567.69</v>
      </c>
      <c r="G179" s="279">
        <f>VLOOKUP(A179,[7]Planilha3!$G$4:$H$254,2,FALSE)</f>
        <v>5245778.0999999996</v>
      </c>
      <c r="H179" s="279">
        <f>VLOOKUP(A179,[7]Planilha2!$F$4:$G$248,2,FALSE)</f>
        <v>2031324.29</v>
      </c>
      <c r="I179" s="279">
        <v>54027.68</v>
      </c>
      <c r="J179" s="280">
        <f>VLOOKUP(A179,[8]Planilha1!$A$3:$D$260,2,FALSE)</f>
        <v>1896</v>
      </c>
      <c r="K179" s="280">
        <f>VLOOKUP(A179,[8]Planilha1!$A$3:$D$260,3,FALSE)</f>
        <v>84</v>
      </c>
      <c r="L179" s="280">
        <f>VLOOKUP(A179,[8]Planilha1!$A$3:$D$260,4,FALSE)</f>
        <v>11</v>
      </c>
      <c r="M179" s="281">
        <f>VLOOKUP(A179,'[9]Base Cadastral Entidades'!$A$8:$W$475,15,FALSE)</f>
        <v>1</v>
      </c>
      <c r="N179" s="282">
        <f>VLOOKUP(A179,'[9]Base Cadastral Entidades'!$A$8:$W$475,16,FALSE)</f>
        <v>2</v>
      </c>
      <c r="O179" s="315" t="str">
        <f>VLOOKUP(A179,[2]Dados_EFPC!A$1:O$273,15,FALSE)</f>
        <v>http://www.portaprev.com.br/tetrapakprev</v>
      </c>
    </row>
    <row r="180" spans="1:15" x14ac:dyDescent="0.3">
      <c r="A180" s="313" t="s">
        <v>593</v>
      </c>
      <c r="B180" s="313" t="s">
        <v>1082</v>
      </c>
      <c r="C180" s="313" t="s">
        <v>1083</v>
      </c>
      <c r="D180" s="314" t="s">
        <v>425</v>
      </c>
      <c r="E180" s="314" t="s">
        <v>285</v>
      </c>
      <c r="F180" s="278">
        <v>498999285.29000002</v>
      </c>
      <c r="G180" s="279">
        <f>VLOOKUP(A180,[7]Planilha3!$G$4:$H$254,2,FALSE)</f>
        <v>12538528.27</v>
      </c>
      <c r="H180" s="279">
        <f>VLOOKUP(A180,[7]Planilha2!$F$4:$G$248,2,FALSE)</f>
        <v>2393711.62</v>
      </c>
      <c r="I180" s="279">
        <v>3961578.99</v>
      </c>
      <c r="J180" s="280">
        <f>VLOOKUP(A180,[8]Planilha1!$A$3:$D$260,2,FALSE)</f>
        <v>4017</v>
      </c>
      <c r="K180" s="280">
        <f>VLOOKUP(A180,[8]Planilha1!$A$3:$D$260,3,FALSE)</f>
        <v>233</v>
      </c>
      <c r="L180" s="280">
        <f>VLOOKUP(A180,[8]Planilha1!$A$3:$D$260,4,FALSE)</f>
        <v>8</v>
      </c>
      <c r="M180" s="281">
        <f>VLOOKUP(A180,'[9]Base Cadastral Entidades'!$A$8:$W$475,15,FALSE)</f>
        <v>1</v>
      </c>
      <c r="N180" s="282">
        <f>VLOOKUP(A180,'[9]Base Cadastral Entidades'!$A$8:$W$475,16,FALSE)</f>
        <v>5</v>
      </c>
      <c r="O180" s="315" t="str">
        <f>VLOOKUP(A180,[2]Dados_EFPC!A$1:O$273,15,FALSE)</f>
        <v>http://www.preveme.com.br</v>
      </c>
    </row>
    <row r="181" spans="1:15" x14ac:dyDescent="0.3">
      <c r="A181" s="313" t="s">
        <v>591</v>
      </c>
      <c r="B181" s="313" t="s">
        <v>1100</v>
      </c>
      <c r="C181" s="313" t="s">
        <v>1101</v>
      </c>
      <c r="D181" s="314" t="s">
        <v>726</v>
      </c>
      <c r="E181" s="314" t="s">
        <v>163</v>
      </c>
      <c r="F181" s="278">
        <v>482178763.51999998</v>
      </c>
      <c r="G181" s="279">
        <f>VLOOKUP(A181,[7]Planilha3!$G$4:$H$254,2,FALSE)</f>
        <v>4213923.41</v>
      </c>
      <c r="H181" s="279">
        <f>VLOOKUP(A181,[7]Planilha2!$F$4:$G$248,2,FALSE)</f>
        <v>3215872.23</v>
      </c>
      <c r="I181" s="279">
        <v>264151.59999999998</v>
      </c>
      <c r="J181" s="280">
        <f>VLOOKUP(A181,[8]Planilha1!$A$3:$D$260,2,FALSE)</f>
        <v>835</v>
      </c>
      <c r="K181" s="280">
        <f>VLOOKUP(A181,[8]Planilha1!$A$3:$D$260,3,FALSE)</f>
        <v>177</v>
      </c>
      <c r="L181" s="280">
        <f>VLOOKUP(A181,[8]Planilha1!$A$3:$D$260,4,FALSE)</f>
        <v>39</v>
      </c>
      <c r="M181" s="281">
        <f>VLOOKUP(A181,'[9]Base Cadastral Entidades'!$A$8:$W$475,15,FALSE)</f>
        <v>1</v>
      </c>
      <c r="N181" s="282">
        <f>VLOOKUP(A181,'[9]Base Cadastral Entidades'!$A$8:$W$475,16,FALSE)</f>
        <v>3</v>
      </c>
      <c r="O181" s="315" t="str">
        <f>VLOOKUP(A181,[2]Dados_EFPC!A$1:O$273,15,FALSE)</f>
        <v>http://www.previcel.org.br/</v>
      </c>
    </row>
    <row r="182" spans="1:15" x14ac:dyDescent="0.3">
      <c r="A182" s="313" t="s">
        <v>590</v>
      </c>
      <c r="B182" s="313" t="s">
        <v>995</v>
      </c>
      <c r="C182" s="313" t="s">
        <v>996</v>
      </c>
      <c r="D182" s="314" t="s">
        <v>711</v>
      </c>
      <c r="E182" s="314" t="s">
        <v>285</v>
      </c>
      <c r="F182" s="278">
        <v>475792405.56999999</v>
      </c>
      <c r="G182" s="279">
        <f>VLOOKUP(A182,[7]Planilha3!$G$4:$H$254,2,FALSE)</f>
        <v>5637851.1200000001</v>
      </c>
      <c r="H182" s="279">
        <f>VLOOKUP(A182,[7]Planilha2!$F$4:$G$248,2,FALSE)</f>
        <v>6633196.6500000004</v>
      </c>
      <c r="I182" s="279">
        <v>1133369.96</v>
      </c>
      <c r="J182" s="280">
        <f>VLOOKUP(A182,[8]Planilha1!$A$3:$D$260,2,FALSE)</f>
        <v>6084</v>
      </c>
      <c r="K182" s="280">
        <f>VLOOKUP(A182,[8]Planilha1!$A$3:$D$260,3,FALSE)</f>
        <v>253</v>
      </c>
      <c r="L182" s="280">
        <f>VLOOKUP(A182,[8]Planilha1!$A$3:$D$260,4,FALSE)</f>
        <v>25</v>
      </c>
      <c r="M182" s="281">
        <f>VLOOKUP(A182,'[9]Base Cadastral Entidades'!$A$8:$W$475,15,FALSE)</f>
        <v>1</v>
      </c>
      <c r="N182" s="282">
        <f>VLOOKUP(A182,'[9]Base Cadastral Entidades'!$A$8:$W$475,16,FALSE)</f>
        <v>12</v>
      </c>
      <c r="O182" s="315" t="str">
        <f>VLOOKUP(A182,[2]Dados_EFPC!A$1:O$273,15,FALSE)</f>
        <v>WWW.MAUAPREV.COM.BR</v>
      </c>
    </row>
    <row r="183" spans="1:15" x14ac:dyDescent="0.3">
      <c r="A183" s="313" t="s">
        <v>596</v>
      </c>
      <c r="B183" s="313" t="s">
        <v>1001</v>
      </c>
      <c r="C183" s="313" t="s">
        <v>1002</v>
      </c>
      <c r="D183" s="314" t="s">
        <v>425</v>
      </c>
      <c r="E183" s="314" t="s">
        <v>285</v>
      </c>
      <c r="F183" s="278">
        <v>470636072.22000003</v>
      </c>
      <c r="G183" s="279">
        <f>VLOOKUP(A183,[7]Planilha3!$G$4:$H$254,2,FALSE)</f>
        <v>10772286.539999999</v>
      </c>
      <c r="H183" s="279">
        <f>VLOOKUP(A183,[7]Planilha2!$F$4:$G$248,2,FALSE)</f>
        <v>2300997.15</v>
      </c>
      <c r="I183" s="279">
        <v>3311957.13</v>
      </c>
      <c r="J183" s="280">
        <f>VLOOKUP(A183,[8]Planilha1!$A$3:$D$260,2,FALSE)</f>
        <v>3313</v>
      </c>
      <c r="K183" s="280">
        <f>VLOOKUP(A183,[8]Planilha1!$A$3:$D$260,3,FALSE)</f>
        <v>86</v>
      </c>
      <c r="L183" s="280">
        <f>VLOOKUP(A183,[8]Planilha1!$A$3:$D$260,4,FALSE)</f>
        <v>1</v>
      </c>
      <c r="M183" s="281">
        <f>VLOOKUP(A183,'[9]Base Cadastral Entidades'!$A$8:$W$475,15,FALSE)</f>
        <v>5</v>
      </c>
      <c r="N183" s="282">
        <f>VLOOKUP(A183,'[9]Base Cadastral Entidades'!$A$8:$W$475,16,FALSE)</f>
        <v>7</v>
      </c>
      <c r="O183" s="315" t="str">
        <f>VLOOKUP(A183,[2]Dados_EFPC!A$1:O$273,15,FALSE)</f>
        <v>http://www.mercerprev.com.br/mercerprev/</v>
      </c>
    </row>
    <row r="184" spans="1:15" x14ac:dyDescent="0.3">
      <c r="A184" s="313" t="s">
        <v>594</v>
      </c>
      <c r="B184" s="313" t="s">
        <v>1134</v>
      </c>
      <c r="C184" s="313" t="s">
        <v>1135</v>
      </c>
      <c r="D184" s="314" t="s">
        <v>425</v>
      </c>
      <c r="E184" s="314" t="s">
        <v>285</v>
      </c>
      <c r="F184" s="278">
        <v>444356928.13999999</v>
      </c>
      <c r="G184" s="279">
        <f>VLOOKUP(A184,[7]Planilha3!$G$4:$H$254,2,FALSE)</f>
        <v>2447457.0499999998</v>
      </c>
      <c r="H184" s="279">
        <f>VLOOKUP(A184,[7]Planilha2!$F$4:$G$248,2,FALSE)</f>
        <v>11240429.41</v>
      </c>
      <c r="I184" s="279" t="s">
        <v>694</v>
      </c>
      <c r="J184" s="280">
        <f>VLOOKUP(A184,[8]Planilha1!$A$3:$D$260,2,FALSE)</f>
        <v>5524</v>
      </c>
      <c r="K184" s="280">
        <f>VLOOKUP(A184,[8]Planilha1!$A$3:$D$260,3,FALSE)</f>
        <v>249</v>
      </c>
      <c r="L184" s="280">
        <f>VLOOKUP(A184,[8]Planilha1!$A$3:$D$260,4,FALSE)</f>
        <v>12</v>
      </c>
      <c r="M184" s="281">
        <f>VLOOKUP(A184,'[9]Base Cadastral Entidades'!$A$8:$W$475,15,FALSE)</f>
        <v>1</v>
      </c>
      <c r="N184" s="282">
        <f>VLOOKUP(A184,'[9]Base Cadastral Entidades'!$A$8:$W$475,16,FALSE)</f>
        <v>3</v>
      </c>
      <c r="O184" s="315" t="str">
        <f>VLOOKUP(A184,[2]Dados_EFPC!A$1:O$273,15,FALSE)</f>
        <v>WWW.SCANIA.COM.BR</v>
      </c>
    </row>
    <row r="185" spans="1:15" x14ac:dyDescent="0.3">
      <c r="A185" s="313" t="s">
        <v>595</v>
      </c>
      <c r="B185" s="313" t="s">
        <v>1253</v>
      </c>
      <c r="C185" s="313" t="s">
        <v>1254</v>
      </c>
      <c r="D185" s="314" t="s">
        <v>425</v>
      </c>
      <c r="E185" s="314" t="s">
        <v>285</v>
      </c>
      <c r="F185" s="278">
        <v>449188911.19999999</v>
      </c>
      <c r="G185" s="279">
        <f>VLOOKUP(A185,[7]Planilha3!$G$4:$H$254,2,FALSE)</f>
        <v>3233656.5</v>
      </c>
      <c r="H185" s="279">
        <f>VLOOKUP(A185,[7]Planilha2!$F$4:$G$248,2,FALSE)</f>
        <v>5375478.7199999997</v>
      </c>
      <c r="I185" s="279">
        <v>175906.09</v>
      </c>
      <c r="J185" s="280">
        <f>VLOOKUP(A185,[8]Planilha1!$A$3:$D$260,2,FALSE)</f>
        <v>2154</v>
      </c>
      <c r="K185" s="280">
        <f>VLOOKUP(A185,[8]Planilha1!$A$3:$D$260,3,FALSE)</f>
        <v>325</v>
      </c>
      <c r="L185" s="280">
        <f>VLOOKUP(A185,[8]Planilha1!$A$3:$D$260,4,FALSE)</f>
        <v>18</v>
      </c>
      <c r="M185" s="281">
        <f>VLOOKUP(A185,'[9]Base Cadastral Entidades'!$A$8:$W$475,15,FALSE)</f>
        <v>1</v>
      </c>
      <c r="N185" s="282">
        <f>VLOOKUP(A185,'[9]Base Cadastral Entidades'!$A$8:$W$475,16,FALSE)</f>
        <v>6</v>
      </c>
      <c r="O185" s="315" t="str">
        <f>VLOOKUP(A185,[2]Dados_EFPC!A$1:O$273,15,FALSE)</f>
        <v>http://www.portalprev.com.br/voithprev</v>
      </c>
    </row>
    <row r="186" spans="1:15" x14ac:dyDescent="0.3">
      <c r="A186" s="313" t="s">
        <v>597</v>
      </c>
      <c r="B186" s="313" t="s">
        <v>1238</v>
      </c>
      <c r="C186" s="313" t="s">
        <v>1239</v>
      </c>
      <c r="D186" s="314" t="s">
        <v>711</v>
      </c>
      <c r="E186" s="314" t="s">
        <v>285</v>
      </c>
      <c r="F186" s="278">
        <v>408666985.19999999</v>
      </c>
      <c r="G186" s="279">
        <f>VLOOKUP(A186,[7]Planilha3!$G$4:$H$254,2,FALSE)</f>
        <v>2753175.34</v>
      </c>
      <c r="H186" s="279">
        <f>VLOOKUP(A186,[7]Planilha2!$F$4:$G$248,2,FALSE)</f>
        <v>5955832.4199999999</v>
      </c>
      <c r="I186" s="279">
        <v>3204981.75</v>
      </c>
      <c r="J186" s="280">
        <f>VLOOKUP(A186,[8]Planilha1!$A$3:$D$260,2,FALSE)</f>
        <v>508</v>
      </c>
      <c r="K186" s="280">
        <f>VLOOKUP(A186,[8]Planilha1!$A$3:$D$260,3,FALSE)</f>
        <v>84</v>
      </c>
      <c r="L186" s="280">
        <f>VLOOKUP(A186,[8]Planilha1!$A$3:$D$260,4,FALSE)</f>
        <v>3</v>
      </c>
      <c r="M186" s="281">
        <f>VLOOKUP(A186,'[9]Base Cadastral Entidades'!$A$8:$W$475,15,FALSE)</f>
        <v>1</v>
      </c>
      <c r="N186" s="282">
        <f>VLOOKUP(A186,'[9]Base Cadastral Entidades'!$A$8:$W$475,16,FALSE)</f>
        <v>2</v>
      </c>
      <c r="O186" s="315" t="str">
        <f>VLOOKUP(A186,[2]Dados_EFPC!A$1:O$273,15,FALSE)</f>
        <v>WWW.UNISYSPREVI.COM.BR</v>
      </c>
    </row>
    <row r="187" spans="1:15" x14ac:dyDescent="0.3">
      <c r="A187" s="313" t="s">
        <v>598</v>
      </c>
      <c r="B187" s="313" t="s">
        <v>1092</v>
      </c>
      <c r="C187" s="313" t="s">
        <v>1093</v>
      </c>
      <c r="D187" s="314" t="s">
        <v>711</v>
      </c>
      <c r="E187" s="314" t="s">
        <v>163</v>
      </c>
      <c r="F187" s="278">
        <v>387085876.95999998</v>
      </c>
      <c r="G187" s="279" t="s">
        <v>694</v>
      </c>
      <c r="H187" s="279">
        <f>VLOOKUP(A187,[7]Planilha2!$F$4:$G$248,2,FALSE)</f>
        <v>0</v>
      </c>
      <c r="I187" s="279" t="s">
        <v>694</v>
      </c>
      <c r="J187" s="280" t="s">
        <v>694</v>
      </c>
      <c r="K187" s="280" t="s">
        <v>694</v>
      </c>
      <c r="L187" s="280" t="s">
        <v>694</v>
      </c>
      <c r="M187" s="281">
        <f>VLOOKUP(A187,'[9]Base Cadastral Entidades'!$A$8:$W$475,15,FALSE)</f>
        <v>1</v>
      </c>
      <c r="N187" s="282">
        <f>VLOOKUP(A187,'[9]Base Cadastral Entidades'!$A$8:$W$475,16,FALSE)</f>
        <v>1</v>
      </c>
      <c r="O187" s="315" t="str">
        <f>VLOOKUP(A187,[2]Dados_EFPC!A$1:O$273,15,FALSE)</f>
        <v>www.previbanerj.com.br</v>
      </c>
    </row>
    <row r="188" spans="1:15" x14ac:dyDescent="0.3">
      <c r="A188" s="313" t="s">
        <v>599</v>
      </c>
      <c r="B188" s="313" t="s">
        <v>985</v>
      </c>
      <c r="C188" s="313" t="s">
        <v>986</v>
      </c>
      <c r="D188" s="314" t="s">
        <v>425</v>
      </c>
      <c r="E188" s="314" t="s">
        <v>285</v>
      </c>
      <c r="F188" s="278">
        <v>398119991.60000002</v>
      </c>
      <c r="G188" s="279">
        <f>VLOOKUP(A188,[7]Planilha3!$G$4:$H$254,2,FALSE)</f>
        <v>3231078.84</v>
      </c>
      <c r="H188" s="279">
        <f>VLOOKUP(A188,[7]Planilha2!$F$4:$G$248,2,FALSE)</f>
        <v>4011777.77</v>
      </c>
      <c r="I188" s="279">
        <v>241111.12</v>
      </c>
      <c r="J188" s="280">
        <f>VLOOKUP(A188,[8]Planilha1!$A$3:$D$260,2,FALSE)</f>
        <v>653</v>
      </c>
      <c r="K188" s="280">
        <f>VLOOKUP(A188,[8]Planilha1!$A$3:$D$260,3,FALSE)</f>
        <v>247</v>
      </c>
      <c r="L188" s="280">
        <f>VLOOKUP(A188,[8]Planilha1!$A$3:$D$260,4,FALSE)</f>
        <v>35</v>
      </c>
      <c r="M188" s="281">
        <f>VLOOKUP(A188,'[9]Base Cadastral Entidades'!$A$8:$W$475,15,FALSE)</f>
        <v>1</v>
      </c>
      <c r="N188" s="282">
        <f>VLOOKUP(A188,'[9]Base Cadastral Entidades'!$A$8:$W$475,16,FALSE)</f>
        <v>2</v>
      </c>
      <c r="O188" s="316" t="s">
        <v>1341</v>
      </c>
    </row>
    <row r="189" spans="1:15" x14ac:dyDescent="0.3">
      <c r="A189" s="313" t="s">
        <v>600</v>
      </c>
      <c r="B189" s="313" t="s">
        <v>1226</v>
      </c>
      <c r="C189" s="313" t="s">
        <v>1227</v>
      </c>
      <c r="D189" s="314" t="s">
        <v>425</v>
      </c>
      <c r="E189" s="314" t="s">
        <v>285</v>
      </c>
      <c r="F189" s="278">
        <v>395104321.95999998</v>
      </c>
      <c r="G189" s="279">
        <f>VLOOKUP(A189,[7]Planilha3!$G$4:$H$254,2,FALSE)</f>
        <v>5274995.38</v>
      </c>
      <c r="H189" s="279">
        <f>VLOOKUP(A189,[7]Planilha2!$F$4:$G$248,2,FALSE)</f>
        <v>2067362.94</v>
      </c>
      <c r="I189" s="279">
        <v>1489058.06</v>
      </c>
      <c r="J189" s="280">
        <f>VLOOKUP(A189,[8]Planilha1!$A$3:$D$260,2,FALSE)</f>
        <v>4914</v>
      </c>
      <c r="K189" s="280">
        <f>VLOOKUP(A189,[8]Planilha1!$A$3:$D$260,3,FALSE)</f>
        <v>140</v>
      </c>
      <c r="L189" s="280">
        <f>VLOOKUP(A189,[8]Planilha1!$A$3:$D$260,4,FALSE)</f>
        <v>0</v>
      </c>
      <c r="M189" s="281">
        <f>VLOOKUP(A189,'[9]Base Cadastral Entidades'!$A$8:$W$475,15,FALSE)</f>
        <v>1</v>
      </c>
      <c r="N189" s="282">
        <f>VLOOKUP(A189,'[9]Base Cadastral Entidades'!$A$8:$W$475,16,FALSE)</f>
        <v>5</v>
      </c>
      <c r="O189" s="315" t="str">
        <f>VLOOKUP(A189,[2]Dados_EFPC!A$1:O$273,15,FALSE)</f>
        <v>http://www.portalprev.com.br/toyotaprevi</v>
      </c>
    </row>
    <row r="190" spans="1:15" x14ac:dyDescent="0.3">
      <c r="A190" s="313" t="s">
        <v>602</v>
      </c>
      <c r="B190" s="313" t="s">
        <v>1172</v>
      </c>
      <c r="C190" s="313" t="s">
        <v>1173</v>
      </c>
      <c r="D190" s="314" t="s">
        <v>425</v>
      </c>
      <c r="E190" s="314" t="s">
        <v>285</v>
      </c>
      <c r="F190" s="278">
        <v>382725696.32999998</v>
      </c>
      <c r="G190" s="279">
        <f>VLOOKUP(A190,[7]Planilha3!$G$4:$H$254,2,FALSE)</f>
        <v>4339091.1500000004</v>
      </c>
      <c r="H190" s="279">
        <f>VLOOKUP(A190,[7]Planilha2!$F$4:$G$248,2,FALSE)</f>
        <v>1318588.0900000001</v>
      </c>
      <c r="I190" s="279">
        <v>55217.19</v>
      </c>
      <c r="J190" s="280">
        <f>VLOOKUP(A190,[8]Planilha1!$A$3:$D$260,2,FALSE)</f>
        <v>1631</v>
      </c>
      <c r="K190" s="280">
        <f>VLOOKUP(A190,[8]Planilha1!$A$3:$D$260,3,FALSE)</f>
        <v>125</v>
      </c>
      <c r="L190" s="280">
        <f>VLOOKUP(A190,[8]Planilha1!$A$3:$D$260,4,FALSE)</f>
        <v>17</v>
      </c>
      <c r="M190" s="281">
        <f>VLOOKUP(A190,'[9]Base Cadastral Entidades'!$A$8:$W$475,15,FALSE)</f>
        <v>1</v>
      </c>
      <c r="N190" s="282">
        <f>VLOOKUP(A190,'[9]Base Cadastral Entidades'!$A$8:$W$475,16,FALSE)</f>
        <v>3</v>
      </c>
      <c r="O190" s="315" t="str">
        <f>VLOOKUP(A190,[2]Dados_EFPC!A$1:O$273,15,FALSE)</f>
        <v>http://www.portalprev.com.br/rocheprev</v>
      </c>
    </row>
    <row r="191" spans="1:15" x14ac:dyDescent="0.3">
      <c r="A191" s="313" t="s">
        <v>603</v>
      </c>
      <c r="B191" s="313" t="s">
        <v>1031</v>
      </c>
      <c r="C191" s="313" t="s">
        <v>1032</v>
      </c>
      <c r="D191" s="314" t="s">
        <v>703</v>
      </c>
      <c r="E191" s="314" t="s">
        <v>284</v>
      </c>
      <c r="F191" s="278">
        <v>382201287.32999998</v>
      </c>
      <c r="G191" s="279">
        <f>VLOOKUP(A191,[7]Planilha3!$G$4:$H$254,2,FALSE)</f>
        <v>7723569.6299999999</v>
      </c>
      <c r="H191" s="279">
        <f>VLOOKUP(A191,[7]Planilha2!$F$4:$G$248,2,FALSE)</f>
        <v>753662.48</v>
      </c>
      <c r="I191" s="279">
        <v>3459835.92</v>
      </c>
      <c r="J191" s="280">
        <f>VLOOKUP(A191,[8]Planilha1!$A$3:$D$260,2,FALSE)</f>
        <v>11502</v>
      </c>
      <c r="K191" s="280">
        <f>VLOOKUP(A191,[8]Planilha1!$A$3:$D$260,3,FALSE)</f>
        <v>70</v>
      </c>
      <c r="L191" s="280">
        <f>VLOOKUP(A191,[8]Planilha1!$A$3:$D$260,4,FALSE)</f>
        <v>37</v>
      </c>
      <c r="M191" s="281">
        <f>VLOOKUP(A191,'[9]Base Cadastral Entidades'!$A$8:$W$475,15,FALSE)</f>
        <v>1</v>
      </c>
      <c r="N191" s="282">
        <f>VLOOKUP(A191,'[9]Base Cadastral Entidades'!$A$8:$W$475,16,FALSE)</f>
        <v>22</v>
      </c>
      <c r="O191" s="315" t="str">
        <f>VLOOKUP(A191,[2]Dados_EFPC!A$1:O$273,15,FALSE)</f>
        <v>http://www.oabprev-mg.com.br</v>
      </c>
    </row>
    <row r="192" spans="1:15" x14ac:dyDescent="0.3">
      <c r="A192" s="313" t="s">
        <v>601</v>
      </c>
      <c r="B192" s="313" t="s">
        <v>792</v>
      </c>
      <c r="C192" s="313" t="s">
        <v>793</v>
      </c>
      <c r="D192" s="314" t="s">
        <v>794</v>
      </c>
      <c r="E192" s="314" t="s">
        <v>163</v>
      </c>
      <c r="F192" s="278">
        <v>366031612.5</v>
      </c>
      <c r="G192" s="279">
        <f>VLOOKUP(A192,[7]Planilha3!$G$4:$H$254,2,FALSE)</f>
        <v>2595587.1500000004</v>
      </c>
      <c r="H192" s="279">
        <f>VLOOKUP(A192,[7]Planilha2!$F$4:$G$248,2,FALSE)</f>
        <v>5555927.3600000003</v>
      </c>
      <c r="I192" s="279">
        <v>305375.61</v>
      </c>
      <c r="J192" s="280">
        <f>VLOOKUP(A192,[8]Planilha1!$A$3:$D$260,2,FALSE)</f>
        <v>1244</v>
      </c>
      <c r="K192" s="280">
        <f>VLOOKUP(A192,[8]Planilha1!$A$3:$D$260,3,FALSE)</f>
        <v>776</v>
      </c>
      <c r="L192" s="280">
        <f>VLOOKUP(A192,[8]Planilha1!$A$3:$D$260,4,FALSE)</f>
        <v>37</v>
      </c>
      <c r="M192" s="281">
        <f>VLOOKUP(A192,'[9]Base Cadastral Entidades'!$A$8:$W$475,15,FALSE)</f>
        <v>1</v>
      </c>
      <c r="N192" s="282">
        <f>VLOOKUP(A192,'[9]Base Cadastral Entidades'!$A$8:$W$475,16,FALSE)</f>
        <v>2</v>
      </c>
      <c r="O192" s="315" t="str">
        <f>VLOOKUP(A192,[2]Dados_EFPC!A$1:O$273,15,FALSE)</f>
        <v>http://www.casanprev.com.br</v>
      </c>
    </row>
    <row r="193" spans="1:15" x14ac:dyDescent="0.3">
      <c r="A193" s="313" t="s">
        <v>606</v>
      </c>
      <c r="B193" s="313" t="s">
        <v>768</v>
      </c>
      <c r="C193" s="313" t="s">
        <v>769</v>
      </c>
      <c r="D193" s="314" t="s">
        <v>767</v>
      </c>
      <c r="E193" s="314" t="s">
        <v>163</v>
      </c>
      <c r="F193" s="278">
        <v>361644962.66000003</v>
      </c>
      <c r="G193" s="279">
        <f>VLOOKUP(A193,[7]Planilha3!$G$4:$H$254,2,FALSE)</f>
        <v>4253309.38</v>
      </c>
      <c r="H193" s="279">
        <f>VLOOKUP(A193,[7]Planilha2!$F$4:$G$248,2,FALSE)</f>
        <v>2747225.49</v>
      </c>
      <c r="I193" s="279" t="s">
        <v>694</v>
      </c>
      <c r="J193" s="280">
        <f>VLOOKUP(A193,[8]Planilha1!$A$3:$D$260,2,FALSE)</f>
        <v>1256</v>
      </c>
      <c r="K193" s="280">
        <f>VLOOKUP(A193,[8]Planilha1!$A$3:$D$260,3,FALSE)</f>
        <v>107</v>
      </c>
      <c r="L193" s="280">
        <f>VLOOKUP(A193,[8]Planilha1!$A$3:$D$260,4,FALSE)</f>
        <v>42</v>
      </c>
      <c r="M193" s="281">
        <f>VLOOKUP(A193,'[9]Base Cadastral Entidades'!$A$8:$W$475,15,FALSE)</f>
        <v>1</v>
      </c>
      <c r="N193" s="282">
        <f>VLOOKUP(A193,'[9]Base Cadastral Entidades'!$A$8:$W$475,16,FALSE)</f>
        <v>1</v>
      </c>
      <c r="O193" s="315" t="str">
        <f>VLOOKUP(A193,[2]Dados_EFPC!A$1:O$273,15,FALSE)</f>
        <v>http://www.cageprev.com.br</v>
      </c>
    </row>
    <row r="194" spans="1:15" x14ac:dyDescent="0.3">
      <c r="A194" s="313" t="s">
        <v>604</v>
      </c>
      <c r="B194" s="313" t="s">
        <v>832</v>
      </c>
      <c r="C194" s="313" t="s">
        <v>833</v>
      </c>
      <c r="D194" s="314" t="s">
        <v>746</v>
      </c>
      <c r="E194" s="314" t="s">
        <v>285</v>
      </c>
      <c r="F194" s="278">
        <v>350555737.12</v>
      </c>
      <c r="G194" s="279">
        <f>VLOOKUP(A194,[7]Planilha3!$G$4:$H$254,2,FALSE)</f>
        <v>4073726.63</v>
      </c>
      <c r="H194" s="279">
        <f>VLOOKUP(A194,[7]Planilha2!$F$4:$G$248,2,FALSE)</f>
        <v>4591726.93</v>
      </c>
      <c r="I194" s="279">
        <v>209186.13</v>
      </c>
      <c r="J194" s="280">
        <f>VLOOKUP(A194,[8]Planilha1!$A$3:$D$260,2,FALSE)</f>
        <v>4876</v>
      </c>
      <c r="K194" s="280">
        <f>VLOOKUP(A194,[8]Planilha1!$A$3:$D$260,3,FALSE)</f>
        <v>173</v>
      </c>
      <c r="L194" s="280">
        <f>VLOOKUP(A194,[8]Planilha1!$A$3:$D$260,4,FALSE)</f>
        <v>5</v>
      </c>
      <c r="M194" s="281">
        <f>VLOOKUP(A194,'[9]Base Cadastral Entidades'!$A$8:$W$475,15,FALSE)</f>
        <v>1</v>
      </c>
      <c r="N194" s="282">
        <f>VLOOKUP(A194,'[9]Base Cadastral Entidades'!$A$8:$W$475,16,FALSE)</f>
        <v>3</v>
      </c>
      <c r="O194" s="315" t="str">
        <f>VLOOKUP(A194,[2]Dados_EFPC!A$1:O$273,15,FALSE)</f>
        <v>http://www.portalprev.com.br/danaprev</v>
      </c>
    </row>
    <row r="195" spans="1:15" x14ac:dyDescent="0.3">
      <c r="A195" s="313" t="s">
        <v>605</v>
      </c>
      <c r="B195" s="313" t="s">
        <v>1214</v>
      </c>
      <c r="C195" s="313" t="s">
        <v>1215</v>
      </c>
      <c r="D195" s="314" t="s">
        <v>726</v>
      </c>
      <c r="E195" s="314" t="s">
        <v>285</v>
      </c>
      <c r="F195" s="278">
        <v>336175567.69</v>
      </c>
      <c r="G195" s="279">
        <f>VLOOKUP(A195,[7]Planilha3!$G$4:$H$254,2,FALSE)</f>
        <v>654949.25</v>
      </c>
      <c r="H195" s="279">
        <f>VLOOKUP(A195,[7]Planilha2!$F$4:$G$248,2,FALSE)</f>
        <v>4771698.8600000003</v>
      </c>
      <c r="I195" s="279">
        <v>1952880.89</v>
      </c>
      <c r="J195" s="280">
        <f>VLOOKUP(A195,[8]Planilha1!$A$3:$D$260,2,FALSE)</f>
        <v>170</v>
      </c>
      <c r="K195" s="280">
        <f>VLOOKUP(A195,[8]Planilha1!$A$3:$D$260,3,FALSE)</f>
        <v>497</v>
      </c>
      <c r="L195" s="280">
        <f>VLOOKUP(A195,[8]Planilha1!$A$3:$D$260,4,FALSE)</f>
        <v>59</v>
      </c>
      <c r="M195" s="281">
        <f>VLOOKUP(A195,'[9]Base Cadastral Entidades'!$A$8:$W$475,15,FALSE)</f>
        <v>1</v>
      </c>
      <c r="N195" s="282">
        <f>VLOOKUP(A195,'[9]Base Cadastral Entidades'!$A$8:$W$475,16,FALSE)</f>
        <v>2</v>
      </c>
      <c r="O195" s="315" t="str">
        <f>VLOOKUP(A195,[2]Dados_EFPC!A$1:O$273,15,FALSE)</f>
        <v>http://www.supreprevidencia.com.br</v>
      </c>
    </row>
    <row r="196" spans="1:15" x14ac:dyDescent="0.3">
      <c r="A196" s="313" t="s">
        <v>607</v>
      </c>
      <c r="B196" s="313" t="s">
        <v>873</v>
      </c>
      <c r="C196" s="313" t="s">
        <v>874</v>
      </c>
      <c r="D196" s="314" t="s">
        <v>767</v>
      </c>
      <c r="E196" s="314" t="s">
        <v>163</v>
      </c>
      <c r="F196" s="278">
        <v>328242610.76999998</v>
      </c>
      <c r="G196" s="279">
        <f>VLOOKUP(A196,[7]Planilha3!$G$4:$H$254,2,FALSE)</f>
        <v>118705.75</v>
      </c>
      <c r="H196" s="279">
        <f>VLOOKUP(A196,[7]Planilha2!$F$4:$G$248,2,FALSE)</f>
        <v>1648385.78</v>
      </c>
      <c r="I196" s="279">
        <v>27100.18</v>
      </c>
      <c r="J196" s="280">
        <f>VLOOKUP(A196,[8]Planilha1!$A$3:$D$260,2,FALSE)</f>
        <v>291</v>
      </c>
      <c r="K196" s="280">
        <f>VLOOKUP(A196,[8]Planilha1!$A$3:$D$260,3,FALSE)</f>
        <v>110</v>
      </c>
      <c r="L196" s="280">
        <f>VLOOKUP(A196,[8]Planilha1!$A$3:$D$260,4,FALSE)</f>
        <v>45</v>
      </c>
      <c r="M196" s="281">
        <f>VLOOKUP(A196,'[9]Base Cadastral Entidades'!$A$8:$W$475,15,FALSE)</f>
        <v>1</v>
      </c>
      <c r="N196" s="282">
        <f>VLOOKUP(A196,'[9]Base Cadastral Entidades'!$A$8:$W$475,16,FALSE)</f>
        <v>2</v>
      </c>
      <c r="O196" s="315" t="str">
        <f>VLOOKUP(A196,[2]Dados_EFPC!A$1:O$273,15,FALSE)</f>
        <v>http://www.fapece.com.br</v>
      </c>
    </row>
    <row r="197" spans="1:15" x14ac:dyDescent="0.3">
      <c r="A197" s="313" t="s">
        <v>611</v>
      </c>
      <c r="B197" s="313" t="s">
        <v>1114</v>
      </c>
      <c r="C197" s="313" t="s">
        <v>1115</v>
      </c>
      <c r="D197" s="314" t="s">
        <v>425</v>
      </c>
      <c r="E197" s="314" t="s">
        <v>285</v>
      </c>
      <c r="F197" s="278">
        <v>314197397.86000001</v>
      </c>
      <c r="G197" s="279">
        <f>VLOOKUP(A197,[7]Planilha3!$G$4:$H$254,2,FALSE)</f>
        <v>2848228.66</v>
      </c>
      <c r="H197" s="279">
        <f>VLOOKUP(A197,[7]Planilha2!$F$4:$G$248,2,FALSE)</f>
        <v>2524263.2400000002</v>
      </c>
      <c r="I197" s="279">
        <v>0</v>
      </c>
      <c r="J197" s="280">
        <f>VLOOKUP(A197,[8]Planilha1!$A$3:$D$260,2,FALSE)</f>
        <v>12536</v>
      </c>
      <c r="K197" s="280">
        <f>VLOOKUP(A197,[8]Planilha1!$A$3:$D$260,3,FALSE)</f>
        <v>123</v>
      </c>
      <c r="L197" s="280">
        <f>VLOOKUP(A197,[8]Planilha1!$A$3:$D$260,4,FALSE)</f>
        <v>1</v>
      </c>
      <c r="M197" s="281">
        <f>VLOOKUP(A197,'[9]Base Cadastral Entidades'!$A$8:$W$475,15,FALSE)</f>
        <v>2</v>
      </c>
      <c r="N197" s="282">
        <f>VLOOKUP(A197,'[9]Base Cadastral Entidades'!$A$8:$W$475,16,FALSE)</f>
        <v>9</v>
      </c>
      <c r="O197" s="315" t="str">
        <f>VLOOKUP(A197,[2]Dados_EFPC!A$1:O$273,15,FALSE)</f>
        <v>https://previhonda.com.br/</v>
      </c>
    </row>
    <row r="198" spans="1:15" x14ac:dyDescent="0.3">
      <c r="A198" s="313" t="s">
        <v>691</v>
      </c>
      <c r="B198" s="313" t="s">
        <v>781</v>
      </c>
      <c r="C198" s="313" t="s">
        <v>782</v>
      </c>
      <c r="D198" s="314" t="s">
        <v>783</v>
      </c>
      <c r="E198" s="314" t="s">
        <v>285</v>
      </c>
      <c r="F198" s="278">
        <v>308721495.25</v>
      </c>
      <c r="G198" s="279">
        <f>VLOOKUP(A198,[7]Planilha3!$G$4:$H$254,2,FALSE)</f>
        <v>1347540.3900000001</v>
      </c>
      <c r="H198" s="279">
        <f>VLOOKUP(A198,[7]Planilha2!$F$4:$G$248,2,FALSE)</f>
        <v>6795978.0800000001</v>
      </c>
      <c r="I198" s="279">
        <v>776380.38</v>
      </c>
      <c r="J198" s="280">
        <f>VLOOKUP(A198,[8]Planilha1!$A$3:$D$260,2,FALSE)</f>
        <v>39</v>
      </c>
      <c r="K198" s="280">
        <f>VLOOKUP(A198,[8]Planilha1!$A$3:$D$260,3,FALSE)</f>
        <v>252</v>
      </c>
      <c r="L198" s="280">
        <f>VLOOKUP(A198,[8]Planilha1!$A$3:$D$260,4,FALSE)</f>
        <v>123</v>
      </c>
      <c r="M198" s="281">
        <f>VLOOKUP(A198,'[9]Base Cadastral Entidades'!$A$8:$W$475,15,FALSE)</f>
        <v>1</v>
      </c>
      <c r="N198" s="282">
        <f>VLOOKUP(A198,'[9]Base Cadastral Entidades'!$A$8:$W$475,16,FALSE)</f>
        <v>2</v>
      </c>
      <c r="O198" s="316" t="s">
        <v>1342</v>
      </c>
    </row>
    <row r="199" spans="1:15" x14ac:dyDescent="0.3">
      <c r="A199" s="313" t="s">
        <v>633</v>
      </c>
      <c r="B199" s="313" t="s">
        <v>1192</v>
      </c>
      <c r="C199" s="313" t="s">
        <v>1193</v>
      </c>
      <c r="D199" s="314" t="s">
        <v>794</v>
      </c>
      <c r="E199" s="314" t="s">
        <v>163</v>
      </c>
      <c r="F199" s="278">
        <v>330206911.39999998</v>
      </c>
      <c r="G199" s="279">
        <f>VLOOKUP(A199,[7]Planilha3!$G$4:$H$254,2,FALSE)</f>
        <v>17762341.829999998</v>
      </c>
      <c r="H199" s="279">
        <f>VLOOKUP(A199,[7]Planilha2!$F$4:$G$248,2,FALSE)</f>
        <v>5575.8</v>
      </c>
      <c r="I199" s="279">
        <v>242818.54</v>
      </c>
      <c r="J199" s="280">
        <f>VLOOKUP(A199,[8]Planilha1!$A$3:$D$260,2,FALSE)</f>
        <v>3443</v>
      </c>
      <c r="K199" s="280">
        <f>VLOOKUP(A199,[8]Planilha1!$A$3:$D$260,3,FALSE)</f>
        <v>0</v>
      </c>
      <c r="L199" s="280">
        <f>VLOOKUP(A199,[8]Planilha1!$A$3:$D$260,4,FALSE)</f>
        <v>1</v>
      </c>
      <c r="M199" s="281">
        <f>VLOOKUP(A199,'[9]Base Cadastral Entidades'!$A$8:$W$475,15,FALSE)</f>
        <v>1</v>
      </c>
      <c r="N199" s="282">
        <f>VLOOKUP(A199,'[9]Base Cadastral Entidades'!$A$8:$W$475,16,FALSE)</f>
        <v>7</v>
      </c>
      <c r="O199" s="315" t="str">
        <f>VLOOKUP(A199,[2]Dados_EFPC!A$1:O$273,15,FALSE)</f>
        <v>https://www.scprev.com.br/</v>
      </c>
    </row>
    <row r="200" spans="1:15" x14ac:dyDescent="0.3">
      <c r="A200" s="313" t="s">
        <v>610</v>
      </c>
      <c r="B200" s="313" t="s">
        <v>735</v>
      </c>
      <c r="C200" s="313" t="s">
        <v>736</v>
      </c>
      <c r="D200" s="314" t="s">
        <v>425</v>
      </c>
      <c r="E200" s="314" t="s">
        <v>285</v>
      </c>
      <c r="F200" s="278">
        <v>392998464.41000003</v>
      </c>
      <c r="G200" s="279">
        <f>VLOOKUP(A200,[7]Planilha3!$G$4:$H$254,2,FALSE)</f>
        <v>22006520.140000001</v>
      </c>
      <c r="H200" s="279">
        <f>VLOOKUP(A200,[7]Planilha2!$F$4:$G$248,2,FALSE)</f>
        <v>1663853.1500000001</v>
      </c>
      <c r="I200" s="279">
        <v>2210763.2999999998</v>
      </c>
      <c r="J200" s="280">
        <f>VLOOKUP(A200,[8]Planilha1!$A$3:$D$260,2,FALSE)</f>
        <v>9607</v>
      </c>
      <c r="K200" s="280">
        <f>VLOOKUP(A200,[8]Planilha1!$A$3:$D$260,3,FALSE)</f>
        <v>93</v>
      </c>
      <c r="L200" s="280">
        <f>VLOOKUP(A200,[8]Planilha1!$A$3:$D$260,4,FALSE)</f>
        <v>0</v>
      </c>
      <c r="M200" s="281">
        <f>VLOOKUP(A200,'[9]Base Cadastral Entidades'!$A$8:$W$475,15,FALSE)</f>
        <v>1</v>
      </c>
      <c r="N200" s="282">
        <f>VLOOKUP(A200,'[9]Base Cadastral Entidades'!$A$8:$W$475,16,FALSE)</f>
        <v>12</v>
      </c>
      <c r="O200" s="315" t="str">
        <f>VLOOKUP(A200,[2]Dados_EFPC!A$1:O$273,15,FALSE)</f>
        <v>http://www.avonprev.com.br</v>
      </c>
    </row>
    <row r="201" spans="1:15" x14ac:dyDescent="0.3">
      <c r="A201" s="313" t="s">
        <v>608</v>
      </c>
      <c r="B201" s="313" t="s">
        <v>900</v>
      </c>
      <c r="C201" s="313" t="s">
        <v>901</v>
      </c>
      <c r="D201" s="314" t="s">
        <v>711</v>
      </c>
      <c r="E201" s="314" t="s">
        <v>285</v>
      </c>
      <c r="F201" s="278">
        <v>303659361.88</v>
      </c>
      <c r="G201" s="279">
        <f>VLOOKUP(A201,[7]Planilha3!$G$4:$H$254,2,FALSE)</f>
        <v>1570295.77</v>
      </c>
      <c r="H201" s="279">
        <f>VLOOKUP(A201,[7]Planilha2!$F$4:$G$248,2,FALSE)</f>
        <v>4126739.31</v>
      </c>
      <c r="I201" s="279">
        <v>378594.68</v>
      </c>
      <c r="J201" s="280">
        <f>VLOOKUP(A201,[8]Planilha1!$A$3:$D$260,2,FALSE)</f>
        <v>855</v>
      </c>
      <c r="K201" s="280">
        <f>VLOOKUP(A201,[8]Planilha1!$A$3:$D$260,3,FALSE)</f>
        <v>212</v>
      </c>
      <c r="L201" s="280">
        <f>VLOOKUP(A201,[8]Planilha1!$A$3:$D$260,4,FALSE)</f>
        <v>64</v>
      </c>
      <c r="M201" s="281">
        <f>VLOOKUP(A201,'[9]Base Cadastral Entidades'!$A$8:$W$475,15,FALSE)</f>
        <v>2</v>
      </c>
      <c r="N201" s="282">
        <f>VLOOKUP(A201,'[9]Base Cadastral Entidades'!$A$8:$W$475,16,FALSE)</f>
        <v>9</v>
      </c>
      <c r="O201" s="315" t="str">
        <f>VLOOKUP(A201,[2]Dados_EFPC!A$1:O$273,15,FALSE)</f>
        <v>http://www.fucap.org.br</v>
      </c>
    </row>
    <row r="202" spans="1:15" x14ac:dyDescent="0.3">
      <c r="A202" s="313" t="s">
        <v>616</v>
      </c>
      <c r="B202" s="313" t="s">
        <v>1228</v>
      </c>
      <c r="C202" s="313" t="s">
        <v>1229</v>
      </c>
      <c r="D202" s="314" t="s">
        <v>746</v>
      </c>
      <c r="E202" s="314" t="s">
        <v>285</v>
      </c>
      <c r="F202" s="278">
        <v>296941963.32999998</v>
      </c>
      <c r="G202" s="279">
        <f>VLOOKUP(A202,[7]Planilha3!$G$4:$H$254,2,FALSE)</f>
        <v>3879632.72</v>
      </c>
      <c r="H202" s="279">
        <f>VLOOKUP(A202,[7]Planilha2!$F$4:$G$248,2,FALSE)</f>
        <v>2201523.5699999998</v>
      </c>
      <c r="I202" s="279" t="s">
        <v>694</v>
      </c>
      <c r="J202" s="280">
        <f>VLOOKUP(A202,[8]Planilha1!$A$3:$D$260,2,FALSE)</f>
        <v>10064</v>
      </c>
      <c r="K202" s="280">
        <f>VLOOKUP(A202,[8]Planilha1!$A$3:$D$260,3,FALSE)</f>
        <v>87</v>
      </c>
      <c r="L202" s="280">
        <f>VLOOKUP(A202,[8]Planilha1!$A$3:$D$260,4,FALSE)</f>
        <v>4</v>
      </c>
      <c r="M202" s="281">
        <f>VLOOKUP(A202,'[9]Base Cadastral Entidades'!$A$8:$W$475,15,FALSE)</f>
        <v>1</v>
      </c>
      <c r="N202" s="282">
        <f>VLOOKUP(A202,'[9]Base Cadastral Entidades'!$A$8:$W$475,16,FALSE)</f>
        <v>20</v>
      </c>
      <c r="O202" s="315" t="str">
        <f>VLOOKUP(A202,[2]Dados_EFPC!A$1:O$273,15,FALSE)</f>
        <v>WWW.TRAMONTINA.NET/PREV</v>
      </c>
    </row>
    <row r="203" spans="1:15" x14ac:dyDescent="0.3">
      <c r="A203" s="313" t="s">
        <v>615</v>
      </c>
      <c r="B203" s="313" t="s">
        <v>615</v>
      </c>
      <c r="C203" s="313" t="s">
        <v>1042</v>
      </c>
      <c r="D203" s="314" t="s">
        <v>794</v>
      </c>
      <c r="E203" s="314" t="s">
        <v>284</v>
      </c>
      <c r="F203" s="278">
        <v>299970830.07999998</v>
      </c>
      <c r="G203" s="279">
        <f>VLOOKUP(A203,[7]Planilha3!$G$4:$H$254,2,FALSE)</f>
        <v>5266946.6500000004</v>
      </c>
      <c r="H203" s="279">
        <f>VLOOKUP(A203,[7]Planilha2!$F$4:$G$248,2,FALSE)</f>
        <v>711227.67</v>
      </c>
      <c r="I203" s="279">
        <v>3213903.43</v>
      </c>
      <c r="J203" s="280">
        <f>VLOOKUP(A203,[8]Planilha1!$A$3:$D$260,2,FALSE)</f>
        <v>8894</v>
      </c>
      <c r="K203" s="280">
        <f>VLOOKUP(A203,[8]Planilha1!$A$3:$D$260,3,FALSE)</f>
        <v>75</v>
      </c>
      <c r="L203" s="280">
        <f>VLOOKUP(A203,[8]Planilha1!$A$3:$D$260,4,FALSE)</f>
        <v>40</v>
      </c>
      <c r="M203" s="281">
        <f>VLOOKUP(A203,'[9]Base Cadastral Entidades'!$A$8:$W$475,15,FALSE)</f>
        <v>1</v>
      </c>
      <c r="N203" s="282">
        <f>VLOOKUP(A203,'[9]Base Cadastral Entidades'!$A$8:$W$475,16,FALSE)</f>
        <v>3</v>
      </c>
      <c r="O203" s="315" t="str">
        <f>VLOOKUP(A203,[2]Dados_EFPC!A$1:O$273,15,FALSE)</f>
        <v>http://www.oabprev-sc.org.br</v>
      </c>
    </row>
    <row r="204" spans="1:15" x14ac:dyDescent="0.3">
      <c r="A204" s="313" t="s">
        <v>612</v>
      </c>
      <c r="B204" s="313" t="s">
        <v>905</v>
      </c>
      <c r="C204" s="313" t="s">
        <v>906</v>
      </c>
      <c r="D204" s="314" t="s">
        <v>794</v>
      </c>
      <c r="E204" s="314" t="s">
        <v>163</v>
      </c>
      <c r="F204" s="278">
        <v>292458849.56</v>
      </c>
      <c r="G204" s="279">
        <f>VLOOKUP(A204,[7]Planilha3!$G$4:$H$254,2,FALSE)</f>
        <v>2715943.2</v>
      </c>
      <c r="H204" s="279">
        <f>VLOOKUP(A204,[7]Planilha2!$F$4:$G$248,2,FALSE)</f>
        <v>2849669.1200000001</v>
      </c>
      <c r="I204" s="279">
        <v>10395.1</v>
      </c>
      <c r="J204" s="280">
        <f>VLOOKUP(A204,[8]Planilha1!$A$3:$D$260,2,FALSE)</f>
        <v>700</v>
      </c>
      <c r="K204" s="280">
        <f>VLOOKUP(A204,[8]Planilha1!$A$3:$D$260,3,FALSE)</f>
        <v>387</v>
      </c>
      <c r="L204" s="280">
        <f>VLOOKUP(A204,[8]Planilha1!$A$3:$D$260,4,FALSE)</f>
        <v>93</v>
      </c>
      <c r="M204" s="281">
        <f>VLOOKUP(A204,'[9]Base Cadastral Entidades'!$A$8:$W$475,15,FALSE)</f>
        <v>3</v>
      </c>
      <c r="N204" s="282">
        <f>VLOOKUP(A204,'[9]Base Cadastral Entidades'!$A$8:$W$475,16,FALSE)</f>
        <v>3</v>
      </c>
      <c r="O204" s="315" t="str">
        <f>VLOOKUP(A204,[2]Dados_EFPC!A$1:O$273,15,FALSE)</f>
        <v>http://www.fumpresc.com.br</v>
      </c>
    </row>
    <row r="205" spans="1:15" x14ac:dyDescent="0.3">
      <c r="A205" s="313" t="s">
        <v>609</v>
      </c>
      <c r="B205" s="313" t="s">
        <v>909</v>
      </c>
      <c r="C205" s="313" t="s">
        <v>910</v>
      </c>
      <c r="D205" s="314" t="s">
        <v>729</v>
      </c>
      <c r="E205" s="314" t="s">
        <v>163</v>
      </c>
      <c r="F205" s="278">
        <v>282549329.58999997</v>
      </c>
      <c r="G205" s="279">
        <f>VLOOKUP(A205,[7]Planilha3!$G$4:$H$254,2,FALSE)</f>
        <v>907577.21</v>
      </c>
      <c r="H205" s="279">
        <f>VLOOKUP(A205,[7]Planilha2!$F$4:$G$248,2,FALSE)</f>
        <v>4998804.26</v>
      </c>
      <c r="I205" s="279">
        <v>8760.7000000000007</v>
      </c>
      <c r="J205" s="280">
        <f>VLOOKUP(A205,[8]Planilha1!$A$3:$D$260,2,FALSE)</f>
        <v>427</v>
      </c>
      <c r="K205" s="280">
        <f>VLOOKUP(A205,[8]Planilha1!$A$3:$D$260,3,FALSE)</f>
        <v>645</v>
      </c>
      <c r="L205" s="280">
        <f>VLOOKUP(A205,[8]Planilha1!$A$3:$D$260,4,FALSE)</f>
        <v>190</v>
      </c>
      <c r="M205" s="281">
        <f>VLOOKUP(A205,'[9]Base Cadastral Entidades'!$A$8:$W$475,15,FALSE)</f>
        <v>1</v>
      </c>
      <c r="N205" s="282">
        <f>VLOOKUP(A205,'[9]Base Cadastral Entidades'!$A$8:$W$475,16,FALSE)</f>
        <v>2</v>
      </c>
      <c r="O205" s="315" t="str">
        <f>VLOOKUP(A205,[2]Dados_EFPC!A$1:O$273,15,FALSE)</f>
        <v>http://www.funcasal.com.br</v>
      </c>
    </row>
    <row r="206" spans="1:15" x14ac:dyDescent="0.3">
      <c r="A206" s="313" t="s">
        <v>614</v>
      </c>
      <c r="B206" s="313" t="s">
        <v>1160</v>
      </c>
      <c r="C206" s="313" t="s">
        <v>1161</v>
      </c>
      <c r="D206" s="314" t="s">
        <v>746</v>
      </c>
      <c r="E206" s="314" t="s">
        <v>285</v>
      </c>
      <c r="F206" s="278">
        <v>282012639.13999999</v>
      </c>
      <c r="G206" s="279">
        <f>VLOOKUP(A206,[7]Planilha3!$G$4:$H$254,2,FALSE)</f>
        <v>1619976.6</v>
      </c>
      <c r="H206" s="279">
        <f>VLOOKUP(A206,[7]Planilha2!$F$4:$G$248,2,FALSE)</f>
        <v>2774839.97</v>
      </c>
      <c r="I206" s="279">
        <v>328478.93</v>
      </c>
      <c r="J206" s="280">
        <f>VLOOKUP(A206,[8]Planilha1!$A$3:$D$260,2,FALSE)</f>
        <v>5733</v>
      </c>
      <c r="K206" s="280">
        <f>VLOOKUP(A206,[8]Planilha1!$A$3:$D$260,3,FALSE)</f>
        <v>142</v>
      </c>
      <c r="L206" s="280">
        <f>VLOOKUP(A206,[8]Planilha1!$A$3:$D$260,4,FALSE)</f>
        <v>19</v>
      </c>
      <c r="M206" s="281">
        <f>VLOOKUP(A206,'[9]Base Cadastral Entidades'!$A$8:$W$475,15,FALSE)</f>
        <v>1</v>
      </c>
      <c r="N206" s="282">
        <f>VLOOKUP(A206,'[9]Base Cadastral Entidades'!$A$8:$W$475,16,FALSE)</f>
        <v>51</v>
      </c>
      <c r="O206" s="315" t="str">
        <f>VLOOKUP(A206,[2]Dados_EFPC!A$1:O$273,15,FALSE)</f>
        <v>HTTP://WWW.RBSPREV.COM.BR/</v>
      </c>
    </row>
    <row r="207" spans="1:15" x14ac:dyDescent="0.3">
      <c r="A207" s="313" t="s">
        <v>613</v>
      </c>
      <c r="B207" s="313" t="s">
        <v>784</v>
      </c>
      <c r="C207" s="313" t="s">
        <v>785</v>
      </c>
      <c r="D207" s="314" t="s">
        <v>425</v>
      </c>
      <c r="E207" s="314" t="s">
        <v>285</v>
      </c>
      <c r="F207" s="278">
        <v>283015289.75999999</v>
      </c>
      <c r="G207" s="279">
        <f>VLOOKUP(A207,[7]Planilha3!$G$4:$H$254,2,FALSE)</f>
        <v>2794637.21</v>
      </c>
      <c r="H207" s="279">
        <f>VLOOKUP(A207,[7]Planilha2!$F$4:$G$248,2,FALSE)</f>
        <v>3727265.98</v>
      </c>
      <c r="I207" s="279">
        <v>168881.97</v>
      </c>
      <c r="J207" s="280">
        <f>VLOOKUP(A207,[8]Planilha1!$A$3:$D$260,2,FALSE)</f>
        <v>816</v>
      </c>
      <c r="K207" s="280">
        <f>VLOOKUP(A207,[8]Planilha1!$A$3:$D$260,3,FALSE)</f>
        <v>194</v>
      </c>
      <c r="L207" s="280">
        <f>VLOOKUP(A207,[8]Planilha1!$A$3:$D$260,4,FALSE)</f>
        <v>17</v>
      </c>
      <c r="M207" s="281">
        <f>VLOOKUP(A207,'[9]Base Cadastral Entidades'!$A$8:$W$475,15,FALSE)</f>
        <v>1</v>
      </c>
      <c r="N207" s="282">
        <f>VLOOKUP(A207,'[9]Base Cadastral Entidades'!$A$8:$W$475,16,FALSE)</f>
        <v>2</v>
      </c>
      <c r="O207" s="315" t="str">
        <f>VLOOKUP(A207,[2]Dados_EFPC!A$1:O$273,15,FALSE)</f>
        <v>https://www.portalprev.com.br/carboprev</v>
      </c>
    </row>
    <row r="208" spans="1:15" x14ac:dyDescent="0.3">
      <c r="A208" s="313" t="s">
        <v>619</v>
      </c>
      <c r="B208" s="313" t="s">
        <v>1170</v>
      </c>
      <c r="C208" s="313" t="s">
        <v>1171</v>
      </c>
      <c r="D208" s="314" t="s">
        <v>711</v>
      </c>
      <c r="E208" s="314" t="s">
        <v>163</v>
      </c>
      <c r="F208" s="278">
        <v>284802898.30000001</v>
      </c>
      <c r="G208" s="279">
        <f>VLOOKUP(A208,[7]Planilha3!$G$4:$H$254,2,FALSE)</f>
        <v>14893282.300000001</v>
      </c>
      <c r="H208" s="279">
        <f>VLOOKUP(A208,[7]Planilha2!$F$4:$G$248,2,FALSE)</f>
        <v>58177.37</v>
      </c>
      <c r="I208" s="279">
        <v>145062.74</v>
      </c>
      <c r="J208" s="280">
        <f>VLOOKUP(A208,[8]Planilha1!$A$3:$D$260,2,FALSE)</f>
        <v>4065</v>
      </c>
      <c r="K208" s="280">
        <f>VLOOKUP(A208,[8]Planilha1!$A$3:$D$260,3,FALSE)</f>
        <v>3</v>
      </c>
      <c r="L208" s="280">
        <f>VLOOKUP(A208,[8]Planilha1!$A$3:$D$260,4,FALSE)</f>
        <v>24</v>
      </c>
      <c r="M208" s="281">
        <f>VLOOKUP(A208,'[9]Base Cadastral Entidades'!$A$8:$W$475,15,FALSE)</f>
        <v>2</v>
      </c>
      <c r="N208" s="282">
        <f>VLOOKUP(A208,'[9]Base Cadastral Entidades'!$A$8:$W$475,16,FALSE)</f>
        <v>33</v>
      </c>
      <c r="O208" s="315" t="str">
        <f>VLOOKUP(A208,[2]Dados_EFPC!A$1:O$273,15,FALSE)</f>
        <v>http://www.rjprev.rj.gov.br/</v>
      </c>
    </row>
    <row r="209" spans="1:15" x14ac:dyDescent="0.3">
      <c r="A209" s="313" t="s">
        <v>618</v>
      </c>
      <c r="B209" s="313" t="s">
        <v>724</v>
      </c>
      <c r="C209" s="313" t="s">
        <v>725</v>
      </c>
      <c r="D209" s="314" t="s">
        <v>726</v>
      </c>
      <c r="E209" s="314" t="s">
        <v>163</v>
      </c>
      <c r="F209" s="278">
        <v>266394017.03</v>
      </c>
      <c r="G209" s="279">
        <f>VLOOKUP(A209,[7]Planilha3!$G$4:$H$254,2,FALSE)</f>
        <v>1874092.85</v>
      </c>
      <c r="H209" s="279">
        <f>VLOOKUP(A209,[7]Planilha2!$F$4:$G$248,2,FALSE)</f>
        <v>2541711.5</v>
      </c>
      <c r="I209" s="279">
        <v>2602.25</v>
      </c>
      <c r="J209" s="280">
        <f>VLOOKUP(A209,[8]Planilha1!$A$3:$D$260,2,FALSE)</f>
        <v>673</v>
      </c>
      <c r="K209" s="280">
        <f>VLOOKUP(A209,[8]Planilha1!$A$3:$D$260,3,FALSE)</f>
        <v>203</v>
      </c>
      <c r="L209" s="280">
        <f>VLOOKUP(A209,[8]Planilha1!$A$3:$D$260,4,FALSE)</f>
        <v>75</v>
      </c>
      <c r="M209" s="281">
        <f>VLOOKUP(A209,'[9]Base Cadastral Entidades'!$A$8:$W$475,15,FALSE)</f>
        <v>1</v>
      </c>
      <c r="N209" s="282">
        <f>VLOOKUP(A209,'[9]Base Cadastral Entidades'!$A$8:$W$475,16,FALSE)</f>
        <v>4</v>
      </c>
      <c r="O209" s="315" t="str">
        <f>VLOOKUP(A209,[2]Dados_EFPC!A$1:O$273,15,FALSE)</f>
        <v>http://www.fundacaoalpha.org.br</v>
      </c>
    </row>
    <row r="210" spans="1:15" x14ac:dyDescent="0.3">
      <c r="A210" s="313" t="s">
        <v>617</v>
      </c>
      <c r="B210" s="313" t="s">
        <v>1208</v>
      </c>
      <c r="C210" s="313" t="s">
        <v>1209</v>
      </c>
      <c r="D210" s="314" t="s">
        <v>425</v>
      </c>
      <c r="E210" s="314" t="s">
        <v>285</v>
      </c>
      <c r="F210" s="278">
        <v>250808891.13</v>
      </c>
      <c r="G210" s="279" t="s">
        <v>694</v>
      </c>
      <c r="H210" s="279">
        <f>VLOOKUP(A210,[7]Planilha2!$F$4:$G$248,2,FALSE)</f>
        <v>5322375.2300000004</v>
      </c>
      <c r="I210" s="279" t="s">
        <v>694</v>
      </c>
      <c r="J210" s="280">
        <f>VLOOKUP(A210,[8]Planilha1!$A$3:$D$260,2,FALSE)</f>
        <v>0</v>
      </c>
      <c r="K210" s="280">
        <f>VLOOKUP(A210,[8]Planilha1!$A$3:$D$260,3,FALSE)</f>
        <v>33</v>
      </c>
      <c r="L210" s="280">
        <f>VLOOKUP(A210,[8]Planilha1!$A$3:$D$260,4,FALSE)</f>
        <v>70</v>
      </c>
      <c r="M210" s="281">
        <f>VLOOKUP(A210,'[9]Base Cadastral Entidades'!$A$8:$W$475,15,FALSE)</f>
        <v>1</v>
      </c>
      <c r="N210" s="282">
        <f>VLOOKUP(A210,'[9]Base Cadastral Entidades'!$A$8:$W$475,16,FALSE)</f>
        <v>1</v>
      </c>
      <c r="O210" s="315" t="str">
        <f>VLOOKUP(A210,[2]Dados_EFPC!A$1:O$273,15,FALSE)</f>
        <v>http://www.somupp.com.br/2127/3922.html</v>
      </c>
    </row>
    <row r="211" spans="1:15" x14ac:dyDescent="0.3">
      <c r="A211" s="313" t="s">
        <v>623</v>
      </c>
      <c r="B211" s="313" t="s">
        <v>940</v>
      </c>
      <c r="C211" s="313" t="s">
        <v>941</v>
      </c>
      <c r="D211" s="314" t="s">
        <v>425</v>
      </c>
      <c r="E211" s="314" t="s">
        <v>285</v>
      </c>
      <c r="F211" s="278" t="s">
        <v>694</v>
      </c>
      <c r="G211" s="279" t="s">
        <v>694</v>
      </c>
      <c r="H211" s="279" t="s">
        <v>694</v>
      </c>
      <c r="I211" s="279" t="s">
        <v>694</v>
      </c>
      <c r="J211" s="280">
        <f>VLOOKUP(A211,[8]Planilha1!$A$3:$D$260,2,FALSE)</f>
        <v>7656</v>
      </c>
      <c r="K211" s="280">
        <f>VLOOKUP(A211,[8]Planilha1!$A$3:$D$260,3,FALSE)</f>
        <v>30</v>
      </c>
      <c r="L211" s="280">
        <f>VLOOKUP(A211,[8]Planilha1!$A$3:$D$260,4,FALSE)</f>
        <v>0</v>
      </c>
      <c r="M211" s="281">
        <f>VLOOKUP(A211,'[9]Base Cadastral Entidades'!$A$8:$W$475,15,FALSE)</f>
        <v>2</v>
      </c>
      <c r="N211" s="282">
        <f>VLOOKUP(A211,'[9]Base Cadastral Entidades'!$A$8:$W$475,16,FALSE)</f>
        <v>28</v>
      </c>
      <c r="O211" s="315" t="str">
        <f>VLOOKUP(A211,[2]Dados_EFPC!A$1:O$273,15,FALSE)</f>
        <v>https://www.futuraprev.org.br</v>
      </c>
    </row>
    <row r="212" spans="1:15" x14ac:dyDescent="0.3">
      <c r="A212" s="313" t="s">
        <v>621</v>
      </c>
      <c r="B212" s="313" t="s">
        <v>1138</v>
      </c>
      <c r="C212" s="313" t="s">
        <v>1139</v>
      </c>
      <c r="D212" s="314" t="s">
        <v>746</v>
      </c>
      <c r="E212" s="314" t="s">
        <v>285</v>
      </c>
      <c r="F212" s="278">
        <v>236167544.44</v>
      </c>
      <c r="G212" s="279">
        <f>VLOOKUP(A212,[7]Planilha3!$G$4:$H$254,2,FALSE)</f>
        <v>3253536.75</v>
      </c>
      <c r="H212" s="279">
        <f>VLOOKUP(A212,[7]Planilha2!$F$4:$G$248,2,FALSE)</f>
        <v>1363459.74</v>
      </c>
      <c r="I212" s="279">
        <v>65813.98</v>
      </c>
      <c r="J212" s="280">
        <f>VLOOKUP(A212,[8]Planilha1!$A$3:$D$260,2,FALSE)</f>
        <v>3409</v>
      </c>
      <c r="K212" s="280">
        <f>VLOOKUP(A212,[8]Planilha1!$A$3:$D$260,3,FALSE)</f>
        <v>43</v>
      </c>
      <c r="L212" s="280">
        <f>VLOOKUP(A212,[8]Planilha1!$A$3:$D$260,4,FALSE)</f>
        <v>3</v>
      </c>
      <c r="M212" s="281">
        <f>VLOOKUP(A212,'[9]Base Cadastral Entidades'!$A$8:$W$475,15,FALSE)</f>
        <v>1</v>
      </c>
      <c r="N212" s="282">
        <f>VLOOKUP(A212,'[9]Base Cadastral Entidades'!$A$8:$W$475,16,FALSE)</f>
        <v>1</v>
      </c>
      <c r="O212" s="315" t="str">
        <f>VLOOKUP(A212,[2]Dados_EFPC!A$1:O$273,15,FALSE)</f>
        <v>WWW.PORTALPREV.COM.BR/PREVISTIHL</v>
      </c>
    </row>
    <row r="213" spans="1:15" x14ac:dyDescent="0.3">
      <c r="A213" s="313" t="s">
        <v>622</v>
      </c>
      <c r="B213" s="313" t="s">
        <v>1200</v>
      </c>
      <c r="C213" s="313" t="s">
        <v>1201</v>
      </c>
      <c r="D213" s="314" t="s">
        <v>711</v>
      </c>
      <c r="E213" s="314" t="s">
        <v>163</v>
      </c>
      <c r="F213" s="278">
        <v>206668233.25999999</v>
      </c>
      <c r="G213" s="279">
        <f>VLOOKUP(A213,[7]Planilha3!$G$4:$H$254,2,FALSE)</f>
        <v>2677682.62</v>
      </c>
      <c r="H213" s="279">
        <f>VLOOKUP(A213,[7]Planilha2!$F$4:$G$248,2,FALSE)</f>
        <v>4951284.7699999996</v>
      </c>
      <c r="I213" s="279">
        <v>335018.19</v>
      </c>
      <c r="J213" s="280">
        <f>VLOOKUP(A213,[8]Planilha1!$A$3:$D$260,2,FALSE)</f>
        <v>6351</v>
      </c>
      <c r="K213" s="280">
        <f>VLOOKUP(A213,[8]Planilha1!$A$3:$D$260,3,FALSE)</f>
        <v>222</v>
      </c>
      <c r="L213" s="280">
        <f>VLOOKUP(A213,[8]Planilha1!$A$3:$D$260,4,FALSE)</f>
        <v>387</v>
      </c>
      <c r="M213" s="281">
        <f>VLOOKUP(A213,'[9]Base Cadastral Entidades'!$A$8:$W$475,15,FALSE)</f>
        <v>3</v>
      </c>
      <c r="N213" s="282">
        <f>VLOOKUP(A213,'[9]Base Cadastral Entidades'!$A$8:$W$475,16,FALSE)</f>
        <v>3</v>
      </c>
      <c r="O213" s="316" t="s">
        <v>1343</v>
      </c>
    </row>
    <row r="214" spans="1:15" x14ac:dyDescent="0.3">
      <c r="A214" s="313" t="s">
        <v>625</v>
      </c>
      <c r="B214" s="313" t="s">
        <v>1040</v>
      </c>
      <c r="C214" s="313" t="s">
        <v>1041</v>
      </c>
      <c r="D214" s="314" t="s">
        <v>746</v>
      </c>
      <c r="E214" s="314" t="s">
        <v>284</v>
      </c>
      <c r="F214" s="278">
        <v>213210768.77000001</v>
      </c>
      <c r="G214" s="279">
        <f>VLOOKUP(A214,[7]Planilha3!$G$4:$H$254,2,FALSE)</f>
        <v>4349139.17</v>
      </c>
      <c r="H214" s="279">
        <f>VLOOKUP(A214,[7]Planilha2!$F$4:$G$248,2,FALSE)</f>
        <v>490715.37</v>
      </c>
      <c r="I214" s="279">
        <v>1832366.6</v>
      </c>
      <c r="J214" s="280">
        <f>VLOOKUP(A214,[8]Planilha1!$A$3:$D$260,2,FALSE)</f>
        <v>8281</v>
      </c>
      <c r="K214" s="280">
        <f>VLOOKUP(A214,[8]Planilha1!$A$3:$D$260,3,FALSE)</f>
        <v>46</v>
      </c>
      <c r="L214" s="280">
        <f>VLOOKUP(A214,[8]Planilha1!$A$3:$D$260,4,FALSE)</f>
        <v>31</v>
      </c>
      <c r="M214" s="281">
        <f>VLOOKUP(A214,'[9]Base Cadastral Entidades'!$A$8:$W$475,15,FALSE)</f>
        <v>1</v>
      </c>
      <c r="N214" s="282">
        <f>VLOOKUP(A214,'[9]Base Cadastral Entidades'!$A$8:$W$475,16,FALSE)</f>
        <v>2</v>
      </c>
      <c r="O214" s="315" t="str">
        <f>VLOOKUP(A214,[2]Dados_EFPC!A$1:O$273,15,FALSE)</f>
        <v>http://www.oabprev-rs.org.br</v>
      </c>
    </row>
    <row r="215" spans="1:15" x14ac:dyDescent="0.3">
      <c r="A215" s="313" t="s">
        <v>624</v>
      </c>
      <c r="B215" s="313" t="s">
        <v>987</v>
      </c>
      <c r="C215" s="313" t="s">
        <v>988</v>
      </c>
      <c r="D215" s="314" t="s">
        <v>726</v>
      </c>
      <c r="E215" s="314" t="s">
        <v>285</v>
      </c>
      <c r="F215" s="278">
        <v>205952541.97999999</v>
      </c>
      <c r="G215" s="279">
        <f>VLOOKUP(A215,[7]Planilha3!$G$4:$H$254,2,FALSE)</f>
        <v>2815057.8699999996</v>
      </c>
      <c r="H215" s="279">
        <f>VLOOKUP(A215,[7]Planilha2!$F$4:$G$248,2,FALSE)</f>
        <v>767407.87</v>
      </c>
      <c r="I215" s="279">
        <v>1926265.87</v>
      </c>
      <c r="J215" s="280">
        <f>VLOOKUP(A215,[8]Planilha1!$A$3:$D$260,2,FALSE)</f>
        <v>4116</v>
      </c>
      <c r="K215" s="280">
        <f>VLOOKUP(A215,[8]Planilha1!$A$3:$D$260,3,FALSE)</f>
        <v>64</v>
      </c>
      <c r="L215" s="280">
        <f>VLOOKUP(A215,[8]Planilha1!$A$3:$D$260,4,FALSE)</f>
        <v>21</v>
      </c>
      <c r="M215" s="281">
        <f>VLOOKUP(A215,'[9]Base Cadastral Entidades'!$A$8:$W$475,15,FALSE)</f>
        <v>6</v>
      </c>
      <c r="N215" s="282">
        <f>VLOOKUP(A215,'[9]Base Cadastral Entidades'!$A$8:$W$475,16,FALSE)</f>
        <v>41</v>
      </c>
      <c r="O215" s="315" t="str">
        <f>VLOOKUP(A215,[2]Dados_EFPC!A$1:O$273,15,FALSE)</f>
        <v>https://maisfuturo.com.br/</v>
      </c>
    </row>
    <row r="216" spans="1:15" x14ac:dyDescent="0.3">
      <c r="A216" s="313" t="s">
        <v>620</v>
      </c>
      <c r="B216" s="313" t="s">
        <v>948</v>
      </c>
      <c r="C216" s="313" t="s">
        <v>949</v>
      </c>
      <c r="D216" s="314" t="s">
        <v>732</v>
      </c>
      <c r="E216" s="314" t="s">
        <v>163</v>
      </c>
      <c r="F216" s="278">
        <v>196522207.50999999</v>
      </c>
      <c r="G216" s="279">
        <f>VLOOKUP(A216,[7]Planilha3!$G$4:$H$254,2,FALSE)</f>
        <v>3307917.26</v>
      </c>
      <c r="H216" s="279">
        <f>VLOOKUP(A216,[7]Planilha2!$F$4:$G$248,2,FALSE)</f>
        <v>7861105.5099999998</v>
      </c>
      <c r="I216" s="279">
        <v>70711.28</v>
      </c>
      <c r="J216" s="280">
        <f>VLOOKUP(A216,[8]Planilha1!$A$3:$D$260,2,FALSE)</f>
        <v>31</v>
      </c>
      <c r="K216" s="280">
        <f>VLOOKUP(A216,[8]Planilha1!$A$3:$D$260,3,FALSE)</f>
        <v>218</v>
      </c>
      <c r="L216" s="280">
        <f>VLOOKUP(A216,[8]Planilha1!$A$3:$D$260,4,FALSE)</f>
        <v>82</v>
      </c>
      <c r="M216" s="281">
        <f>VLOOKUP(A216,'[9]Base Cadastral Entidades'!$A$8:$W$475,15,FALSE)</f>
        <v>1</v>
      </c>
      <c r="N216" s="282">
        <f>VLOOKUP(A216,'[9]Base Cadastral Entidades'!$A$8:$W$475,16,FALSE)</f>
        <v>2</v>
      </c>
      <c r="O216" s="315" t="str">
        <f>VLOOKUP(A216,[2]Dados_EFPC!A$1:O$273,15,FALSE)</f>
        <v>www.geiprev.com.br</v>
      </c>
    </row>
    <row r="217" spans="1:15" x14ac:dyDescent="0.3">
      <c r="A217" s="313" t="s">
        <v>641</v>
      </c>
      <c r="B217" s="313" t="s">
        <v>1224</v>
      </c>
      <c r="C217" s="313" t="s">
        <v>1225</v>
      </c>
      <c r="D217" s="314" t="s">
        <v>711</v>
      </c>
      <c r="E217" s="314" t="s">
        <v>285</v>
      </c>
      <c r="F217" s="278">
        <v>194535056.75</v>
      </c>
      <c r="G217" s="279">
        <f>VLOOKUP(A217,[7]Planilha3!$G$4:$H$254,2,FALSE)</f>
        <v>2121286.7999999998</v>
      </c>
      <c r="H217" s="279">
        <f>VLOOKUP(A217,[7]Planilha2!$F$4:$G$248,2,FALSE)</f>
        <v>1155728.01</v>
      </c>
      <c r="I217" s="279" t="s">
        <v>694</v>
      </c>
      <c r="J217" s="280">
        <f>VLOOKUP(A217,[8]Planilha1!$A$3:$D$260,2,FALSE)</f>
        <v>213</v>
      </c>
      <c r="K217" s="280">
        <f>VLOOKUP(A217,[8]Planilha1!$A$3:$D$260,3,FALSE)</f>
        <v>61</v>
      </c>
      <c r="L217" s="280">
        <f>VLOOKUP(A217,[8]Planilha1!$A$3:$D$260,4,FALSE)</f>
        <v>8</v>
      </c>
      <c r="M217" s="281">
        <f>VLOOKUP(A217,'[9]Base Cadastral Entidades'!$A$8:$W$475,15,FALSE)</f>
        <v>2</v>
      </c>
      <c r="N217" s="282">
        <f>VLOOKUP(A217,'[9]Base Cadastral Entidades'!$A$8:$W$475,16,FALSE)</f>
        <v>2</v>
      </c>
      <c r="O217" s="315" t="str">
        <f>VLOOKUP(A217,[2]Dados_EFPC!A$1:O$273,15,FALSE)</f>
        <v>http://www.portalprev.com.br/texprev</v>
      </c>
    </row>
    <row r="218" spans="1:15" x14ac:dyDescent="0.3">
      <c r="A218" s="313" t="s">
        <v>626</v>
      </c>
      <c r="B218" s="313" t="s">
        <v>1164</v>
      </c>
      <c r="C218" s="313" t="s">
        <v>1165</v>
      </c>
      <c r="D218" s="314" t="s">
        <v>425</v>
      </c>
      <c r="E218" s="314" t="s">
        <v>285</v>
      </c>
      <c r="F218" s="278">
        <v>198940620.37</v>
      </c>
      <c r="G218" s="279">
        <f>VLOOKUP(A218,[7]Planilha3!$G$4:$H$254,2,FALSE)</f>
        <v>4067754.33</v>
      </c>
      <c r="H218" s="279">
        <f>VLOOKUP(A218,[7]Planilha2!$F$4:$G$248,2,FALSE)</f>
        <v>1065535.03</v>
      </c>
      <c r="I218" s="279">
        <v>1604052.57</v>
      </c>
      <c r="J218" s="280">
        <f>VLOOKUP(A218,[8]Planilha1!$A$3:$D$260,2,FALSE)</f>
        <v>1149</v>
      </c>
      <c r="K218" s="280">
        <f>VLOOKUP(A218,[8]Planilha1!$A$3:$D$260,3,FALSE)</f>
        <v>49</v>
      </c>
      <c r="L218" s="280">
        <f>VLOOKUP(A218,[8]Planilha1!$A$3:$D$260,4,FALSE)</f>
        <v>19</v>
      </c>
      <c r="M218" s="281">
        <f>VLOOKUP(A218,'[9]Base Cadastral Entidades'!$A$8:$W$475,15,FALSE)</f>
        <v>1</v>
      </c>
      <c r="N218" s="282">
        <f>VLOOKUP(A218,'[9]Base Cadastral Entidades'!$A$8:$W$475,16,FALSE)</f>
        <v>5</v>
      </c>
      <c r="O218" s="315" t="str">
        <f>VLOOKUP(A218,[2]Dados_EFPC!A$1:O$273,15,FALSE)</f>
        <v>http://www.reckittprev.com.br</v>
      </c>
    </row>
    <row r="219" spans="1:15" x14ac:dyDescent="0.3">
      <c r="A219" s="313" t="s">
        <v>627</v>
      </c>
      <c r="B219" s="313" t="s">
        <v>1212</v>
      </c>
      <c r="C219" s="313" t="s">
        <v>1213</v>
      </c>
      <c r="D219" s="314" t="s">
        <v>794</v>
      </c>
      <c r="E219" s="314" t="s">
        <v>285</v>
      </c>
      <c r="F219" s="278">
        <v>197946725.88999999</v>
      </c>
      <c r="G219" s="279">
        <f>VLOOKUP(A219,[7]Planilha3!$G$4:$H$254,2,FALSE)</f>
        <v>5127825.53</v>
      </c>
      <c r="H219" s="279">
        <f>VLOOKUP(A219,[7]Planilha2!$F$4:$G$248,2,FALSE)</f>
        <v>2478207.94</v>
      </c>
      <c r="I219" s="279">
        <v>280932.03999999998</v>
      </c>
      <c r="J219" s="280">
        <f>VLOOKUP(A219,[8]Planilha1!$A$3:$D$260,2,FALSE)</f>
        <v>2099</v>
      </c>
      <c r="K219" s="280">
        <f>VLOOKUP(A219,[8]Planilha1!$A$3:$D$260,3,FALSE)</f>
        <v>99</v>
      </c>
      <c r="L219" s="280">
        <f>VLOOKUP(A219,[8]Planilha1!$A$3:$D$260,4,FALSE)</f>
        <v>33</v>
      </c>
      <c r="M219" s="281">
        <f>VLOOKUP(A219,'[9]Base Cadastral Entidades'!$A$8:$W$475,15,FALSE)</f>
        <v>5</v>
      </c>
      <c r="N219" s="282">
        <f>VLOOKUP(A219,'[9]Base Cadastral Entidades'!$A$8:$W$475,16,FALSE)</f>
        <v>19</v>
      </c>
      <c r="O219" s="315" t="str">
        <f>VLOOKUP(A219,[2]Dados_EFPC!A$1:O$273,15,FALSE)</f>
        <v>https://www.sulprevidencia.org.br/</v>
      </c>
    </row>
    <row r="220" spans="1:15" x14ac:dyDescent="0.3">
      <c r="A220" s="313" t="s">
        <v>629</v>
      </c>
      <c r="B220" s="313" t="s">
        <v>834</v>
      </c>
      <c r="C220" s="313" t="s">
        <v>835</v>
      </c>
      <c r="D220" s="314" t="s">
        <v>794</v>
      </c>
      <c r="E220" s="314" t="s">
        <v>163</v>
      </c>
      <c r="F220" s="278">
        <v>178626326.02000001</v>
      </c>
      <c r="G220" s="279">
        <f>VLOOKUP(A220,[7]Planilha3!$G$4:$H$254,2,FALSE)</f>
        <v>2467577.8600000003</v>
      </c>
      <c r="H220" s="279">
        <f>VLOOKUP(A220,[7]Planilha2!$F$4:$G$248,2,FALSE)</f>
        <v>635214.03</v>
      </c>
      <c r="I220" s="279" t="s">
        <v>694</v>
      </c>
      <c r="J220" s="280">
        <f>VLOOKUP(A220,[8]Planilha1!$A$3:$D$260,2,FALSE)</f>
        <v>306</v>
      </c>
      <c r="K220" s="280">
        <f>VLOOKUP(A220,[8]Planilha1!$A$3:$D$260,3,FALSE)</f>
        <v>62</v>
      </c>
      <c r="L220" s="280">
        <f>VLOOKUP(A220,[8]Planilha1!$A$3:$D$260,4,FALSE)</f>
        <v>16</v>
      </c>
      <c r="M220" s="281">
        <f>VLOOKUP(A220,'[9]Base Cadastral Entidades'!$A$8:$W$475,15,FALSE)</f>
        <v>1</v>
      </c>
      <c r="N220" s="282">
        <f>VLOOKUP(A220,'[9]Base Cadastral Entidades'!$A$8:$W$475,16,FALSE)</f>
        <v>1</v>
      </c>
      <c r="O220" s="315" t="str">
        <f>VLOOKUP(A220,[2]Dados_EFPC!A$1:O$273,15,FALSE)</f>
        <v>http://www.datusprev.com.br</v>
      </c>
    </row>
    <row r="221" spans="1:15" x14ac:dyDescent="0.3">
      <c r="A221" s="313" t="s">
        <v>688</v>
      </c>
      <c r="B221" s="313" t="s">
        <v>1023</v>
      </c>
      <c r="C221" s="313" t="s">
        <v>1024</v>
      </c>
      <c r="D221" s="314" t="s">
        <v>425</v>
      </c>
      <c r="E221" s="314" t="s">
        <v>284</v>
      </c>
      <c r="F221" s="278">
        <v>176990546.91999999</v>
      </c>
      <c r="G221" s="279">
        <f>VLOOKUP(A221,[7]Planilha3!$G$4:$H$254,2,FALSE)</f>
        <v>4343056.67</v>
      </c>
      <c r="H221" s="279">
        <f>VLOOKUP(A221,[7]Planilha2!$F$4:$G$248,2,FALSE)</f>
        <v>3239806.58</v>
      </c>
      <c r="I221" s="279">
        <v>701613.74</v>
      </c>
      <c r="J221" s="280">
        <f>VLOOKUP(A221,[8]Planilha1!$A$3:$D$260,2,FALSE)</f>
        <v>9991</v>
      </c>
      <c r="K221" s="280">
        <f>VLOOKUP(A221,[8]Planilha1!$A$3:$D$260,3,FALSE)</f>
        <v>0</v>
      </c>
      <c r="L221" s="280">
        <f>VLOOKUP(A221,[8]Planilha1!$A$3:$D$260,4,FALSE)</f>
        <v>0</v>
      </c>
      <c r="M221" s="281">
        <f>VLOOKUP(A221,'[9]Base Cadastral Entidades'!$A$8:$W$475,15,FALSE)</f>
        <v>3</v>
      </c>
      <c r="N221" s="282">
        <f>VLOOKUP(A221,'[9]Base Cadastral Entidades'!$A$8:$W$475,16,FALSE)</f>
        <v>5</v>
      </c>
      <c r="O221" s="316" t="s">
        <v>1344</v>
      </c>
    </row>
    <row r="222" spans="1:15" x14ac:dyDescent="0.3">
      <c r="A222" s="313" t="s">
        <v>637</v>
      </c>
      <c r="B222" s="313" t="s">
        <v>1072</v>
      </c>
      <c r="C222" s="313" t="s">
        <v>1073</v>
      </c>
      <c r="D222" s="314" t="s">
        <v>703</v>
      </c>
      <c r="E222" s="314" t="s">
        <v>163</v>
      </c>
      <c r="F222" s="278">
        <v>187193846.38999999</v>
      </c>
      <c r="G222" s="279">
        <f>VLOOKUP(A222,[7]Planilha3!$G$4:$H$254,2,FALSE)</f>
        <v>12978513.24</v>
      </c>
      <c r="H222" s="279">
        <f>VLOOKUP(A222,[7]Planilha2!$F$4:$G$248,2,FALSE)</f>
        <v>28427.5</v>
      </c>
      <c r="I222" s="279">
        <v>54206.58</v>
      </c>
      <c r="J222" s="280">
        <f>VLOOKUP(A222,[8]Planilha1!$A$3:$D$260,2,FALSE)</f>
        <v>2130</v>
      </c>
      <c r="K222" s="280">
        <f>VLOOKUP(A222,[8]Planilha1!$A$3:$D$260,3,FALSE)</f>
        <v>0</v>
      </c>
      <c r="L222" s="280">
        <f>VLOOKUP(A222,[8]Planilha1!$A$3:$D$260,4,FALSE)</f>
        <v>0</v>
      </c>
      <c r="M222" s="281">
        <f>VLOOKUP(A222,'[9]Base Cadastral Entidades'!$A$8:$W$475,15,FALSE)</f>
        <v>2</v>
      </c>
      <c r="N222" s="282">
        <f>VLOOKUP(A222,'[9]Base Cadastral Entidades'!$A$8:$W$475,16,FALSE)</f>
        <v>13</v>
      </c>
      <c r="O222" s="315" t="str">
        <f>VLOOKUP(A222,[2]Dados_EFPC!A$1:O$273,15,FALSE)</f>
        <v>http://www.prevcommg.com.br</v>
      </c>
    </row>
    <row r="223" spans="1:15" ht="15.6" customHeight="1" x14ac:dyDescent="0.3">
      <c r="A223" s="313" t="s">
        <v>628</v>
      </c>
      <c r="B223" s="313" t="s">
        <v>1144</v>
      </c>
      <c r="C223" s="313" t="s">
        <v>1145</v>
      </c>
      <c r="D223" s="314" t="s">
        <v>425</v>
      </c>
      <c r="E223" s="314" t="s">
        <v>285</v>
      </c>
      <c r="F223" s="278">
        <v>150926540.69</v>
      </c>
      <c r="G223" s="279">
        <f>VLOOKUP(A223,[7]Planilha3!$G$4:$H$254,2,FALSE)</f>
        <v>1625694.8</v>
      </c>
      <c r="H223" s="279">
        <f>VLOOKUP(A223,[7]Planilha2!$F$4:$G$248,2,FALSE)</f>
        <v>13941419.84</v>
      </c>
      <c r="I223" s="279">
        <v>966786.87</v>
      </c>
      <c r="J223" s="280">
        <f>VLOOKUP(A223,[8]Planilha1!$A$3:$D$260,2,FALSE)</f>
        <v>651</v>
      </c>
      <c r="K223" s="280">
        <f>VLOOKUP(A223,[8]Planilha1!$A$3:$D$260,3,FALSE)</f>
        <v>88</v>
      </c>
      <c r="L223" s="280">
        <f>VLOOKUP(A223,[8]Planilha1!$A$3:$D$260,4,FALSE)</f>
        <v>12</v>
      </c>
      <c r="M223" s="281">
        <f>VLOOKUP(A223,'[9]Base Cadastral Entidades'!$A$8:$W$475,15,FALSE)</f>
        <v>4</v>
      </c>
      <c r="N223" s="282">
        <f>VLOOKUP(A223,'[9]Base Cadastral Entidades'!$A$8:$W$475,16,FALSE)</f>
        <v>3</v>
      </c>
      <c r="O223" s="315" t="str">
        <f>VLOOKUP(A223,[2]Dados_EFPC!A$1:O$273,15,FALSE)</f>
        <v>https://sompo.com.br/respeito-nao-envelhece/</v>
      </c>
    </row>
    <row r="224" spans="1:15" x14ac:dyDescent="0.3">
      <c r="A224" s="313" t="s">
        <v>632</v>
      </c>
      <c r="B224" s="313" t="s">
        <v>1029</v>
      </c>
      <c r="C224" s="313" t="s">
        <v>1030</v>
      </c>
      <c r="D224" s="314" t="s">
        <v>850</v>
      </c>
      <c r="E224" s="314" t="s">
        <v>284</v>
      </c>
      <c r="F224" s="278">
        <v>170588483.00999999</v>
      </c>
      <c r="G224" s="279">
        <f>VLOOKUP(A224,[7]Planilha3!$G$4:$H$254,2,FALSE)</f>
        <v>3072155.47</v>
      </c>
      <c r="H224" s="279">
        <f>VLOOKUP(A224,[7]Planilha2!$F$4:$G$248,2,FALSE)</f>
        <v>703895.84</v>
      </c>
      <c r="I224" s="279">
        <v>1667560.83</v>
      </c>
      <c r="J224" s="280">
        <f>VLOOKUP(A224,[8]Planilha1!$A$3:$D$260,2,FALSE)</f>
        <v>4524</v>
      </c>
      <c r="K224" s="280">
        <f>VLOOKUP(A224,[8]Planilha1!$A$3:$D$260,3,FALSE)</f>
        <v>57</v>
      </c>
      <c r="L224" s="280">
        <f>VLOOKUP(A224,[8]Planilha1!$A$3:$D$260,4,FALSE)</f>
        <v>50</v>
      </c>
      <c r="M224" s="281">
        <f>VLOOKUP(A224,'[9]Base Cadastral Entidades'!$A$8:$W$475,15,FALSE)</f>
        <v>1</v>
      </c>
      <c r="N224" s="282">
        <f>VLOOKUP(A224,'[9]Base Cadastral Entidades'!$A$8:$W$475,16,FALSE)</f>
        <v>4</v>
      </c>
      <c r="O224" s="315" t="str">
        <f>VLOOKUP(A224,[2]Dados_EFPC!A$1:O$273,15,FALSE)</f>
        <v>http://www.oabprevgo.org.br</v>
      </c>
    </row>
    <row r="225" spans="1:15" x14ac:dyDescent="0.3">
      <c r="A225" s="313" t="s">
        <v>630</v>
      </c>
      <c r="B225" s="313" t="s">
        <v>1067</v>
      </c>
      <c r="C225" s="313" t="s">
        <v>1068</v>
      </c>
      <c r="D225" s="314" t="s">
        <v>1069</v>
      </c>
      <c r="E225" s="314" t="s">
        <v>163</v>
      </c>
      <c r="F225" s="278">
        <v>164222563.86000001</v>
      </c>
      <c r="G225" s="279">
        <f>VLOOKUP(A225,[7]Planilha3!$G$4:$H$254,2,FALSE)</f>
        <v>163934.65</v>
      </c>
      <c r="H225" s="279">
        <f>VLOOKUP(A225,[7]Planilha2!$F$4:$G$248,2,FALSE)</f>
        <v>1776482.3</v>
      </c>
      <c r="I225" s="279" t="s">
        <v>694</v>
      </c>
      <c r="J225" s="280">
        <f>VLOOKUP(A225,[8]Planilha1!$A$3:$D$260,2,FALSE)</f>
        <v>16</v>
      </c>
      <c r="K225" s="280">
        <f>VLOOKUP(A225,[8]Planilha1!$A$3:$D$260,3,FALSE)</f>
        <v>129</v>
      </c>
      <c r="L225" s="280">
        <f>VLOOKUP(A225,[8]Planilha1!$A$3:$D$260,4,FALSE)</f>
        <v>39</v>
      </c>
      <c r="M225" s="281">
        <f>VLOOKUP(A225,'[9]Base Cadastral Entidades'!$A$8:$W$475,15,FALSE)</f>
        <v>1</v>
      </c>
      <c r="N225" s="282">
        <f>VLOOKUP(A225,'[9]Base Cadastral Entidades'!$A$8:$W$475,16,FALSE)</f>
        <v>3</v>
      </c>
      <c r="O225" s="315" t="str">
        <f>VLOOKUP(A225,[2]Dados_EFPC!A$1:O$273,15,FALSE)</f>
        <v>https://www.prevbep.com.br/</v>
      </c>
    </row>
    <row r="226" spans="1:15" x14ac:dyDescent="0.3">
      <c r="A226" s="313" t="s">
        <v>631</v>
      </c>
      <c r="B226" s="313" t="s">
        <v>770</v>
      </c>
      <c r="C226" s="313" t="s">
        <v>771</v>
      </c>
      <c r="D226" s="314" t="s">
        <v>772</v>
      </c>
      <c r="E226" s="314" t="s">
        <v>163</v>
      </c>
      <c r="F226" s="278">
        <v>131101301.23999999</v>
      </c>
      <c r="G226" s="279">
        <f>VLOOKUP(A226,[7]Planilha3!$G$4:$H$254,2,FALSE)</f>
        <v>3170895.4899999998</v>
      </c>
      <c r="H226" s="279">
        <f>VLOOKUP(A226,[7]Planilha2!$F$4:$G$248,2,FALSE)</f>
        <v>19184179.57</v>
      </c>
      <c r="I226" s="279">
        <v>1324005.8799999999</v>
      </c>
      <c r="J226" s="280">
        <f>VLOOKUP(A226,[8]Planilha1!$A$3:$D$260,2,FALSE)</f>
        <v>98</v>
      </c>
      <c r="K226" s="280">
        <f>VLOOKUP(A226,[8]Planilha1!$A$3:$D$260,3,FALSE)</f>
        <v>539</v>
      </c>
      <c r="L226" s="280">
        <f>VLOOKUP(A226,[8]Planilha1!$A$3:$D$260,4,FALSE)</f>
        <v>331</v>
      </c>
      <c r="M226" s="281">
        <f>VLOOKUP(A226,'[9]Base Cadastral Entidades'!$A$8:$W$475,15,FALSE)</f>
        <v>2</v>
      </c>
      <c r="N226" s="282">
        <f>VLOOKUP(A226,'[9]Base Cadastral Entidades'!$A$8:$W$475,16,FALSE)</f>
        <v>2</v>
      </c>
      <c r="O226" s="318" t="s">
        <v>1345</v>
      </c>
    </row>
    <row r="227" spans="1:15" x14ac:dyDescent="0.3">
      <c r="A227" s="313" t="s">
        <v>634</v>
      </c>
      <c r="B227" s="313" t="s">
        <v>1244</v>
      </c>
      <c r="C227" s="313" t="s">
        <v>1245</v>
      </c>
      <c r="D227" s="314" t="s">
        <v>425</v>
      </c>
      <c r="E227" s="314" t="s">
        <v>285</v>
      </c>
      <c r="F227" s="278">
        <v>152257544.08000001</v>
      </c>
      <c r="G227" s="279">
        <f>VLOOKUP(A227,[7]Planilha3!$G$4:$H$254,2,FALSE)</f>
        <v>886115.54</v>
      </c>
      <c r="H227" s="279">
        <f>VLOOKUP(A227,[7]Planilha2!$F$4:$G$248,2,FALSE)</f>
        <v>2809911.92</v>
      </c>
      <c r="I227" s="279">
        <v>57038.66</v>
      </c>
      <c r="J227" s="280">
        <f>VLOOKUP(A227,[8]Planilha1!$A$3:$D$260,2,FALSE)</f>
        <v>2614</v>
      </c>
      <c r="K227" s="280">
        <f>VLOOKUP(A227,[8]Planilha1!$A$3:$D$260,3,FALSE)</f>
        <v>129</v>
      </c>
      <c r="L227" s="280">
        <f>VLOOKUP(A227,[8]Planilha1!$A$3:$D$260,4,FALSE)</f>
        <v>9</v>
      </c>
      <c r="M227" s="281">
        <f>VLOOKUP(A227,'[9]Base Cadastral Entidades'!$A$8:$W$475,15,FALSE)</f>
        <v>1</v>
      </c>
      <c r="N227" s="282">
        <f>VLOOKUP(A227,'[9]Base Cadastral Entidades'!$A$8:$W$475,16,FALSE)</f>
        <v>5</v>
      </c>
      <c r="O227" s="315" t="s">
        <v>444</v>
      </c>
    </row>
    <row r="228" spans="1:15" x14ac:dyDescent="0.3">
      <c r="A228" s="313" t="s">
        <v>640</v>
      </c>
      <c r="B228" s="313" t="s">
        <v>1174</v>
      </c>
      <c r="C228" s="313" t="s">
        <v>1175</v>
      </c>
      <c r="D228" s="314" t="s">
        <v>746</v>
      </c>
      <c r="E228" s="314" t="s">
        <v>163</v>
      </c>
      <c r="F228" s="278">
        <v>152899806.91</v>
      </c>
      <c r="G228" s="279">
        <f>VLOOKUP(A228,[7]Planilha3!$G$4:$H$254,2,FALSE)</f>
        <v>10807925.350000001</v>
      </c>
      <c r="H228" s="279" t="s">
        <v>694</v>
      </c>
      <c r="I228" s="279">
        <v>75117.850000000006</v>
      </c>
      <c r="J228" s="280">
        <f>VLOOKUP(A228,[8]Planilha1!$A$3:$D$260,2,FALSE)</f>
        <v>2878</v>
      </c>
      <c r="K228" s="280">
        <f>VLOOKUP(A228,[8]Planilha1!$A$3:$D$260,3,FALSE)</f>
        <v>0</v>
      </c>
      <c r="L228" s="280">
        <f>VLOOKUP(A228,[8]Planilha1!$A$3:$D$260,4,FALSE)</f>
        <v>0</v>
      </c>
      <c r="M228" s="281">
        <f>VLOOKUP(A228,'[9]Base Cadastral Entidades'!$A$8:$W$475,15,FALSE)</f>
        <v>2</v>
      </c>
      <c r="N228" s="282">
        <f>VLOOKUP(A228,'[9]Base Cadastral Entidades'!$A$8:$W$475,16,FALSE)</f>
        <v>27</v>
      </c>
      <c r="O228" s="315" t="str">
        <f>VLOOKUP(A228,[2]Dados_EFPC!A$1:O$273,15,FALSE)</f>
        <v>http://www.rsprev.com.br/inicial</v>
      </c>
    </row>
    <row r="229" spans="1:15" x14ac:dyDescent="0.3">
      <c r="A229" s="313" t="s">
        <v>636</v>
      </c>
      <c r="B229" s="313" t="s">
        <v>1007</v>
      </c>
      <c r="C229" s="313" t="s">
        <v>1008</v>
      </c>
      <c r="D229" s="314" t="s">
        <v>711</v>
      </c>
      <c r="E229" s="314" t="s">
        <v>285</v>
      </c>
      <c r="F229" s="278">
        <v>142720335.19</v>
      </c>
      <c r="G229" s="279">
        <f>VLOOKUP(A229,[7]Planilha3!$G$4:$H$254,2,FALSE)</f>
        <v>6572240.4199999999</v>
      </c>
      <c r="H229" s="279">
        <f>VLOOKUP(A229,[7]Planilha2!$F$4:$G$248,2,FALSE)</f>
        <v>591160.92000000004</v>
      </c>
      <c r="I229" s="279">
        <v>1065757.3799999999</v>
      </c>
      <c r="J229" s="280">
        <f>VLOOKUP(A229,[8]Planilha1!$A$3:$D$260,2,FALSE)</f>
        <v>2469</v>
      </c>
      <c r="K229" s="280">
        <f>VLOOKUP(A229,[8]Planilha1!$A$3:$D$260,3,FALSE)</f>
        <v>24</v>
      </c>
      <c r="L229" s="280">
        <f>VLOOKUP(A229,[8]Planilha1!$A$3:$D$260,4,FALSE)</f>
        <v>5</v>
      </c>
      <c r="M229" s="281">
        <f>VLOOKUP(A229,'[9]Base Cadastral Entidades'!$A$8:$W$475,15,FALSE)</f>
        <v>9</v>
      </c>
      <c r="N229" s="282">
        <f>VLOOKUP(A229,'[9]Base Cadastral Entidades'!$A$8:$W$475,16,FALSE)</f>
        <v>87</v>
      </c>
      <c r="O229" s="315" t="str">
        <f>VLOOKUP(A229,[2]Dados_EFPC!A$1:O$273,15,FALSE)</f>
        <v>WWW.MONGERAL.COM.BR</v>
      </c>
    </row>
    <row r="230" spans="1:15" x14ac:dyDescent="0.3">
      <c r="A230" s="313" t="s">
        <v>635</v>
      </c>
      <c r="B230" s="313" t="s">
        <v>1148</v>
      </c>
      <c r="C230" s="313" t="s">
        <v>1149</v>
      </c>
      <c r="D230" s="314" t="s">
        <v>794</v>
      </c>
      <c r="E230" s="314" t="s">
        <v>285</v>
      </c>
      <c r="F230" s="278">
        <v>127266106.84999999</v>
      </c>
      <c r="G230" s="279">
        <f>VLOOKUP(A230,[7]Planilha3!$G$4:$H$254,2,FALSE)</f>
        <v>309607.39</v>
      </c>
      <c r="H230" s="279">
        <f>VLOOKUP(A230,[7]Planilha2!$F$4:$G$248,2,FALSE)</f>
        <v>2718550.3</v>
      </c>
      <c r="I230" s="279">
        <v>524486.6</v>
      </c>
      <c r="J230" s="280">
        <f>VLOOKUP(A230,[8]Planilha1!$A$3:$D$260,2,FALSE)</f>
        <v>286</v>
      </c>
      <c r="K230" s="280">
        <f>VLOOKUP(A230,[8]Planilha1!$A$3:$D$260,3,FALSE)</f>
        <v>112</v>
      </c>
      <c r="L230" s="280">
        <f>VLOOKUP(A230,[8]Planilha1!$A$3:$D$260,4,FALSE)</f>
        <v>26</v>
      </c>
      <c r="M230" s="281">
        <f>VLOOKUP(A230,'[9]Base Cadastral Entidades'!$A$8:$W$475,15,FALSE)</f>
        <v>2</v>
      </c>
      <c r="N230" s="282">
        <f>VLOOKUP(A230,'[9]Base Cadastral Entidades'!$A$8:$W$475,16,FALSE)</f>
        <v>3</v>
      </c>
      <c r="O230" s="315" t="str">
        <f>VLOOKUP(A230,[2]Dados_EFPC!A$1:O$273,15,FALSE)</f>
        <v>http://www.prevunisul.com.br</v>
      </c>
    </row>
    <row r="231" spans="1:15" x14ac:dyDescent="0.3">
      <c r="A231" s="313" t="s">
        <v>638</v>
      </c>
      <c r="B231" s="313" t="s">
        <v>714</v>
      </c>
      <c r="C231" s="313" t="s">
        <v>715</v>
      </c>
      <c r="D231" s="314" t="s">
        <v>716</v>
      </c>
      <c r="E231" s="314" t="s">
        <v>163</v>
      </c>
      <c r="F231" s="278">
        <v>131596836.8</v>
      </c>
      <c r="G231" s="279">
        <f>VLOOKUP(A231,[7]Planilha3!$G$4:$H$254,2,FALSE)</f>
        <v>3093635.33</v>
      </c>
      <c r="H231" s="279">
        <f>VLOOKUP(A231,[7]Planilha2!$F$4:$G$248,2,FALSE)</f>
        <v>1364376.47</v>
      </c>
      <c r="I231" s="279">
        <v>311615.78000000003</v>
      </c>
      <c r="J231" s="280">
        <f>VLOOKUP(A231,[8]Planilha1!$A$3:$D$260,2,FALSE)</f>
        <v>238</v>
      </c>
      <c r="K231" s="280">
        <f>VLOOKUP(A231,[8]Planilha1!$A$3:$D$260,3,FALSE)</f>
        <v>10</v>
      </c>
      <c r="L231" s="280">
        <f>VLOOKUP(A231,[8]Planilha1!$A$3:$D$260,4,FALSE)</f>
        <v>12</v>
      </c>
      <c r="M231" s="281">
        <f>VLOOKUP(A231,'[9]Base Cadastral Entidades'!$A$8:$W$475,15,FALSE)</f>
        <v>1</v>
      </c>
      <c r="N231" s="282">
        <f>VLOOKUP(A231,'[9]Base Cadastral Entidades'!$A$8:$W$475,16,FALSE)</f>
        <v>1</v>
      </c>
      <c r="O231" s="315" t="str">
        <f>VLOOKUP(A231,[2]Dados_EFPC!A$1:O$273,15,FALSE)</f>
        <v>http://www.albaprev.com.br</v>
      </c>
    </row>
    <row r="232" spans="1:15" x14ac:dyDescent="0.3">
      <c r="A232" s="313" t="s">
        <v>639</v>
      </c>
      <c r="B232" s="313" t="s">
        <v>846</v>
      </c>
      <c r="C232" s="313" t="s">
        <v>847</v>
      </c>
      <c r="D232" s="314" t="s">
        <v>425</v>
      </c>
      <c r="E232" s="314" t="s">
        <v>285</v>
      </c>
      <c r="F232" s="278">
        <v>81516059.980000004</v>
      </c>
      <c r="G232" s="279">
        <f>VLOOKUP(A232,[7]Planilha3!$G$4:$H$254,2,FALSE)</f>
        <v>252387.79</v>
      </c>
      <c r="H232" s="279">
        <f>VLOOKUP(A232,[7]Planilha2!$F$4:$G$248,2,FALSE)</f>
        <v>3491542.44</v>
      </c>
      <c r="I232" s="279">
        <v>44407289.920000002</v>
      </c>
      <c r="J232" s="280">
        <f>VLOOKUP(A232,[8]Planilha1!$A$3:$D$260,2,FALSE)</f>
        <v>280</v>
      </c>
      <c r="K232" s="280">
        <f>VLOOKUP(A232,[8]Planilha1!$A$3:$D$260,3,FALSE)</f>
        <v>45</v>
      </c>
      <c r="L232" s="280">
        <f>VLOOKUP(A232,[8]Planilha1!$A$3:$D$260,4,FALSE)</f>
        <v>2</v>
      </c>
      <c r="M232" s="281">
        <f>VLOOKUP(A232,'[9]Base Cadastral Entidades'!$A$8:$W$475,15,FALSE)</f>
        <v>3</v>
      </c>
      <c r="N232" s="282">
        <f>VLOOKUP(A232,'[9]Base Cadastral Entidades'!$A$8:$W$475,16,FALSE)</f>
        <v>1</v>
      </c>
      <c r="O232" s="316" t="s">
        <v>1346</v>
      </c>
    </row>
    <row r="233" spans="1:15" x14ac:dyDescent="0.3">
      <c r="A233" s="313" t="s">
        <v>642</v>
      </c>
      <c r="B233" s="313" t="s">
        <v>1084</v>
      </c>
      <c r="C233" s="313" t="s">
        <v>1085</v>
      </c>
      <c r="D233" s="314" t="s">
        <v>741</v>
      </c>
      <c r="E233" s="314" t="s">
        <v>163</v>
      </c>
      <c r="F233" s="278">
        <v>117003020.45999999</v>
      </c>
      <c r="G233" s="279">
        <f>VLOOKUP(A233,[7]Planilha3!$G$4:$H$254,2,FALSE)</f>
        <v>3341068.23</v>
      </c>
      <c r="H233" s="279">
        <f>VLOOKUP(A233,[7]Planilha2!$F$4:$G$248,2,FALSE)</f>
        <v>17145.09</v>
      </c>
      <c r="I233" s="279">
        <v>197269.03</v>
      </c>
      <c r="J233" s="280">
        <f>VLOOKUP(A233,[8]Planilha1!$A$3:$D$260,2,FALSE)</f>
        <v>5965</v>
      </c>
      <c r="K233" s="280">
        <f>VLOOKUP(A233,[8]Planilha1!$A$3:$D$260,3,FALSE)</f>
        <v>2</v>
      </c>
      <c r="L233" s="280">
        <f>VLOOKUP(A233,[8]Planilha1!$A$3:$D$260,4,FALSE)</f>
        <v>3</v>
      </c>
      <c r="M233" s="281">
        <f>VLOOKUP(A233,'[9]Base Cadastral Entidades'!$A$8:$W$475,15,FALSE)</f>
        <v>3</v>
      </c>
      <c r="N233" s="282">
        <f>VLOOKUP(A233,'[9]Base Cadastral Entidades'!$A$8:$W$475,16,FALSE)</f>
        <v>22</v>
      </c>
      <c r="O233" s="315" t="str">
        <f>VLOOKUP(A233,[2]Dados_EFPC!A$1:O$273,15,FALSE)</f>
        <v>http://www.preves.es.gov.br/</v>
      </c>
    </row>
    <row r="234" spans="1:15" x14ac:dyDescent="0.3">
      <c r="A234" s="313" t="s">
        <v>646</v>
      </c>
      <c r="B234" s="313" t="s">
        <v>1140</v>
      </c>
      <c r="C234" s="313" t="s">
        <v>1141</v>
      </c>
      <c r="D234" s="314" t="s">
        <v>716</v>
      </c>
      <c r="E234" s="314" t="s">
        <v>163</v>
      </c>
      <c r="F234" s="278">
        <v>116883362.39</v>
      </c>
      <c r="G234" s="279">
        <f>VLOOKUP(A234,[7]Planilha3!$G$4:$H$254,2,FALSE)</f>
        <v>7790447.1099999994</v>
      </c>
      <c r="H234" s="279">
        <f>VLOOKUP(A234,[7]Planilha2!$F$4:$G$248,2,FALSE)</f>
        <v>11977.36</v>
      </c>
      <c r="I234" s="279">
        <v>30655.27</v>
      </c>
      <c r="J234" s="280">
        <f>VLOOKUP(A234,[8]Planilha1!$A$3:$D$260,2,FALSE)</f>
        <v>2888</v>
      </c>
      <c r="K234" s="280">
        <f>VLOOKUP(A234,[8]Planilha1!$A$3:$D$260,3,FALSE)</f>
        <v>0</v>
      </c>
      <c r="L234" s="280">
        <f>VLOOKUP(A234,[8]Planilha1!$A$3:$D$260,4,FALSE)</f>
        <v>4</v>
      </c>
      <c r="M234" s="281">
        <f>VLOOKUP(A234,'[9]Base Cadastral Entidades'!$A$8:$W$475,15,FALSE)</f>
        <v>3</v>
      </c>
      <c r="N234" s="282">
        <f>VLOOKUP(A234,'[9]Base Cadastral Entidades'!$A$8:$W$475,16,FALSE)</f>
        <v>19</v>
      </c>
      <c r="O234" s="315" t="str">
        <f>VLOOKUP(A234,[2]Dados_EFPC!A$1:O$273,15,FALSE)</f>
        <v>https://www.prevnordeste.com.br/</v>
      </c>
    </row>
    <row r="235" spans="1:15" x14ac:dyDescent="0.3">
      <c r="A235" s="313" t="s">
        <v>644</v>
      </c>
      <c r="B235" s="313" t="s">
        <v>964</v>
      </c>
      <c r="C235" s="313" t="s">
        <v>965</v>
      </c>
      <c r="D235" s="314" t="s">
        <v>966</v>
      </c>
      <c r="E235" s="314" t="s">
        <v>285</v>
      </c>
      <c r="F235" s="278">
        <v>99035924.549999997</v>
      </c>
      <c r="G235" s="279">
        <f>VLOOKUP(A235,[7]Planilha3!$G$4:$H$254,2,FALSE)</f>
        <v>2974704.33</v>
      </c>
      <c r="H235" s="279">
        <f>VLOOKUP(A235,[7]Planilha2!$F$4:$G$248,2,FALSE)</f>
        <v>1219053.47</v>
      </c>
      <c r="I235" s="279" t="s">
        <v>694</v>
      </c>
      <c r="J235" s="280">
        <f>VLOOKUP(A235,[8]Planilha1!$A$3:$D$260,2,FALSE)</f>
        <v>0</v>
      </c>
      <c r="K235" s="280">
        <f>VLOOKUP(A235,[8]Planilha1!$A$3:$D$260,3,FALSE)</f>
        <v>72</v>
      </c>
      <c r="L235" s="280">
        <f>VLOOKUP(A235,[8]Planilha1!$A$3:$D$260,4,FALSE)</f>
        <v>30</v>
      </c>
      <c r="M235" s="281">
        <f>VLOOKUP(A235,'[9]Base Cadastral Entidades'!$A$8:$W$475,15,FALSE)</f>
        <v>1</v>
      </c>
      <c r="N235" s="282">
        <f>VLOOKUP(A235,'[9]Base Cadastral Entidades'!$A$8:$W$475,16,FALSE)</f>
        <v>2</v>
      </c>
      <c r="O235" s="315" t="str">
        <f>VLOOKUP(A235,[2]Dados_EFPC!A$1:O$273,15,FALSE)</f>
        <v>http://www.inergus.com.br</v>
      </c>
    </row>
    <row r="236" spans="1:15" x14ac:dyDescent="0.3">
      <c r="A236" s="313" t="s">
        <v>643</v>
      </c>
      <c r="B236" s="313" t="s">
        <v>1204</v>
      </c>
      <c r="C236" s="313" t="s">
        <v>1205</v>
      </c>
      <c r="D236" s="314" t="s">
        <v>746</v>
      </c>
      <c r="E236" s="314" t="s">
        <v>163</v>
      </c>
      <c r="F236" s="278">
        <v>89277518.840000004</v>
      </c>
      <c r="G236" s="279">
        <f>VLOOKUP(A236,[7]Planilha3!$G$4:$H$254,2,FALSE)</f>
        <v>2360926.38</v>
      </c>
      <c r="H236" s="279">
        <f>VLOOKUP(A236,[7]Planilha2!$F$4:$G$248,2,FALSE)</f>
        <v>2812537.62</v>
      </c>
      <c r="I236" s="279" t="s">
        <v>694</v>
      </c>
      <c r="J236" s="280">
        <f>VLOOKUP(A236,[8]Planilha1!$A$3:$D$260,2,FALSE)</f>
        <v>11</v>
      </c>
      <c r="K236" s="280">
        <f>VLOOKUP(A236,[8]Planilha1!$A$3:$D$260,3,FALSE)</f>
        <v>174</v>
      </c>
      <c r="L236" s="280">
        <f>VLOOKUP(A236,[8]Planilha1!$A$3:$D$260,4,FALSE)</f>
        <v>115</v>
      </c>
      <c r="M236" s="281">
        <f>VLOOKUP(A236,'[9]Base Cadastral Entidades'!$A$8:$W$475,15,FALSE)</f>
        <v>2</v>
      </c>
      <c r="N236" s="282">
        <f>VLOOKUP(A236,'[9]Base Cadastral Entidades'!$A$8:$W$475,16,FALSE)</f>
        <v>1</v>
      </c>
      <c r="O236" s="315" t="str">
        <f>VLOOKUP(A236,[2]Dados_EFPC!A$1:O$273,15,FALSE)</f>
        <v>http://www.silius.com.br</v>
      </c>
    </row>
    <row r="237" spans="1:15" x14ac:dyDescent="0.3">
      <c r="A237" s="313" t="s">
        <v>645</v>
      </c>
      <c r="B237" s="313" t="s">
        <v>1190</v>
      </c>
      <c r="C237" s="313" t="s">
        <v>1191</v>
      </c>
      <c r="D237" s="314" t="s">
        <v>425</v>
      </c>
      <c r="E237" s="314" t="s">
        <v>284</v>
      </c>
      <c r="F237" s="278">
        <v>89770973.930000007</v>
      </c>
      <c r="G237" s="279">
        <f>VLOOKUP(A237,[7]Planilha3!$G$4:$H$254,2,FALSE)</f>
        <v>1632574.49</v>
      </c>
      <c r="H237" s="279">
        <f>VLOOKUP(A237,[7]Planilha2!$F$4:$G$248,2,FALSE)</f>
        <v>92355.44</v>
      </c>
      <c r="I237" s="279">
        <v>1363760.52</v>
      </c>
      <c r="J237" s="280">
        <f>VLOOKUP(A237,[8]Planilha1!$A$3:$D$260,2,FALSE)</f>
        <v>1320</v>
      </c>
      <c r="K237" s="280">
        <f>VLOOKUP(A237,[8]Planilha1!$A$3:$D$260,3,FALSE)</f>
        <v>5</v>
      </c>
      <c r="L237" s="280">
        <f>VLOOKUP(A237,[8]Planilha1!$A$3:$D$260,4,FALSE)</f>
        <v>8</v>
      </c>
      <c r="M237" s="281">
        <f>VLOOKUP(A237,'[9]Base Cadastral Entidades'!$A$8:$W$475,15,FALSE)</f>
        <v>1</v>
      </c>
      <c r="N237" s="282">
        <f>VLOOKUP(A237,'[9]Base Cadastral Entidades'!$A$8:$W$475,16,FALSE)</f>
        <v>1</v>
      </c>
      <c r="O237" s="315" t="str">
        <f>VLOOKUP(A237,[2]Dados_EFPC!A$1:O$273,15,FALSE)</f>
        <v>http://www.sbotprev.org.br</v>
      </c>
    </row>
    <row r="238" spans="1:15" x14ac:dyDescent="0.3">
      <c r="A238" s="313" t="s">
        <v>653</v>
      </c>
      <c r="B238" s="313" t="s">
        <v>840</v>
      </c>
      <c r="C238" s="313" t="s">
        <v>841</v>
      </c>
      <c r="D238" s="314" t="s">
        <v>732</v>
      </c>
      <c r="E238" s="314" t="s">
        <v>163</v>
      </c>
      <c r="F238" s="278">
        <v>88227645.840000004</v>
      </c>
      <c r="G238" s="279">
        <f>VLOOKUP(A238,[7]Planilha3!$G$4:$H$254,2,FALSE)</f>
        <v>8074309.7699999996</v>
      </c>
      <c r="H238" s="279" t="s">
        <v>694</v>
      </c>
      <c r="I238" s="279">
        <v>24313.61</v>
      </c>
      <c r="J238" s="280">
        <f>VLOOKUP(A238,[8]Planilha1!$A$3:$D$260,2,FALSE)</f>
        <v>3422</v>
      </c>
      <c r="K238" s="280">
        <f>VLOOKUP(A238,[8]Planilha1!$A$3:$D$260,3,FALSE)</f>
        <v>0</v>
      </c>
      <c r="L238" s="280">
        <f>VLOOKUP(A238,[8]Planilha1!$A$3:$D$260,4,FALSE)</f>
        <v>0</v>
      </c>
      <c r="M238" s="281">
        <f>VLOOKUP(A238,'[9]Base Cadastral Entidades'!$A$8:$W$475,15,FALSE)</f>
        <v>1</v>
      </c>
      <c r="N238" s="282">
        <f>VLOOKUP(A238,'[9]Base Cadastral Entidades'!$A$8:$W$475,16,FALSE)</f>
        <v>4</v>
      </c>
      <c r="O238" s="315" t="str">
        <f>VLOOKUP(A238,[2]Dados_EFPC!A$1:O$273,15,FALSE)</f>
        <v>https://dfprevicom.com.br/</v>
      </c>
    </row>
    <row r="239" spans="1:15" x14ac:dyDescent="0.3">
      <c r="A239" s="313" t="s">
        <v>647</v>
      </c>
      <c r="B239" s="313" t="s">
        <v>730</v>
      </c>
      <c r="C239" s="313" t="s">
        <v>731</v>
      </c>
      <c r="D239" s="314" t="s">
        <v>732</v>
      </c>
      <c r="E239" s="314" t="s">
        <v>284</v>
      </c>
      <c r="F239" s="278">
        <v>84352520.969999999</v>
      </c>
      <c r="G239" s="279">
        <f>VLOOKUP(A239,[7]Planilha3!$G$4:$H$254,2,FALSE)</f>
        <v>515456.41</v>
      </c>
      <c r="H239" s="279">
        <f>VLOOKUP(A239,[7]Planilha2!$F$4:$G$248,2,FALSE)</f>
        <v>893793.08</v>
      </c>
      <c r="I239" s="279">
        <v>3414314.1</v>
      </c>
      <c r="J239" s="280">
        <f>VLOOKUP(A239,[8]Planilha1!$A$3:$D$260,2,FALSE)</f>
        <v>1341</v>
      </c>
      <c r="K239" s="280">
        <f>VLOOKUP(A239,[8]Planilha1!$A$3:$D$260,3,FALSE)</f>
        <v>24</v>
      </c>
      <c r="L239" s="280">
        <f>VLOOKUP(A239,[8]Planilha1!$A$3:$D$260,4,FALSE)</f>
        <v>0</v>
      </c>
      <c r="M239" s="281">
        <f>VLOOKUP(A239,'[9]Base Cadastral Entidades'!$A$8:$W$475,15,FALSE)</f>
        <v>2</v>
      </c>
      <c r="N239" s="282">
        <f>VLOOKUP(A239,'[9]Base Cadastral Entidades'!$A$8:$W$475,16,FALSE)</f>
        <v>3</v>
      </c>
      <c r="O239" s="315" t="str">
        <f>VLOOKUP(A239,[2]Dados_EFPC!A$1:O$273,15,FALSE)</f>
        <v>http://www.anabbprev.org.br</v>
      </c>
    </row>
    <row r="240" spans="1:15" x14ac:dyDescent="0.3">
      <c r="A240" s="313" t="s">
        <v>654</v>
      </c>
      <c r="B240" s="313" t="s">
        <v>727</v>
      </c>
      <c r="C240" s="313" t="s">
        <v>728</v>
      </c>
      <c r="D240" s="314" t="s">
        <v>729</v>
      </c>
      <c r="E240" s="314" t="s">
        <v>163</v>
      </c>
      <c r="F240" s="278">
        <v>79833470.150000006</v>
      </c>
      <c r="G240" s="279">
        <f>VLOOKUP(A240,[7]Planilha3!$G$4:$H$254,2,FALSE)</f>
        <v>3260714.41</v>
      </c>
      <c r="H240" s="279" t="s">
        <v>694</v>
      </c>
      <c r="I240" s="279">
        <v>1358.19</v>
      </c>
      <c r="J240" s="280">
        <f>VLOOKUP(A240,[8]Planilha1!$A$3:$D$260,2,FALSE)</f>
        <v>410</v>
      </c>
      <c r="K240" s="280">
        <f>VLOOKUP(A240,[8]Planilha1!$A$3:$D$260,3,FALSE)</f>
        <v>0</v>
      </c>
      <c r="L240" s="280">
        <f>VLOOKUP(A240,[8]Planilha1!$A$3:$D$260,4,FALSE)</f>
        <v>0</v>
      </c>
      <c r="M240" s="281">
        <f>VLOOKUP(A240,'[9]Base Cadastral Entidades'!$A$8:$W$475,15,FALSE)</f>
        <v>1</v>
      </c>
      <c r="N240" s="282">
        <f>VLOOKUP(A240,'[9]Base Cadastral Entidades'!$A$8:$W$475,16,FALSE)</f>
        <v>6</v>
      </c>
      <c r="O240" s="316" t="s">
        <v>1347</v>
      </c>
    </row>
    <row r="241" spans="1:15" x14ac:dyDescent="0.3">
      <c r="A241" s="313" t="s">
        <v>648</v>
      </c>
      <c r="B241" s="313" t="s">
        <v>889</v>
      </c>
      <c r="C241" s="313" t="s">
        <v>890</v>
      </c>
      <c r="D241" s="314" t="s">
        <v>711</v>
      </c>
      <c r="E241" s="314" t="s">
        <v>163</v>
      </c>
      <c r="F241" s="278">
        <v>73627915.670000002</v>
      </c>
      <c r="G241" s="279" t="s">
        <v>694</v>
      </c>
      <c r="H241" s="279" t="s">
        <v>694</v>
      </c>
      <c r="I241" s="279" t="s">
        <v>694</v>
      </c>
      <c r="J241" s="280">
        <f>VLOOKUP(A241,[8]Planilha1!$A$3:$D$260,2,FALSE)</f>
        <v>0</v>
      </c>
      <c r="K241" s="280">
        <f>VLOOKUP(A241,[8]Planilha1!$A$3:$D$260,3,FALSE)</f>
        <v>0</v>
      </c>
      <c r="L241" s="280">
        <f>VLOOKUP(A241,[8]Planilha1!$A$3:$D$260,4,FALSE)</f>
        <v>0</v>
      </c>
      <c r="M241" s="281">
        <f>VLOOKUP(A241,'[9]Base Cadastral Entidades'!$A$8:$W$475,15,FALSE)</f>
        <v>2</v>
      </c>
      <c r="N241" s="282">
        <f>VLOOKUP(A241,'[9]Base Cadastral Entidades'!$A$8:$W$475,16,FALSE)</f>
        <v>0</v>
      </c>
      <c r="O241" s="315" t="str">
        <f>VLOOKUP(A241,[2]Dados_EFPC!A$1:O$273,15,FALSE)</f>
        <v>http://www.fioprev.org.br</v>
      </c>
    </row>
    <row r="242" spans="1:15" x14ac:dyDescent="0.3">
      <c r="A242" s="313" t="s">
        <v>693</v>
      </c>
      <c r="B242" s="313" t="s">
        <v>1005</v>
      </c>
      <c r="C242" s="313" t="s">
        <v>1006</v>
      </c>
      <c r="D242" s="314" t="s">
        <v>425</v>
      </c>
      <c r="E242" s="314" t="s">
        <v>285</v>
      </c>
      <c r="F242" s="278">
        <v>63615977.880000003</v>
      </c>
      <c r="G242" s="279">
        <f>VLOOKUP(A242,[7]Planilha3!$G$4:$H$254,2,FALSE)</f>
        <v>973081.35000000009</v>
      </c>
      <c r="H242" s="279">
        <f>VLOOKUP(A242,[7]Planilha2!$F$4:$G$248,2,FALSE)</f>
        <v>210874.35</v>
      </c>
      <c r="I242" s="279">
        <v>171319.72</v>
      </c>
      <c r="J242" s="280">
        <f>VLOOKUP(A242,[8]Planilha1!$A$3:$D$260,2,FALSE)</f>
        <v>2140</v>
      </c>
      <c r="K242" s="280">
        <f>VLOOKUP(A242,[8]Planilha1!$A$3:$D$260,3,FALSE)</f>
        <v>30</v>
      </c>
      <c r="L242" s="280">
        <f>VLOOKUP(A242,[8]Planilha1!$A$3:$D$260,4,FALSE)</f>
        <v>6</v>
      </c>
      <c r="M242" s="281">
        <f>VLOOKUP(A242,'[9]Base Cadastral Entidades'!$A$8:$W$475,15,FALSE)</f>
        <v>1</v>
      </c>
      <c r="N242" s="282">
        <f>VLOOKUP(A242,'[9]Base Cadastral Entidades'!$A$8:$W$475,16,FALSE)</f>
        <v>4</v>
      </c>
      <c r="O242" s="315" t="s">
        <v>444</v>
      </c>
    </row>
    <row r="243" spans="1:15" x14ac:dyDescent="0.3">
      <c r="A243" s="313" t="s">
        <v>649</v>
      </c>
      <c r="B243" s="313" t="s">
        <v>1038</v>
      </c>
      <c r="C243" s="313" t="s">
        <v>1039</v>
      </c>
      <c r="D243" s="314" t="s">
        <v>711</v>
      </c>
      <c r="E243" s="314" t="s">
        <v>284</v>
      </c>
      <c r="F243" s="278">
        <v>54788892.399999999</v>
      </c>
      <c r="G243" s="279">
        <f>VLOOKUP(A243,[7]Planilha3!$G$4:$H$254,2,FALSE)</f>
        <v>1002040.43</v>
      </c>
      <c r="H243" s="279">
        <f>VLOOKUP(A243,[7]Planilha2!$F$4:$G$248,2,FALSE)</f>
        <v>1524088.2200000002</v>
      </c>
      <c r="I243" s="279">
        <v>5516524.1699999999</v>
      </c>
      <c r="J243" s="280">
        <f>VLOOKUP(A243,[8]Planilha1!$A$3:$D$260,2,FALSE)</f>
        <v>4656</v>
      </c>
      <c r="K243" s="280">
        <f>VLOOKUP(A243,[8]Planilha1!$A$3:$D$260,3,FALSE)</f>
        <v>14</v>
      </c>
      <c r="L243" s="280">
        <f>VLOOKUP(A243,[8]Planilha1!$A$3:$D$260,4,FALSE)</f>
        <v>12</v>
      </c>
      <c r="M243" s="281">
        <f>VLOOKUP(A243,'[9]Base Cadastral Entidades'!$A$8:$W$475,15,FALSE)</f>
        <v>1</v>
      </c>
      <c r="N243" s="282">
        <f>VLOOKUP(A243,'[9]Base Cadastral Entidades'!$A$8:$W$475,16,FALSE)</f>
        <v>2</v>
      </c>
      <c r="O243" s="315" t="str">
        <f>VLOOKUP(A243,[2]Dados_EFPC!A$1:O$273,15,FALSE)</f>
        <v>http://www.oabprev-rj.com.br</v>
      </c>
    </row>
    <row r="244" spans="1:15" x14ac:dyDescent="0.3">
      <c r="A244" s="313" t="s">
        <v>652</v>
      </c>
      <c r="B244" s="313" t="s">
        <v>719</v>
      </c>
      <c r="C244" s="313" t="s">
        <v>720</v>
      </c>
      <c r="D244" s="314" t="s">
        <v>721</v>
      </c>
      <c r="E244" s="314" t="s">
        <v>163</v>
      </c>
      <c r="F244" s="278">
        <v>58904169.200000003</v>
      </c>
      <c r="G244" s="279">
        <f>VLOOKUP(A244,[7]Planilha3!$G$4:$H$254,2,FALSE)</f>
        <v>939446.42999999993</v>
      </c>
      <c r="H244" s="279">
        <f>VLOOKUP(A244,[7]Planilha2!$F$4:$G$248,2,FALSE)</f>
        <v>589810.88</v>
      </c>
      <c r="I244" s="279">
        <v>470440.18</v>
      </c>
      <c r="J244" s="280">
        <f>VLOOKUP(A244,[8]Planilha1!$A$3:$D$260,2,FALSE)</f>
        <v>153</v>
      </c>
      <c r="K244" s="280">
        <f>VLOOKUP(A244,[8]Planilha1!$A$3:$D$260,3,FALSE)</f>
        <v>38</v>
      </c>
      <c r="L244" s="280">
        <f>VLOOKUP(A244,[8]Planilha1!$A$3:$D$260,4,FALSE)</f>
        <v>2</v>
      </c>
      <c r="M244" s="281">
        <f>VLOOKUP(A244,'[9]Base Cadastral Entidades'!$A$8:$W$475,15,FALSE)</f>
        <v>1</v>
      </c>
      <c r="N244" s="282">
        <f>VLOOKUP(A244,'[9]Base Cadastral Entidades'!$A$8:$W$475,16,FALSE)</f>
        <v>2</v>
      </c>
      <c r="O244" s="315" t="str">
        <f>VLOOKUP(A244,[2]Dados_EFPC!A$1:O$273,15,FALSE)</f>
        <v>http://www.alepeprev.org.br/</v>
      </c>
    </row>
    <row r="245" spans="1:15" x14ac:dyDescent="0.3">
      <c r="A245" s="313" t="s">
        <v>655</v>
      </c>
      <c r="B245" s="313" t="s">
        <v>753</v>
      </c>
      <c r="C245" s="313" t="s">
        <v>754</v>
      </c>
      <c r="D245" s="314" t="s">
        <v>425</v>
      </c>
      <c r="E245" s="314" t="s">
        <v>285</v>
      </c>
      <c r="F245" s="278">
        <v>60075115.770000003</v>
      </c>
      <c r="G245" s="279">
        <f>VLOOKUP(A245,[7]Planilha3!$G$4:$H$254,2,FALSE)</f>
        <v>3554501.83</v>
      </c>
      <c r="H245" s="279">
        <f>VLOOKUP(A245,[7]Planilha2!$F$4:$G$248,2,FALSE)</f>
        <v>19993.84</v>
      </c>
      <c r="I245" s="279">
        <v>413891.34</v>
      </c>
      <c r="J245" s="280">
        <f>VLOOKUP(A245,[8]Planilha1!$A$3:$D$260,2,FALSE)</f>
        <v>3706</v>
      </c>
      <c r="K245" s="280">
        <f>VLOOKUP(A245,[8]Planilha1!$A$3:$D$260,3,FALSE)</f>
        <v>0</v>
      </c>
      <c r="L245" s="280">
        <f>VLOOKUP(A245,[8]Planilha1!$A$3:$D$260,4,FALSE)</f>
        <v>0</v>
      </c>
      <c r="M245" s="281">
        <f>VLOOKUP(A245,'[9]Base Cadastral Entidades'!$A$8:$W$475,15,FALSE)</f>
        <v>1</v>
      </c>
      <c r="N245" s="282">
        <f>VLOOKUP(A245,'[9]Base Cadastral Entidades'!$A$8:$W$475,16,FALSE)</f>
        <v>8</v>
      </c>
      <c r="O245" s="316" t="s">
        <v>1348</v>
      </c>
    </row>
    <row r="246" spans="1:15" x14ac:dyDescent="0.3">
      <c r="A246" s="313" t="s">
        <v>657</v>
      </c>
      <c r="B246" s="313" t="s">
        <v>810</v>
      </c>
      <c r="C246" s="313" t="s">
        <v>811</v>
      </c>
      <c r="D246" s="314" t="s">
        <v>767</v>
      </c>
      <c r="E246" s="314" t="s">
        <v>163</v>
      </c>
      <c r="F246" s="278">
        <v>55382150.630000003</v>
      </c>
      <c r="G246" s="279">
        <f>VLOOKUP(A246,[7]Planilha3!$G$4:$H$254,2,FALSE)</f>
        <v>5194488.2300000004</v>
      </c>
      <c r="H246" s="279" t="s">
        <v>694</v>
      </c>
      <c r="I246" s="279">
        <v>795.34</v>
      </c>
      <c r="J246" s="280">
        <f>VLOOKUP(A246,[8]Planilha1!$A$3:$D$260,2,FALSE)</f>
        <v>921</v>
      </c>
      <c r="K246" s="280">
        <f>VLOOKUP(A246,[8]Planilha1!$A$3:$D$260,3,FALSE)</f>
        <v>0</v>
      </c>
      <c r="L246" s="280">
        <f>VLOOKUP(A246,[8]Planilha1!$A$3:$D$260,4,FALSE)</f>
        <v>0</v>
      </c>
      <c r="M246" s="281">
        <f>VLOOKUP(A246,'[9]Base Cadastral Entidades'!$A$8:$W$475,15,FALSE)</f>
        <v>2</v>
      </c>
      <c r="N246" s="282">
        <f>VLOOKUP(A246,'[9]Base Cadastral Entidades'!$A$8:$W$475,16,FALSE)</f>
        <v>21</v>
      </c>
      <c r="O246" s="315" t="s">
        <v>1349</v>
      </c>
    </row>
    <row r="247" spans="1:15" x14ac:dyDescent="0.3">
      <c r="A247" s="313" t="s">
        <v>650</v>
      </c>
      <c r="B247" s="313" t="s">
        <v>999</v>
      </c>
      <c r="C247" s="313" t="s">
        <v>1000</v>
      </c>
      <c r="D247" s="314" t="s">
        <v>703</v>
      </c>
      <c r="E247" s="314" t="s">
        <v>285</v>
      </c>
      <c r="F247" s="278">
        <v>49120105.829999998</v>
      </c>
      <c r="G247" s="279" t="s">
        <v>694</v>
      </c>
      <c r="H247" s="279" t="s">
        <v>694</v>
      </c>
      <c r="I247" s="279" t="s">
        <v>694</v>
      </c>
      <c r="J247" s="280" t="s">
        <v>694</v>
      </c>
      <c r="K247" s="280" t="s">
        <v>694</v>
      </c>
      <c r="L247" s="280" t="s">
        <v>694</v>
      </c>
      <c r="M247" s="281">
        <f>VLOOKUP(A247,'[9]Base Cadastral Entidades'!$A$8:$W$475,15,FALSE)</f>
        <v>2</v>
      </c>
      <c r="N247" s="282">
        <f>VLOOKUP(A247,'[9]Base Cadastral Entidades'!$A$8:$W$475,16,FALSE)</f>
        <v>12</v>
      </c>
      <c r="O247" s="315" t="str">
        <f>VLOOKUP(A247,[2]Dados_EFPC!A$1:O$273,15,FALSE)</f>
        <v>www.mendesprev.org.br</v>
      </c>
    </row>
    <row r="248" spans="1:15" x14ac:dyDescent="0.3">
      <c r="A248" s="313" t="s">
        <v>656</v>
      </c>
      <c r="B248" s="313" t="s">
        <v>914</v>
      </c>
      <c r="C248" s="313" t="s">
        <v>915</v>
      </c>
      <c r="D248" s="314" t="s">
        <v>726</v>
      </c>
      <c r="E248" s="314" t="s">
        <v>285</v>
      </c>
      <c r="F248" s="278">
        <v>43328617.409999996</v>
      </c>
      <c r="G248" s="279">
        <f>VLOOKUP(A248,[7]Planilha3!$G$4:$H$254,2,FALSE)</f>
        <v>41914.18</v>
      </c>
      <c r="H248" s="279">
        <f>VLOOKUP(A248,[7]Planilha2!$F$4:$G$248,2,FALSE)</f>
        <v>83761.679999999993</v>
      </c>
      <c r="I248" s="279">
        <v>5762.06</v>
      </c>
      <c r="J248" s="280">
        <f>VLOOKUP(A248,[8]Planilha1!$A$3:$D$260,2,FALSE)</f>
        <v>148</v>
      </c>
      <c r="K248" s="280">
        <f>VLOOKUP(A248,[8]Planilha1!$A$3:$D$260,3,FALSE)</f>
        <v>7</v>
      </c>
      <c r="L248" s="280">
        <f>VLOOKUP(A248,[8]Planilha1!$A$3:$D$260,4,FALSE)</f>
        <v>0</v>
      </c>
      <c r="M248" s="281">
        <f>VLOOKUP(A248,'[9]Base Cadastral Entidades'!$A$8:$W$475,15,FALSE)</f>
        <v>1</v>
      </c>
      <c r="N248" s="282">
        <f>VLOOKUP(A248,'[9]Base Cadastral Entidades'!$A$8:$W$475,16,FALSE)</f>
        <v>2</v>
      </c>
      <c r="O248" s="315" t="str">
        <f>VLOOKUP(A248,[2]Dados_EFPC!A$1:O$273,15,FALSE)</f>
        <v>WWW.BRASILSAT.COM.BR</v>
      </c>
    </row>
    <row r="249" spans="1:15" ht="16.95" customHeight="1" x14ac:dyDescent="0.3">
      <c r="A249" s="313" t="s">
        <v>659</v>
      </c>
      <c r="B249" s="313" t="s">
        <v>1070</v>
      </c>
      <c r="C249" s="313" t="s">
        <v>1071</v>
      </c>
      <c r="D249" s="314" t="s">
        <v>850</v>
      </c>
      <c r="E249" s="314" t="s">
        <v>163</v>
      </c>
      <c r="F249" s="278">
        <v>45013601.479999997</v>
      </c>
      <c r="G249" s="279">
        <f>VLOOKUP(A249,[7]Planilha3!$G$4:$H$254,2,FALSE)</f>
        <v>4616408</v>
      </c>
      <c r="H249" s="279" t="s">
        <v>694</v>
      </c>
      <c r="I249" s="279" t="s">
        <v>694</v>
      </c>
      <c r="J249" s="280">
        <f>VLOOKUP(A249,[8]Planilha1!$A$3:$D$260,2,FALSE)</f>
        <v>1250</v>
      </c>
      <c r="K249" s="280">
        <f>VLOOKUP(A249,[8]Planilha1!$A$3:$D$260,3,FALSE)</f>
        <v>0</v>
      </c>
      <c r="L249" s="280">
        <f>VLOOKUP(A249,[8]Planilha1!$A$3:$D$260,4,FALSE)</f>
        <v>0</v>
      </c>
      <c r="M249" s="281">
        <f>VLOOKUP(A249,'[9]Base Cadastral Entidades'!$A$8:$W$475,15,FALSE)</f>
        <v>1</v>
      </c>
      <c r="N249" s="282">
        <f>VLOOKUP(A249,'[9]Base Cadastral Entidades'!$A$8:$W$475,16,FALSE)</f>
        <v>7</v>
      </c>
      <c r="O249" s="315" t="str">
        <f>VLOOKUP(A249,[2]Dados_EFPC!A$1:O$273,15,FALSE)</f>
        <v>http://www.prevcom-brc.com.br/</v>
      </c>
    </row>
    <row r="250" spans="1:15" ht="15" customHeight="1" x14ac:dyDescent="0.3">
      <c r="A250" s="313" t="s">
        <v>689</v>
      </c>
      <c r="B250" s="313" t="s">
        <v>1236</v>
      </c>
      <c r="C250" s="313" t="s">
        <v>1237</v>
      </c>
      <c r="D250" s="314" t="s">
        <v>703</v>
      </c>
      <c r="E250" s="314" t="s">
        <v>285</v>
      </c>
      <c r="F250" s="278">
        <v>33309409.949999999</v>
      </c>
      <c r="G250" s="279">
        <f>VLOOKUP(A250,[7]Planilha3!$G$4:$H$254,2,FALSE)</f>
        <v>113099.3</v>
      </c>
      <c r="H250" s="279">
        <f>VLOOKUP(A250,[7]Planilha2!$F$4:$G$248,2,FALSE)</f>
        <v>381596.04</v>
      </c>
      <c r="I250" s="279" t="s">
        <v>694</v>
      </c>
      <c r="J250" s="280">
        <f>VLOOKUP(A250,[8]Planilha1!$A$3:$D$260,2,FALSE)</f>
        <v>4</v>
      </c>
      <c r="K250" s="280">
        <f>VLOOKUP(A250,[8]Planilha1!$A$3:$D$260,3,FALSE)</f>
        <v>12</v>
      </c>
      <c r="L250" s="280">
        <f>VLOOKUP(A250,[8]Planilha1!$A$3:$D$260,4,FALSE)</f>
        <v>10</v>
      </c>
      <c r="M250" s="281">
        <f>VLOOKUP(A250,'[9]Base Cadastral Entidades'!$A$8:$W$475,15,FALSE)</f>
        <v>1</v>
      </c>
      <c r="N250" s="282">
        <f>VLOOKUP(A250,'[9]Base Cadastral Entidades'!$A$8:$W$475,16,FALSE)</f>
        <v>3</v>
      </c>
      <c r="O250" s="315" t="str">
        <f>VLOOKUP(A250,[2]Dados_EFPC!A$1:O$273,15,FALSE)</f>
        <v>Sem site</v>
      </c>
    </row>
    <row r="251" spans="1:15" x14ac:dyDescent="0.3">
      <c r="A251" s="313" t="s">
        <v>658</v>
      </c>
      <c r="B251" s="313" t="s">
        <v>733</v>
      </c>
      <c r="C251" s="313" t="s">
        <v>734</v>
      </c>
      <c r="D251" s="314" t="s">
        <v>425</v>
      </c>
      <c r="E251" s="314" t="s">
        <v>284</v>
      </c>
      <c r="F251" s="278">
        <v>523.72</v>
      </c>
      <c r="G251" s="279">
        <f>VLOOKUP(A251,[7]Planilha3!$G$4:$H$254,2,FALSE)</f>
        <v>217994.23</v>
      </c>
      <c r="H251" s="279">
        <f>VLOOKUP(A251,[7]Planilha2!$F$4:$G$248,2,FALSE)</f>
        <v>18551.39</v>
      </c>
      <c r="I251" s="279">
        <v>402601.05</v>
      </c>
      <c r="J251" s="280">
        <f>VLOOKUP(A251,[8]Planilha1!$A$3:$D$260,2,FALSE)</f>
        <v>900</v>
      </c>
      <c r="K251" s="280">
        <f>VLOOKUP(A251,[8]Planilha1!$A$3:$D$260,3,FALSE)</f>
        <v>5</v>
      </c>
      <c r="L251" s="280">
        <f>VLOOKUP(A251,[8]Planilha1!$A$3:$D$260,4,FALSE)</f>
        <v>5</v>
      </c>
      <c r="M251" s="281">
        <f>VLOOKUP(A251,'[9]Base Cadastral Entidades'!$A$8:$W$475,15,FALSE)</f>
        <v>1</v>
      </c>
      <c r="N251" s="282">
        <f>VLOOKUP(A251,'[9]Base Cadastral Entidades'!$A$8:$W$475,16,FALSE)</f>
        <v>2</v>
      </c>
      <c r="O251" s="315" t="str">
        <f>VLOOKUP(A251,[2]Dados_EFPC!A$1:O$273,15,FALSE)</f>
        <v>WWW.APCDPREV.ORG.BR</v>
      </c>
    </row>
    <row r="252" spans="1:15" x14ac:dyDescent="0.3">
      <c r="A252" s="313" t="s">
        <v>664</v>
      </c>
      <c r="B252" s="313" t="s">
        <v>828</v>
      </c>
      <c r="C252" s="313" t="s">
        <v>829</v>
      </c>
      <c r="D252" s="314" t="s">
        <v>726</v>
      </c>
      <c r="E252" s="314" t="s">
        <v>163</v>
      </c>
      <c r="F252" s="278">
        <v>29812353.760000002</v>
      </c>
      <c r="G252" s="279">
        <f>VLOOKUP(A252,[7]Planilha3!$G$4:$H$254,2,FALSE)</f>
        <v>3627818.95</v>
      </c>
      <c r="H252" s="279" t="s">
        <v>694</v>
      </c>
      <c r="I252" s="279">
        <v>141457.96</v>
      </c>
      <c r="J252" s="280">
        <f>VLOOKUP(A252,[8]Planilha1!$A$3:$D$260,2,FALSE)</f>
        <v>4106</v>
      </c>
      <c r="K252" s="280">
        <f>VLOOKUP(A252,[8]Planilha1!$A$3:$D$260,3,FALSE)</f>
        <v>0</v>
      </c>
      <c r="L252" s="280">
        <f>VLOOKUP(A252,[8]Planilha1!$A$3:$D$260,4,FALSE)</f>
        <v>0</v>
      </c>
      <c r="M252" s="281">
        <f>VLOOKUP(A252,'[9]Base Cadastral Entidades'!$A$8:$W$475,15,FALSE)</f>
        <v>4</v>
      </c>
      <c r="N252" s="282">
        <f>VLOOKUP(A252,'[9]Base Cadastral Entidades'!$A$8:$W$475,16,FALSE)</f>
        <v>18</v>
      </c>
      <c r="O252" s="315" t="s">
        <v>1350</v>
      </c>
    </row>
    <row r="253" spans="1:15" x14ac:dyDescent="0.3">
      <c r="A253" s="313" t="s">
        <v>660</v>
      </c>
      <c r="B253" s="313" t="s">
        <v>707</v>
      </c>
      <c r="C253" s="313" t="s">
        <v>708</v>
      </c>
      <c r="D253" s="314" t="s">
        <v>425</v>
      </c>
      <c r="E253" s="314" t="s">
        <v>285</v>
      </c>
      <c r="F253" s="278">
        <v>28953908.309999999</v>
      </c>
      <c r="G253" s="279">
        <f>VLOOKUP(A253,[7]Planilha3!$G$4:$H$254,2,FALSE)</f>
        <v>0</v>
      </c>
      <c r="H253" s="279">
        <f>VLOOKUP(A253,[7]Planilha2!$F$4:$G$248,2,FALSE)</f>
        <v>0</v>
      </c>
      <c r="I253" s="279">
        <v>0</v>
      </c>
      <c r="J253" s="280" t="s">
        <v>694</v>
      </c>
      <c r="K253" s="280" t="s">
        <v>694</v>
      </c>
      <c r="L253" s="280" t="s">
        <v>694</v>
      </c>
      <c r="M253" s="281">
        <f>VLOOKUP(A253,'[9]Base Cadastral Entidades'!$A$8:$W$475,15,FALSE)</f>
        <v>1</v>
      </c>
      <c r="N253" s="282">
        <f>VLOOKUP(A253,'[9]Base Cadastral Entidades'!$A$8:$W$475,16,FALSE)</f>
        <v>2</v>
      </c>
      <c r="O253" s="315" t="s">
        <v>1351</v>
      </c>
    </row>
    <row r="254" spans="1:15" x14ac:dyDescent="0.3">
      <c r="A254" s="313" t="s">
        <v>662</v>
      </c>
      <c r="B254" s="313" t="s">
        <v>898</v>
      </c>
      <c r="C254" s="313" t="s">
        <v>899</v>
      </c>
      <c r="D254" s="314" t="s">
        <v>746</v>
      </c>
      <c r="E254" s="314" t="s">
        <v>163</v>
      </c>
      <c r="F254" s="278">
        <v>17717119.16</v>
      </c>
      <c r="G254" s="279" t="s">
        <v>694</v>
      </c>
      <c r="H254" s="279" t="s">
        <v>694</v>
      </c>
      <c r="I254" s="279" t="s">
        <v>694</v>
      </c>
      <c r="J254" s="280" t="s">
        <v>694</v>
      </c>
      <c r="K254" s="280" t="s">
        <v>694</v>
      </c>
      <c r="L254" s="280" t="s">
        <v>694</v>
      </c>
      <c r="M254" s="281">
        <f>VLOOKUP(A254,'[9]Base Cadastral Entidades'!$A$8:$W$475,15,FALSE)</f>
        <v>1</v>
      </c>
      <c r="N254" s="282">
        <f>VLOOKUP(A254,'[9]Base Cadastral Entidades'!$A$8:$W$475,16,FALSE)</f>
        <v>0</v>
      </c>
      <c r="O254" s="315" t="str">
        <f>VLOOKUP(A254,[2]Dados_EFPC!A$1:O$273,15,FALSE)</f>
        <v>http://www.fucae.com.br/</v>
      </c>
    </row>
    <row r="255" spans="1:15" x14ac:dyDescent="0.3">
      <c r="A255" s="313" t="s">
        <v>663</v>
      </c>
      <c r="B255" s="313" t="s">
        <v>1033</v>
      </c>
      <c r="C255" s="313" t="s">
        <v>1034</v>
      </c>
      <c r="D255" s="314" t="s">
        <v>1035</v>
      </c>
      <c r="E255" s="314" t="s">
        <v>284</v>
      </c>
      <c r="F255" s="278">
        <v>16164078.550000001</v>
      </c>
      <c r="G255" s="279">
        <f>VLOOKUP(A255,[7]Planilha3!$G$4:$H$254,2,FALSE)</f>
        <v>81251.679999999993</v>
      </c>
      <c r="H255" s="279">
        <f>VLOOKUP(A255,[7]Planilha2!$F$4:$G$248,2,FALSE)</f>
        <v>537913.78</v>
      </c>
      <c r="I255" s="279">
        <v>118122.73</v>
      </c>
      <c r="J255" s="280">
        <f>VLOOKUP(A255,[8]Planilha1!$A$3:$D$260,2,FALSE)</f>
        <v>432</v>
      </c>
      <c r="K255" s="280">
        <f>VLOOKUP(A255,[8]Planilha1!$A$3:$D$260,3,FALSE)</f>
        <v>64</v>
      </c>
      <c r="L255" s="280">
        <f>VLOOKUP(A255,[8]Planilha1!$A$3:$D$260,4,FALSE)</f>
        <v>28</v>
      </c>
      <c r="M255" s="281">
        <f>VLOOKUP(A255,'[9]Base Cadastral Entidades'!$A$8:$W$475,15,FALSE)</f>
        <v>1</v>
      </c>
      <c r="N255" s="282">
        <f>VLOOKUP(A255,'[9]Base Cadastral Entidades'!$A$8:$W$475,16,FALSE)</f>
        <v>3</v>
      </c>
      <c r="O255" s="315" t="str">
        <f>VLOOKUP(A255,[2]Dados_EFPC!A$1:O$273,15,FALSE)</f>
        <v>oabprevnordeste.org.br</v>
      </c>
    </row>
    <row r="256" spans="1:15" x14ac:dyDescent="0.3">
      <c r="A256" s="313" t="s">
        <v>665</v>
      </c>
      <c r="B256" s="313" t="s">
        <v>1045</v>
      </c>
      <c r="C256" s="313" t="s">
        <v>1046</v>
      </c>
      <c r="D256" s="314" t="s">
        <v>425</v>
      </c>
      <c r="E256" s="314" t="s">
        <v>285</v>
      </c>
      <c r="F256" s="278">
        <v>13082722.369999999</v>
      </c>
      <c r="G256" s="279">
        <f>VLOOKUP(A256,[7]Planilha3!$G$4:$H$254,2,FALSE)</f>
        <v>129815.61</v>
      </c>
      <c r="H256" s="279">
        <f>VLOOKUP(A256,[7]Planilha2!$F$4:$G$248,2,FALSE)</f>
        <v>366266.25</v>
      </c>
      <c r="I256" s="279">
        <v>1493.79</v>
      </c>
      <c r="J256" s="280">
        <f>VLOOKUP(A256,[8]Planilha1!$A$3:$D$260,2,FALSE)</f>
        <v>0</v>
      </c>
      <c r="K256" s="280">
        <f>VLOOKUP(A256,[8]Planilha1!$A$3:$D$260,3,FALSE)</f>
        <v>20</v>
      </c>
      <c r="L256" s="280">
        <f>VLOOKUP(A256,[8]Planilha1!$A$3:$D$260,4,FALSE)</f>
        <v>19</v>
      </c>
      <c r="M256" s="281">
        <f>VLOOKUP(A256,'[9]Base Cadastral Entidades'!$A$8:$W$475,15,FALSE)</f>
        <v>1</v>
      </c>
      <c r="N256" s="282">
        <f>VLOOKUP(A256,'[9]Base Cadastral Entidades'!$A$8:$W$475,16,FALSE)</f>
        <v>1</v>
      </c>
      <c r="O256" s="315" t="s">
        <v>444</v>
      </c>
    </row>
    <row r="257" spans="1:15" x14ac:dyDescent="0.3">
      <c r="A257" s="313" t="s">
        <v>666</v>
      </c>
      <c r="B257" s="313" t="s">
        <v>805</v>
      </c>
      <c r="C257" s="313" t="s">
        <v>806</v>
      </c>
      <c r="D257" s="314" t="s">
        <v>807</v>
      </c>
      <c r="E257" s="314" t="s">
        <v>163</v>
      </c>
      <c r="F257" s="278">
        <v>8384866.54</v>
      </c>
      <c r="G257" s="279" t="s">
        <v>694</v>
      </c>
      <c r="H257" s="279" t="s">
        <v>694</v>
      </c>
      <c r="I257" s="279" t="s">
        <v>694</v>
      </c>
      <c r="J257" s="280" t="s">
        <v>694</v>
      </c>
      <c r="K257" s="280" t="s">
        <v>694</v>
      </c>
      <c r="L257" s="280" t="s">
        <v>694</v>
      </c>
      <c r="M257" s="281">
        <f>VLOOKUP(A257,'[9]Base Cadastral Entidades'!$A$8:$W$475,15,FALSE)</f>
        <v>1</v>
      </c>
      <c r="N257" s="282">
        <f>VLOOKUP(A257,'[9]Base Cadastral Entidades'!$A$8:$W$475,16,FALSE)</f>
        <v>0</v>
      </c>
      <c r="O257" s="316" t="s">
        <v>1352</v>
      </c>
    </row>
    <row r="258" spans="1:15" x14ac:dyDescent="0.3">
      <c r="A258" s="313" t="s">
        <v>668</v>
      </c>
      <c r="B258" s="313" t="s">
        <v>814</v>
      </c>
      <c r="C258" s="313" t="s">
        <v>815</v>
      </c>
      <c r="D258" s="314" t="s">
        <v>425</v>
      </c>
      <c r="E258" s="314" t="s">
        <v>284</v>
      </c>
      <c r="F258" s="278">
        <v>6752857.04</v>
      </c>
      <c r="G258" s="279" t="s">
        <v>694</v>
      </c>
      <c r="H258" s="279" t="s">
        <v>694</v>
      </c>
      <c r="I258" s="279" t="s">
        <v>694</v>
      </c>
      <c r="J258" s="280">
        <f>VLOOKUP(A258,[8]Planilha1!$A$3:$D$260,2,FALSE)</f>
        <v>24669</v>
      </c>
      <c r="K258" s="280">
        <f>VLOOKUP(A258,[8]Planilha1!$A$3:$D$260,3,FALSE)</f>
        <v>0</v>
      </c>
      <c r="L258" s="280">
        <f>VLOOKUP(A258,[8]Planilha1!$A$3:$D$260,4,FALSE)</f>
        <v>0</v>
      </c>
      <c r="M258" s="281">
        <f>VLOOKUP(A258,'[9]Base Cadastral Entidades'!$A$8:$W$475,15,FALSE)</f>
        <v>1</v>
      </c>
      <c r="N258" s="282">
        <f>VLOOKUP(A258,'[9]Base Cadastral Entidades'!$A$8:$W$475,16,FALSE)</f>
        <v>0</v>
      </c>
      <c r="O258" s="315" t="s">
        <v>1353</v>
      </c>
    </row>
    <row r="259" spans="1:15" x14ac:dyDescent="0.3">
      <c r="A259" s="313" t="s">
        <v>667</v>
      </c>
      <c r="B259" s="313" t="s">
        <v>991</v>
      </c>
      <c r="C259" s="313" t="s">
        <v>992</v>
      </c>
      <c r="D259" s="314" t="s">
        <v>425</v>
      </c>
      <c r="E259" s="314" t="s">
        <v>285</v>
      </c>
      <c r="F259" s="278">
        <v>4465471.16</v>
      </c>
      <c r="G259" s="279">
        <f>VLOOKUP(A259,[7]Planilha3!$G$4:$H$254,2,FALSE)</f>
        <v>0</v>
      </c>
      <c r="H259" s="279">
        <f>VLOOKUP(A259,[7]Planilha2!$F$4:$G$248,2,FALSE)</f>
        <v>0</v>
      </c>
      <c r="I259" s="279">
        <v>0</v>
      </c>
      <c r="J259" s="280" t="s">
        <v>694</v>
      </c>
      <c r="K259" s="280" t="s">
        <v>694</v>
      </c>
      <c r="L259" s="280" t="s">
        <v>694</v>
      </c>
      <c r="M259" s="281">
        <f>VLOOKUP(A259,'[9]Base Cadastral Entidades'!$A$8:$W$475,15,FALSE)</f>
        <v>1</v>
      </c>
      <c r="N259" s="282">
        <f>VLOOKUP(A259,'[9]Base Cadastral Entidades'!$A$8:$W$475,16,FALSE)</f>
        <v>0</v>
      </c>
      <c r="O259" s="315" t="str">
        <f>VLOOKUP(A259,[2]Dados_EFPC!A$1:O$273,15,FALSE)</f>
        <v>Sem site</v>
      </c>
    </row>
    <row r="260" spans="1:15" x14ac:dyDescent="0.3">
      <c r="A260" s="313" t="s">
        <v>671</v>
      </c>
      <c r="B260" s="313" t="s">
        <v>1122</v>
      </c>
      <c r="C260" s="313" t="s">
        <v>1123</v>
      </c>
      <c r="D260" s="314" t="s">
        <v>711</v>
      </c>
      <c r="E260" s="314" t="s">
        <v>285</v>
      </c>
      <c r="F260" s="278">
        <v>4107625.33</v>
      </c>
      <c r="G260" s="279">
        <f>VLOOKUP(A260,[7]Planilha3!$G$4:$H$254,2,FALSE)</f>
        <v>207122.59</v>
      </c>
      <c r="H260" s="279" t="s">
        <v>694</v>
      </c>
      <c r="I260" s="279" t="s">
        <v>694</v>
      </c>
      <c r="J260" s="280" t="s">
        <v>694</v>
      </c>
      <c r="K260" s="280" t="s">
        <v>694</v>
      </c>
      <c r="L260" s="280" t="s">
        <v>694</v>
      </c>
      <c r="M260" s="281">
        <f>VLOOKUP(A260,'[9]Base Cadastral Entidades'!$A$8:$W$475,15,FALSE)</f>
        <v>1</v>
      </c>
      <c r="N260" s="282">
        <f>VLOOKUP(A260,'[9]Base Cadastral Entidades'!$A$8:$W$475,16,FALSE)</f>
        <v>0</v>
      </c>
      <c r="O260" s="315" t="str">
        <f>VLOOKUP(A260,[2]Dados_EFPC!A$1:O$273,15,FALSE)</f>
        <v>Sem site</v>
      </c>
    </row>
    <row r="261" spans="1:15" x14ac:dyDescent="0.3">
      <c r="A261" s="313" t="s">
        <v>651</v>
      </c>
      <c r="B261" s="313" t="s">
        <v>797</v>
      </c>
      <c r="C261" s="313" t="s">
        <v>798</v>
      </c>
      <c r="D261" s="314" t="s">
        <v>703</v>
      </c>
      <c r="E261" s="314" t="s">
        <v>285</v>
      </c>
      <c r="F261" s="278">
        <v>3331372.11</v>
      </c>
      <c r="G261" s="279" t="s">
        <v>694</v>
      </c>
      <c r="H261" s="279" t="s">
        <v>694</v>
      </c>
      <c r="I261" s="279" t="s">
        <v>694</v>
      </c>
      <c r="J261" s="280">
        <f>VLOOKUP(A261,[8]Planilha1!$A$3:$D$260,2,FALSE)</f>
        <v>0</v>
      </c>
      <c r="K261" s="280">
        <f>VLOOKUP(A261,[8]Planilha1!$A$3:$D$260,3,FALSE)</f>
        <v>0</v>
      </c>
      <c r="L261" s="280">
        <f>VLOOKUP(A261,[8]Planilha1!$A$3:$D$260,4,FALSE)</f>
        <v>0</v>
      </c>
      <c r="M261" s="281">
        <f>VLOOKUP(A261,'[9]Base Cadastral Entidades'!$A$8:$W$475,15,FALSE)</f>
        <v>0</v>
      </c>
      <c r="N261" s="282">
        <f>VLOOKUP(A261,'[9]Base Cadastral Entidades'!$A$8:$W$475,16,FALSE)</f>
        <v>0</v>
      </c>
      <c r="O261" s="315" t="str">
        <f>VLOOKUP(A261,[2]Dados_EFPC!A$1:O$273,15,FALSE)</f>
        <v>http://www.cava.org.br</v>
      </c>
    </row>
    <row r="262" spans="1:15" x14ac:dyDescent="0.3">
      <c r="A262" s="313" t="s">
        <v>669</v>
      </c>
      <c r="B262" s="313" t="s">
        <v>952</v>
      </c>
      <c r="C262" s="313" t="s">
        <v>953</v>
      </c>
      <c r="D262" s="314" t="s">
        <v>425</v>
      </c>
      <c r="E262" s="314" t="s">
        <v>285</v>
      </c>
      <c r="F262" s="278">
        <v>58565.72</v>
      </c>
      <c r="G262" s="279" t="s">
        <v>694</v>
      </c>
      <c r="H262" s="279" t="s">
        <v>694</v>
      </c>
      <c r="I262" s="279" t="s">
        <v>694</v>
      </c>
      <c r="J262" s="280">
        <f>VLOOKUP(A262,[8]Planilha1!$A$3:$D$260,2,FALSE)</f>
        <v>0</v>
      </c>
      <c r="K262" s="280">
        <f>VLOOKUP(A262,[8]Planilha1!$A$3:$D$260,3,FALSE)</f>
        <v>0</v>
      </c>
      <c r="L262" s="280">
        <f>VLOOKUP(A262,[8]Planilha1!$A$3:$D$260,4,FALSE)</f>
        <v>0</v>
      </c>
      <c r="M262" s="281">
        <f>VLOOKUP(A262,'[9]Base Cadastral Entidades'!$A$8:$W$475,15,FALSE)</f>
        <v>1</v>
      </c>
      <c r="N262" s="282">
        <f>VLOOKUP(A262,'[9]Base Cadastral Entidades'!$A$8:$W$475,16,FALSE)</f>
        <v>2</v>
      </c>
      <c r="O262" s="315" t="str">
        <f>VLOOKUP(A262,[2]Dados_EFPC!A$1:O$273,15,FALSE)</f>
        <v>https://www.portalprev.com.br/gpp/gpp</v>
      </c>
    </row>
    <row r="263" spans="1:15" x14ac:dyDescent="0.3">
      <c r="A263" s="313" t="s">
        <v>670</v>
      </c>
      <c r="B263" s="313" t="s">
        <v>1013</v>
      </c>
      <c r="C263" s="313" t="s">
        <v>1014</v>
      </c>
      <c r="D263" s="314" t="s">
        <v>425</v>
      </c>
      <c r="E263" s="314" t="s">
        <v>284</v>
      </c>
      <c r="F263" s="278">
        <v>2066093.18</v>
      </c>
      <c r="G263" s="279">
        <f>VLOOKUP(A263,[7]Planilha3!$G$4:$H$254,2,FALSE)</f>
        <v>17744.759999999998</v>
      </c>
      <c r="H263" s="279">
        <f>VLOOKUP(A263,[7]Planilha2!$F$4:$G$248,2,FALSE)</f>
        <v>4725.75</v>
      </c>
      <c r="I263" s="279">
        <v>40430.17</v>
      </c>
      <c r="J263" s="280">
        <f>VLOOKUP(A263,[8]Planilha1!$A$3:$D$260,2,FALSE)</f>
        <v>26</v>
      </c>
      <c r="K263" s="280">
        <f>VLOOKUP(A263,[8]Planilha1!$A$3:$D$260,3,FALSE)</f>
        <v>100</v>
      </c>
      <c r="L263" s="280">
        <f>VLOOKUP(A263,[8]Planilha1!$A$3:$D$260,4,FALSE)</f>
        <v>19</v>
      </c>
      <c r="M263" s="281">
        <f>VLOOKUP(A263,'[9]Base Cadastral Entidades'!$A$8:$W$475,15,FALSE)</f>
        <v>4</v>
      </c>
      <c r="N263" s="282">
        <f>VLOOKUP(A263,'[9]Base Cadastral Entidades'!$A$8:$W$475,16,FALSE)</f>
        <v>1</v>
      </c>
      <c r="O263" s="316" t="s">
        <v>1354</v>
      </c>
    </row>
    <row r="264" spans="1:15" x14ac:dyDescent="0.3">
      <c r="A264" s="313" t="s">
        <v>672</v>
      </c>
      <c r="B264" s="313" t="s">
        <v>1116</v>
      </c>
      <c r="C264" s="313" t="s">
        <v>1117</v>
      </c>
      <c r="D264" s="314" t="s">
        <v>794</v>
      </c>
      <c r="E264" s="314" t="s">
        <v>284</v>
      </c>
      <c r="F264" s="278">
        <v>747186.04</v>
      </c>
      <c r="G264" s="279">
        <f>VLOOKUP(A264,[7]Planilha3!$G$4:$H$254,2,FALSE)</f>
        <v>10875</v>
      </c>
      <c r="H264" s="279" t="s">
        <v>694</v>
      </c>
      <c r="I264" s="279" t="s">
        <v>694</v>
      </c>
      <c r="J264" s="280">
        <f>VLOOKUP(A264,[8]Planilha1!$A$3:$D$260,2,FALSE)</f>
        <v>1578</v>
      </c>
      <c r="K264" s="280">
        <f>VLOOKUP(A264,[8]Planilha1!$A$3:$D$260,3,FALSE)</f>
        <v>0</v>
      </c>
      <c r="L264" s="280">
        <f>VLOOKUP(A264,[8]Planilha1!$A$3:$D$260,4,FALSE)</f>
        <v>0</v>
      </c>
      <c r="M264" s="281">
        <f>VLOOKUP(A264,'[9]Base Cadastral Entidades'!$A$8:$W$475,15,FALSE)</f>
        <v>1</v>
      </c>
      <c r="N264" s="282">
        <f>VLOOKUP(A264,'[9]Base Cadastral Entidades'!$A$8:$W$475,16,FALSE)</f>
        <v>1</v>
      </c>
      <c r="O264" s="315" t="str">
        <f>VLOOKUP(A264,[2]Dados_EFPC!A$1:O$273,15,FALSE)</f>
        <v>WWW.PREVIK.COM.BR</v>
      </c>
    </row>
    <row r="265" spans="1:15" x14ac:dyDescent="0.3">
      <c r="A265" s="313" t="s">
        <v>674</v>
      </c>
      <c r="B265" s="313" t="s">
        <v>790</v>
      </c>
      <c r="C265" s="313" t="s">
        <v>791</v>
      </c>
      <c r="D265" s="314" t="s">
        <v>732</v>
      </c>
      <c r="E265" s="314" t="s">
        <v>284</v>
      </c>
      <c r="F265" s="278" t="s">
        <v>694</v>
      </c>
      <c r="G265" s="279" t="s">
        <v>694</v>
      </c>
      <c r="H265" s="279" t="s">
        <v>694</v>
      </c>
      <c r="I265" s="279" t="s">
        <v>694</v>
      </c>
      <c r="J265" s="280" t="s">
        <v>694</v>
      </c>
      <c r="K265" s="280" t="s">
        <v>694</v>
      </c>
      <c r="L265" s="280" t="s">
        <v>694</v>
      </c>
      <c r="M265" s="281">
        <f>VLOOKUP(A265,'[9]Base Cadastral Entidades'!$A$8:$W$475,15,FALSE)</f>
        <v>1</v>
      </c>
      <c r="N265" s="282">
        <f>VLOOKUP(A265,'[9]Base Cadastral Entidades'!$A$8:$W$475,16,FALSE)</f>
        <v>5</v>
      </c>
      <c r="O265" s="315" t="str">
        <f>VLOOKUP(A265,[2]Dados_EFPC!A$1:O$273,15,FALSE)</f>
        <v>WWW.CNBPREV.ORG.BR</v>
      </c>
    </row>
    <row r="266" spans="1:15" x14ac:dyDescent="0.3">
      <c r="A266" s="313" t="s">
        <v>676</v>
      </c>
      <c r="B266" s="313" t="s">
        <v>1230</v>
      </c>
      <c r="C266" s="313" t="s">
        <v>1231</v>
      </c>
      <c r="D266" s="314" t="s">
        <v>425</v>
      </c>
      <c r="E266" s="314" t="s">
        <v>284</v>
      </c>
      <c r="F266" s="278">
        <v>0</v>
      </c>
      <c r="G266" s="279" t="s">
        <v>694</v>
      </c>
      <c r="H266" s="279" t="s">
        <v>694</v>
      </c>
      <c r="I266" s="279">
        <v>27407.29</v>
      </c>
      <c r="J266" s="280" t="s">
        <v>694</v>
      </c>
      <c r="K266" s="280" t="s">
        <v>694</v>
      </c>
      <c r="L266" s="280" t="s">
        <v>694</v>
      </c>
      <c r="M266" s="281">
        <f>VLOOKUP(A266,'[9]Base Cadastral Entidades'!$A$8:$W$475,15,FALSE)</f>
        <v>1</v>
      </c>
      <c r="N266" s="282">
        <f>VLOOKUP(A266,'[9]Base Cadastral Entidades'!$A$8:$W$475,16,FALSE)</f>
        <v>1</v>
      </c>
      <c r="O266" s="315" t="s">
        <v>1355</v>
      </c>
    </row>
    <row r="267" spans="1:15" x14ac:dyDescent="0.3">
      <c r="A267" s="313" t="s">
        <v>704</v>
      </c>
      <c r="B267" s="313" t="s">
        <v>705</v>
      </c>
      <c r="C267" s="313" t="s">
        <v>706</v>
      </c>
      <c r="D267" s="314" t="s">
        <v>425</v>
      </c>
      <c r="E267" s="314" t="s">
        <v>284</v>
      </c>
      <c r="F267" s="278" t="s">
        <v>694</v>
      </c>
      <c r="G267" s="279" t="s">
        <v>694</v>
      </c>
      <c r="H267" s="279" t="s">
        <v>694</v>
      </c>
      <c r="I267" s="279" t="s">
        <v>694</v>
      </c>
      <c r="J267" s="280" t="s">
        <v>694</v>
      </c>
      <c r="K267" s="280" t="s">
        <v>694</v>
      </c>
      <c r="L267" s="280" t="s">
        <v>694</v>
      </c>
      <c r="M267" s="281">
        <f>VLOOKUP(A267,'[9]Base Cadastral Entidades'!$A$8:$W$475,15,FALSE)</f>
        <v>0</v>
      </c>
      <c r="N267" s="282">
        <f>VLOOKUP(A267,'[9]Base Cadastral Entidades'!$A$8:$W$475,16,FALSE)</f>
        <v>0</v>
      </c>
      <c r="O267" s="316" t="s">
        <v>1356</v>
      </c>
    </row>
    <row r="268" spans="1:15" x14ac:dyDescent="0.3">
      <c r="A268" s="313" t="s">
        <v>661</v>
      </c>
      <c r="B268" s="313" t="s">
        <v>808</v>
      </c>
      <c r="C268" s="313" t="s">
        <v>809</v>
      </c>
      <c r="D268" s="314" t="s">
        <v>716</v>
      </c>
      <c r="E268" s="314" t="s">
        <v>163</v>
      </c>
      <c r="F268" s="278" t="s">
        <v>694</v>
      </c>
      <c r="G268" s="279" t="s">
        <v>694</v>
      </c>
      <c r="H268" s="279" t="s">
        <v>694</v>
      </c>
      <c r="I268" s="279" t="s">
        <v>694</v>
      </c>
      <c r="J268" s="280" t="s">
        <v>694</v>
      </c>
      <c r="K268" s="280" t="s">
        <v>694</v>
      </c>
      <c r="L268" s="280" t="s">
        <v>694</v>
      </c>
      <c r="M268" s="281">
        <f>VLOOKUP(A268,'[9]Base Cadastral Entidades'!$A$8:$W$475,15,FALSE)</f>
        <v>1</v>
      </c>
      <c r="N268" s="282">
        <f>VLOOKUP(A268,'[9]Base Cadastral Entidades'!$A$8:$W$475,16,FALSE)</f>
        <v>0</v>
      </c>
      <c r="O268" s="316" t="s">
        <v>1357</v>
      </c>
    </row>
    <row r="269" spans="1:15" x14ac:dyDescent="0.3">
      <c r="A269" s="313" t="s">
        <v>675</v>
      </c>
      <c r="B269" s="313" t="s">
        <v>879</v>
      </c>
      <c r="C269" s="313" t="s">
        <v>880</v>
      </c>
      <c r="D269" s="314" t="s">
        <v>746</v>
      </c>
      <c r="E269" s="314" t="s">
        <v>285</v>
      </c>
      <c r="F269" s="278" t="s">
        <v>694</v>
      </c>
      <c r="G269" s="279" t="s">
        <v>694</v>
      </c>
      <c r="H269" s="279" t="s">
        <v>694</v>
      </c>
      <c r="I269" s="279" t="s">
        <v>694</v>
      </c>
      <c r="J269" s="280">
        <f>VLOOKUP(A269,[8]Planilha1!$A$3:$D$260,2,FALSE)</f>
        <v>38</v>
      </c>
      <c r="K269" s="280">
        <f>VLOOKUP(A269,[8]Planilha1!$A$3:$D$260,3,FALSE)</f>
        <v>25</v>
      </c>
      <c r="L269" s="280">
        <f>VLOOKUP(A269,[8]Planilha1!$A$3:$D$260,4,FALSE)</f>
        <v>12</v>
      </c>
      <c r="M269" s="281">
        <f>VLOOKUP(A269,'[9]Base Cadastral Entidades'!$A$8:$W$475,15,FALSE)</f>
        <v>1</v>
      </c>
      <c r="N269" s="282">
        <f>VLOOKUP(A269,'[9]Base Cadastral Entidades'!$A$8:$W$475,16,FALSE)</f>
        <v>11</v>
      </c>
      <c r="O269" s="315" t="str">
        <f>VLOOKUP(A269,[2]Dados_EFPC!A$1:O$273,15,FALSE)</f>
        <v>www.fapieb.org.br</v>
      </c>
    </row>
    <row r="270" spans="1:15" x14ac:dyDescent="0.3">
      <c r="A270" s="313" t="s">
        <v>895</v>
      </c>
      <c r="B270" s="313" t="s">
        <v>896</v>
      </c>
      <c r="C270" s="313" t="s">
        <v>897</v>
      </c>
      <c r="D270" s="314" t="s">
        <v>425</v>
      </c>
      <c r="E270" s="314" t="s">
        <v>285</v>
      </c>
      <c r="F270" s="278" t="s">
        <v>694</v>
      </c>
      <c r="G270" s="279" t="s">
        <v>694</v>
      </c>
      <c r="H270" s="279" t="s">
        <v>694</v>
      </c>
      <c r="I270" s="279" t="s">
        <v>694</v>
      </c>
      <c r="J270" s="280" t="s">
        <v>694</v>
      </c>
      <c r="K270" s="280" t="s">
        <v>694</v>
      </c>
      <c r="L270" s="280" t="s">
        <v>694</v>
      </c>
      <c r="M270" s="281">
        <f>VLOOKUP(A270,'[9]Base Cadastral Entidades'!$A$8:$W$475,15,FALSE)</f>
        <v>0</v>
      </c>
      <c r="N270" s="282">
        <f>VLOOKUP(A270,'[9]Base Cadastral Entidades'!$A$8:$W$475,16,FALSE)</f>
        <v>0</v>
      </c>
      <c r="O270" s="315" t="str">
        <f>VLOOKUP(A270,[2]Dados_EFPC!A$1:O$273,15,FALSE)</f>
        <v>WWW.FORDPREV.COM.BR</v>
      </c>
    </row>
    <row r="271" spans="1:15" x14ac:dyDescent="0.3">
      <c r="A271" s="313" t="s">
        <v>902</v>
      </c>
      <c r="B271" s="313" t="s">
        <v>903</v>
      </c>
      <c r="C271" s="313" t="s">
        <v>904</v>
      </c>
      <c r="D271" s="314" t="s">
        <v>425</v>
      </c>
      <c r="E271" s="314" t="s">
        <v>285</v>
      </c>
      <c r="F271" s="278" t="s">
        <v>694</v>
      </c>
      <c r="G271" s="279" t="s">
        <v>694</v>
      </c>
      <c r="H271" s="279" t="s">
        <v>694</v>
      </c>
      <c r="I271" s="279" t="s">
        <v>694</v>
      </c>
      <c r="J271" s="280" t="s">
        <v>694</v>
      </c>
      <c r="K271" s="280" t="s">
        <v>694</v>
      </c>
      <c r="L271" s="280" t="s">
        <v>694</v>
      </c>
      <c r="M271" s="281">
        <f>VLOOKUP(A271,'[9]Base Cadastral Entidades'!$A$8:$W$475,15,FALSE)</f>
        <v>0</v>
      </c>
      <c r="N271" s="282">
        <f>VLOOKUP(A271,'[9]Base Cadastral Entidades'!$A$8:$W$475,16,FALSE)</f>
        <v>0</v>
      </c>
      <c r="O271" s="315" t="str">
        <f>VLOOKUP(A271,[2]Dados_EFPC!A$1:O$273,15,FALSE)</f>
        <v>Sem site</v>
      </c>
    </row>
    <row r="272" spans="1:15" x14ac:dyDescent="0.3">
      <c r="A272" s="313" t="s">
        <v>469</v>
      </c>
      <c r="B272" s="313" t="s">
        <v>1017</v>
      </c>
      <c r="C272" s="313" t="s">
        <v>1018</v>
      </c>
      <c r="D272" s="314" t="s">
        <v>425</v>
      </c>
      <c r="E272" s="314" t="s">
        <v>285</v>
      </c>
      <c r="F272" s="278">
        <v>4449831078.5900002</v>
      </c>
      <c r="G272" s="279">
        <f>VLOOKUP(A272,[7]Planilha3!$G$4:$H$254,2,FALSE)</f>
        <v>54645682.289999999</v>
      </c>
      <c r="H272" s="279">
        <f>VLOOKUP(A272,[7]Planilha2!$F$4:$G$248,2,FALSE)</f>
        <v>43811947.909999996</v>
      </c>
      <c r="I272" s="279">
        <v>21051435.84</v>
      </c>
      <c r="J272" s="280">
        <f>VLOOKUP(A272,[8]Planilha1!$A$3:$D$260,2,FALSE)</f>
        <v>63149</v>
      </c>
      <c r="K272" s="280">
        <f>VLOOKUP(A272,[8]Planilha1!$A$3:$D$260,3,FALSE)</f>
        <v>3363</v>
      </c>
      <c r="L272" s="280">
        <f>VLOOKUP(A272,[8]Planilha1!$A$3:$D$260,4,FALSE)</f>
        <v>345</v>
      </c>
      <c r="M272" s="281">
        <f>VLOOKUP(A272,'[9]Base Cadastral Entidades'!$A$8:$W$475,15,FALSE)</f>
        <v>26</v>
      </c>
      <c r="N272" s="282">
        <f>VLOOKUP(A272,'[9]Base Cadastral Entidades'!$A$8:$W$475,16,FALSE)</f>
        <v>137</v>
      </c>
      <c r="O272" s="315" t="str">
        <f>VLOOKUP(A272,[2]Dados_EFPC!A$1:O$273,15,FALSE)</f>
        <v>WWW.BRADESCOPREVIDENCIA.COM.BR/MULTIPENSIONS/</v>
      </c>
    </row>
    <row r="273" spans="1:15" x14ac:dyDescent="0.3">
      <c r="A273" s="313" t="s">
        <v>673</v>
      </c>
      <c r="B273" s="313" t="s">
        <v>690</v>
      </c>
      <c r="C273" s="313" t="str">
        <f>VLOOKUP(A273,'[3]Base Cadastral Entidades'!A$2:W$469,2,FALSE)</f>
        <v>26.034.652/0001-30</v>
      </c>
      <c r="D273" s="314" t="str">
        <f>VLOOKUP(A273,'[3]Base Cadastral Entidades'!A$2:W$469,20,FALSE)</f>
        <v>MG</v>
      </c>
      <c r="E273" s="314" t="str">
        <f>VLOOKUP(A273,'[3]Base Cadastral Entidades'!A$2:W$469,7,FALSE)</f>
        <v>Privado</v>
      </c>
      <c r="F273" s="278" t="s">
        <v>694</v>
      </c>
      <c r="G273" s="279" t="s">
        <v>694</v>
      </c>
      <c r="H273" s="279" t="s">
        <v>694</v>
      </c>
      <c r="I273" s="279" t="s">
        <v>694</v>
      </c>
      <c r="J273" s="280" t="s">
        <v>694</v>
      </c>
      <c r="K273" s="280" t="s">
        <v>694</v>
      </c>
      <c r="L273" s="280" t="s">
        <v>694</v>
      </c>
      <c r="M273" s="281">
        <f>VLOOKUP(A273,'[9]Base Cadastral Entidades'!$A$8:$W$475,15,FALSE)</f>
        <v>0</v>
      </c>
      <c r="N273" s="282">
        <f>VLOOKUP(A273,'[9]Base Cadastral Entidades'!$A$8:$W$475,16,FALSE)</f>
        <v>0</v>
      </c>
      <c r="O273" s="315" t="str">
        <f>VLOOKUP(A273,[2]Dados_EFPC!A$1:O$273,15,FALSE)</f>
        <v>http://www.seguridadeprev.com.br</v>
      </c>
    </row>
    <row r="275" spans="1:15" x14ac:dyDescent="0.3">
      <c r="A275" s="323"/>
    </row>
    <row r="276" spans="1:15" x14ac:dyDescent="0.3">
      <c r="A276" s="272" t="s">
        <v>1358</v>
      </c>
    </row>
  </sheetData>
  <hyperlinks>
    <hyperlink ref="O30" r:id="rId1" display="https://www.fbss.org.br/" xr:uid="{5284AEE0-0C4A-4253-97E0-3A30B7E36D43}"/>
    <hyperlink ref="O267" r:id="rId2" xr:uid="{CA91191B-3CE7-4B8A-A110-64430691EA07}"/>
    <hyperlink ref="O143" r:id="rId3" xr:uid="{BD693FB9-94BE-452F-AF3E-C11260D2C2BE}"/>
    <hyperlink ref="O125" r:id="rId4" xr:uid="{4841B368-E252-4DDB-9228-E1F1B4F9F72C}"/>
    <hyperlink ref="O144" r:id="rId5" xr:uid="{D07D0583-0675-4C26-9F34-889EAEAEE8A4}"/>
    <hyperlink ref="O245" r:id="rId6" xr:uid="{487A2237-8E03-485B-9685-0E9A1C18E6E5}"/>
    <hyperlink ref="O165" r:id="rId7" xr:uid="{C6B031DB-2D46-498B-A0E2-3DC550A4070B}"/>
    <hyperlink ref="O198" r:id="rId8" xr:uid="{931568C4-8DD3-433D-9CE5-22C70FE34D8C}"/>
    <hyperlink ref="O163" r:id="rId9" xr:uid="{0DC307C5-279C-4BE2-A4E9-7617D67AE5F8}"/>
    <hyperlink ref="O257" r:id="rId10" xr:uid="{17C60154-9622-46C8-8427-DBB2E5A08D4F}"/>
    <hyperlink ref="O268" r:id="rId11" xr:uid="{03D59025-62D0-43E6-BD0B-D8DCA1D78323}"/>
    <hyperlink ref="O178" r:id="rId12" xr:uid="{9A0DFD8E-FB9A-4B17-AED6-329BC299BD3B}"/>
    <hyperlink ref="O232" r:id="rId13" xr:uid="{62837900-078B-4C18-A66E-E9AF5F5BA76B}"/>
    <hyperlink ref="O42" r:id="rId14" xr:uid="{9F091A98-2FC6-4024-BF3A-C3782C7DBA4D}"/>
    <hyperlink ref="O188" r:id="rId15" xr:uid="{544EE4E4-0EED-4635-9848-08C57A3432B3}"/>
    <hyperlink ref="O24" r:id="rId16" xr:uid="{CDBCA743-30CA-4402-82FB-D50165F8F821}"/>
    <hyperlink ref="O263" r:id="rId17" xr:uid="{0D8C5564-F519-4B0E-9BD7-708421FEFED0}"/>
    <hyperlink ref="O221" r:id="rId18" xr:uid="{C211E794-2B04-4C02-AB3C-FE3C60F98C89}"/>
    <hyperlink ref="O59" r:id="rId19" xr:uid="{68D82FD4-1B63-4305-B3B9-0312B5691C1B}"/>
    <hyperlink ref="O213" r:id="rId20" xr:uid="{77554F4E-9137-4A84-95B8-A4896CFA6A82}"/>
    <hyperlink ref="O64" r:id="rId21" xr:uid="{D7798DC8-E5E2-4881-BE4E-3A606C07E442}"/>
    <hyperlink ref="O63" r:id="rId22" xr:uid="{E6D0EFCE-A2C3-4BA3-AD06-9D94D1BC6C13}"/>
    <hyperlink ref="O87" r:id="rId23" xr:uid="{24D5D89E-85D0-4BA3-870B-DD25E36B2538}"/>
    <hyperlink ref="O145" r:id="rId24" xr:uid="{BC1783CE-6F51-46BF-8F9F-0D16D8FBAAB8}"/>
    <hyperlink ref="O240" r:id="rId25" xr:uid="{1AF5AC09-1892-4190-8652-D4122088F9FC}"/>
    <hyperlink ref="O226" r:id="rId26" xr:uid="{E2877248-C304-429A-BE88-C1F739942B8F}"/>
    <hyperlink ref="O135" r:id="rId27" xr:uid="{C63D0EE7-1AC6-46FF-9A4D-FA1AAFCAFA42}"/>
    <hyperlink ref="O16" r:id="rId28" xr:uid="{7886F1B0-2DA9-4DDD-8546-7DEAD5CCF51C}"/>
    <hyperlink ref="A1" location="'Índice '!A1" display="Índice" xr:uid="{81AAC271-DB33-4F10-AE8E-F11A62DEE294}"/>
  </hyperlinks>
  <pageMargins left="0.511811024" right="0.511811024" top="0.78740157499999996" bottom="0.78740157499999996" header="0.31496062000000002" footer="0.31496062000000002"/>
  <pageSetup paperSize="9" orientation="portrait" r:id="rId2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7"/>
  <sheetViews>
    <sheetView showGridLines="0" zoomScaleNormal="100" workbookViewId="0">
      <selection activeCell="N19" sqref="N19"/>
    </sheetView>
  </sheetViews>
  <sheetFormatPr defaultRowHeight="14.4" x14ac:dyDescent="0.3"/>
  <cols>
    <col min="2" max="2" width="27.5546875" customWidth="1"/>
    <col min="12" max="12" width="12.109375" customWidth="1"/>
    <col min="13" max="13" width="10.109375" bestFit="1" customWidth="1"/>
    <col min="14" max="14" width="14.33203125" bestFit="1" customWidth="1"/>
    <col min="15" max="15" width="11.6640625" customWidth="1"/>
  </cols>
  <sheetData>
    <row r="1" spans="1:15" x14ac:dyDescent="0.3">
      <c r="A1" s="43" t="s">
        <v>75</v>
      </c>
      <c r="B1" s="8"/>
      <c r="C1" s="8"/>
      <c r="D1" s="8"/>
      <c r="E1" s="8"/>
      <c r="F1" s="8"/>
      <c r="G1" s="8"/>
      <c r="H1" s="8"/>
      <c r="I1" s="8"/>
    </row>
    <row r="2" spans="1:15" ht="18" x14ac:dyDescent="0.35">
      <c r="B2" s="302" t="s">
        <v>97</v>
      </c>
      <c r="C2" s="302"/>
      <c r="D2" s="302"/>
      <c r="E2" s="302"/>
      <c r="F2" s="302"/>
      <c r="G2" s="302"/>
      <c r="H2" s="302"/>
      <c r="I2" s="302"/>
      <c r="J2" s="17"/>
    </row>
    <row r="3" spans="1:15" x14ac:dyDescent="0.3">
      <c r="B3" s="8"/>
      <c r="C3" s="8"/>
      <c r="D3" s="8"/>
      <c r="E3" s="8"/>
      <c r="F3" s="8"/>
      <c r="G3" s="8"/>
      <c r="H3" s="8"/>
      <c r="I3" s="8"/>
    </row>
    <row r="4" spans="1:15" ht="15.6" x14ac:dyDescent="0.3">
      <c r="B4" s="145" t="s">
        <v>9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5" x14ac:dyDescent="0.3">
      <c r="B5" s="149" t="s">
        <v>98</v>
      </c>
      <c r="C5" s="149">
        <v>2012</v>
      </c>
      <c r="D5" s="149">
        <v>2013</v>
      </c>
      <c r="E5" s="149">
        <v>2014</v>
      </c>
      <c r="F5" s="149">
        <v>2015</v>
      </c>
      <c r="G5" s="149">
        <v>2016</v>
      </c>
      <c r="H5" s="149">
        <v>2017</v>
      </c>
      <c r="I5" s="147" t="s">
        <v>99</v>
      </c>
      <c r="J5" s="147">
        <v>2019</v>
      </c>
      <c r="K5" s="147">
        <v>2020</v>
      </c>
      <c r="L5" s="147" t="s">
        <v>695</v>
      </c>
      <c r="M5" s="147" t="s">
        <v>697</v>
      </c>
      <c r="N5" s="147" t="s">
        <v>698</v>
      </c>
    </row>
    <row r="6" spans="1:15" x14ac:dyDescent="0.3">
      <c r="B6" s="15" t="s">
        <v>78</v>
      </c>
      <c r="C6" s="274">
        <v>3075783</v>
      </c>
      <c r="D6" s="274">
        <v>3140129</v>
      </c>
      <c r="E6" s="274">
        <v>3255394</v>
      </c>
      <c r="F6" s="274">
        <v>3260660</v>
      </c>
      <c r="G6" s="274">
        <v>3231758</v>
      </c>
      <c r="H6" s="274">
        <v>3329279</v>
      </c>
      <c r="I6" s="274">
        <v>3356984</v>
      </c>
      <c r="J6" s="274">
        <v>3503607</v>
      </c>
      <c r="K6" s="274">
        <v>3718680</v>
      </c>
      <c r="L6" s="274">
        <v>3772335</v>
      </c>
      <c r="M6" s="274">
        <v>3832100</v>
      </c>
      <c r="N6" s="324">
        <v>3900651</v>
      </c>
      <c r="O6" s="105"/>
    </row>
    <row r="7" spans="1:15" x14ac:dyDescent="0.3">
      <c r="B7" s="15" t="s">
        <v>100</v>
      </c>
      <c r="C7" s="274">
        <v>7177776</v>
      </c>
      <c r="D7" s="274">
        <v>7424533</v>
      </c>
      <c r="E7" s="274">
        <v>7893993</v>
      </c>
      <c r="F7" s="274">
        <v>9178740</v>
      </c>
      <c r="G7" s="274">
        <v>10312019</v>
      </c>
      <c r="H7" s="274">
        <v>10570370</v>
      </c>
      <c r="I7" s="274">
        <v>9878275</v>
      </c>
      <c r="J7" s="274">
        <v>9878275</v>
      </c>
      <c r="K7" s="274">
        <v>9878275</v>
      </c>
      <c r="L7" s="274">
        <v>8397894.0748426169</v>
      </c>
      <c r="M7" s="274">
        <v>8691080</v>
      </c>
      <c r="N7" s="324">
        <v>8861294</v>
      </c>
      <c r="O7" s="105"/>
    </row>
    <row r="8" spans="1:15" x14ac:dyDescent="0.3">
      <c r="B8" s="15" t="s">
        <v>101</v>
      </c>
      <c r="C8" s="274">
        <v>2627195</v>
      </c>
      <c r="D8" s="274">
        <v>2751887</v>
      </c>
      <c r="E8" s="274">
        <v>2802834</v>
      </c>
      <c r="F8" s="274">
        <v>3207503</v>
      </c>
      <c r="G8" s="274">
        <v>3140888</v>
      </c>
      <c r="H8" s="327">
        <v>2968347</v>
      </c>
      <c r="I8" s="274">
        <v>2924417</v>
      </c>
      <c r="J8" s="274">
        <v>3118244</v>
      </c>
      <c r="K8" s="274">
        <v>3118244</v>
      </c>
      <c r="L8" s="274">
        <v>2192672.5053055417</v>
      </c>
      <c r="M8" s="274">
        <v>2262077</v>
      </c>
      <c r="N8" s="324">
        <v>2314248</v>
      </c>
      <c r="O8" s="105"/>
    </row>
    <row r="9" spans="1:15" x14ac:dyDescent="0.3">
      <c r="B9" s="15" t="s">
        <v>102</v>
      </c>
      <c r="C9" s="325">
        <v>12880754</v>
      </c>
      <c r="D9" s="325">
        <v>13316549</v>
      </c>
      <c r="E9" s="325">
        <v>13952221</v>
      </c>
      <c r="F9" s="325">
        <v>15646903</v>
      </c>
      <c r="G9" s="325">
        <v>16684665</v>
      </c>
      <c r="H9" s="325">
        <v>16867996</v>
      </c>
      <c r="I9" s="325">
        <f>I6+I7+I8</f>
        <v>16159676</v>
      </c>
      <c r="J9" s="325">
        <f>J6+J7+J8</f>
        <v>16500126</v>
      </c>
      <c r="K9" s="325">
        <f>K6+K7+K8</f>
        <v>16715199</v>
      </c>
      <c r="L9" s="325">
        <v>14362901.580148159</v>
      </c>
      <c r="M9" s="325">
        <v>14785257</v>
      </c>
      <c r="N9" s="326">
        <f>N6+N7+N8</f>
        <v>15076193</v>
      </c>
      <c r="O9" s="68"/>
    </row>
    <row r="10" spans="1:15" x14ac:dyDescent="0.3">
      <c r="B10" s="8"/>
      <c r="C10" s="8"/>
      <c r="D10" s="8"/>
      <c r="E10" s="8"/>
      <c r="F10" s="8"/>
      <c r="G10" s="8"/>
      <c r="H10" s="8"/>
      <c r="I10" s="8"/>
    </row>
    <row r="11" spans="1:15" x14ac:dyDescent="0.3">
      <c r="B11" s="21"/>
      <c r="C11" s="21"/>
      <c r="D11" s="21"/>
      <c r="E11" s="21"/>
      <c r="F11" s="21"/>
      <c r="G11" s="21"/>
      <c r="H11" s="21"/>
      <c r="I11" s="8"/>
    </row>
    <row r="12" spans="1:15" ht="13.5" customHeight="1" x14ac:dyDescent="0.3">
      <c r="B12" s="38" t="s">
        <v>87</v>
      </c>
      <c r="C12" s="38" t="s">
        <v>1265</v>
      </c>
      <c r="D12" s="38"/>
      <c r="E12" s="38"/>
      <c r="F12" s="38"/>
      <c r="G12" s="38"/>
      <c r="H12" s="21"/>
      <c r="I12" s="8"/>
    </row>
    <row r="13" spans="1:15" ht="13.5" customHeight="1" x14ac:dyDescent="0.3">
      <c r="B13" s="38" t="s">
        <v>1309</v>
      </c>
      <c r="C13" s="38"/>
      <c r="D13" s="38"/>
      <c r="E13" s="38"/>
      <c r="F13" s="38"/>
      <c r="G13" s="21"/>
      <c r="H13" s="21"/>
      <c r="I13" s="8"/>
    </row>
    <row r="14" spans="1:15" ht="13.5" customHeight="1" x14ac:dyDescent="0.3">
      <c r="B14" s="38" t="s">
        <v>696</v>
      </c>
      <c r="C14" s="38"/>
      <c r="D14" s="38"/>
      <c r="E14" s="38"/>
      <c r="F14" s="38"/>
      <c r="G14" s="21"/>
      <c r="H14" s="21"/>
      <c r="I14" s="8"/>
    </row>
    <row r="15" spans="1:15" ht="13.5" customHeight="1" x14ac:dyDescent="0.3">
      <c r="B15" s="38" t="s">
        <v>103</v>
      </c>
      <c r="C15" s="38"/>
      <c r="D15" s="38"/>
      <c r="E15" s="38"/>
      <c r="F15" s="38"/>
      <c r="G15" s="21"/>
      <c r="H15" s="21"/>
      <c r="I15" s="8"/>
    </row>
    <row r="16" spans="1:15" x14ac:dyDescent="0.3">
      <c r="B16" s="21"/>
      <c r="C16" s="21"/>
      <c r="D16" s="21"/>
      <c r="E16" s="21"/>
      <c r="F16" s="21"/>
      <c r="G16" s="21"/>
      <c r="H16" s="21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</sheetData>
  <mergeCells count="1">
    <mergeCell ref="B2:I2"/>
  </mergeCells>
  <hyperlinks>
    <hyperlink ref="A1" location="'Índice '!A1" display="Índice" xr:uid="{00000000-0004-0000-0400-000000000000}"/>
  </hyperlink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5"/>
  <sheetViews>
    <sheetView showGridLines="0" zoomScaleNormal="100" workbookViewId="0">
      <selection activeCell="J21" sqref="J21"/>
    </sheetView>
  </sheetViews>
  <sheetFormatPr defaultRowHeight="14.4" x14ac:dyDescent="0.3"/>
  <cols>
    <col min="2" max="2" width="19.109375" customWidth="1"/>
    <col min="12" max="12" width="12" customWidth="1"/>
    <col min="16" max="16" width="11.6640625" customWidth="1"/>
  </cols>
  <sheetData>
    <row r="1" spans="1:16" x14ac:dyDescent="0.3">
      <c r="A1" s="43" t="s">
        <v>75</v>
      </c>
    </row>
    <row r="2" spans="1:16" ht="18" x14ac:dyDescent="0.35">
      <c r="B2" s="302" t="s">
        <v>97</v>
      </c>
      <c r="C2" s="302"/>
      <c r="D2" s="302"/>
      <c r="E2" s="302"/>
      <c r="F2" s="302"/>
      <c r="G2" s="302"/>
      <c r="H2" s="302"/>
      <c r="I2" s="302"/>
    </row>
    <row r="3" spans="1:16" x14ac:dyDescent="0.3">
      <c r="B3" s="8"/>
      <c r="C3" s="8"/>
      <c r="D3" s="8"/>
      <c r="E3" s="8"/>
      <c r="F3" s="8"/>
      <c r="G3" s="8"/>
      <c r="H3" s="8"/>
      <c r="I3" s="8"/>
    </row>
    <row r="4" spans="1:16" ht="15.6" x14ac:dyDescent="0.3">
      <c r="B4" s="145" t="s">
        <v>10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6" x14ac:dyDescent="0.3">
      <c r="B5" s="149" t="s">
        <v>104</v>
      </c>
      <c r="C5" s="147">
        <v>2012</v>
      </c>
      <c r="D5" s="147">
        <v>2013</v>
      </c>
      <c r="E5" s="147">
        <v>2014</v>
      </c>
      <c r="F5" s="147">
        <v>2015</v>
      </c>
      <c r="G5" s="147">
        <v>2016</v>
      </c>
      <c r="H5" s="147">
        <v>2017</v>
      </c>
      <c r="I5" s="147">
        <v>2018</v>
      </c>
      <c r="J5" s="147">
        <v>2019</v>
      </c>
      <c r="K5" s="147">
        <v>2020</v>
      </c>
      <c r="L5" s="147">
        <v>2021</v>
      </c>
      <c r="M5" s="147">
        <v>2022</v>
      </c>
      <c r="N5" s="147">
        <v>2023</v>
      </c>
      <c r="P5" s="105"/>
    </row>
    <row r="6" spans="1:16" x14ac:dyDescent="0.3">
      <c r="B6" s="12" t="s">
        <v>105</v>
      </c>
      <c r="C6" s="13">
        <v>2385026</v>
      </c>
      <c r="D6" s="13">
        <v>2429791</v>
      </c>
      <c r="E6" s="13">
        <v>2525463</v>
      </c>
      <c r="F6" s="13">
        <v>2513966</v>
      </c>
      <c r="G6" s="13">
        <v>2458961</v>
      </c>
      <c r="H6" s="13">
        <v>2524800</v>
      </c>
      <c r="I6" s="13">
        <v>2528047</v>
      </c>
      <c r="J6" s="13">
        <v>2652162</v>
      </c>
      <c r="K6" s="13">
        <v>2849449</v>
      </c>
      <c r="L6" s="13">
        <v>2998998</v>
      </c>
      <c r="M6" s="13">
        <v>2950032</v>
      </c>
      <c r="N6" s="274">
        <v>3031490</v>
      </c>
      <c r="P6" s="105"/>
    </row>
    <row r="7" spans="1:16" x14ac:dyDescent="0.3">
      <c r="B7" s="12" t="s">
        <v>106</v>
      </c>
      <c r="C7" s="13">
        <v>526808</v>
      </c>
      <c r="D7" s="13">
        <v>540752</v>
      </c>
      <c r="E7" s="13">
        <v>558206</v>
      </c>
      <c r="F7" s="13">
        <v>574834</v>
      </c>
      <c r="G7" s="13">
        <v>596669</v>
      </c>
      <c r="H7" s="13">
        <v>625450</v>
      </c>
      <c r="I7" s="13">
        <v>646370</v>
      </c>
      <c r="J7" s="13">
        <v>667644</v>
      </c>
      <c r="K7" s="13">
        <v>680830</v>
      </c>
      <c r="L7" s="13">
        <v>638968</v>
      </c>
      <c r="M7" s="13">
        <v>680569</v>
      </c>
      <c r="N7" s="274">
        <v>666210</v>
      </c>
      <c r="P7" s="105"/>
    </row>
    <row r="8" spans="1:16" x14ac:dyDescent="0.3">
      <c r="B8" s="12" t="s">
        <v>107</v>
      </c>
      <c r="C8" s="13">
        <v>163949</v>
      </c>
      <c r="D8" s="13">
        <v>169586</v>
      </c>
      <c r="E8" s="13">
        <v>171725</v>
      </c>
      <c r="F8" s="13">
        <v>171860</v>
      </c>
      <c r="G8" s="13">
        <v>176128</v>
      </c>
      <c r="H8" s="13">
        <v>179029</v>
      </c>
      <c r="I8" s="13">
        <v>182567</v>
      </c>
      <c r="J8" s="13">
        <v>183801</v>
      </c>
      <c r="K8" s="13">
        <v>188401</v>
      </c>
      <c r="L8" s="13">
        <v>179968</v>
      </c>
      <c r="M8" s="13">
        <v>201499</v>
      </c>
      <c r="N8" s="274">
        <v>202951</v>
      </c>
      <c r="P8" s="68"/>
    </row>
    <row r="9" spans="1:16" x14ac:dyDescent="0.3">
      <c r="B9" s="15" t="s">
        <v>108</v>
      </c>
      <c r="C9" s="16">
        <v>3075783</v>
      </c>
      <c r="D9" s="16">
        <v>3140129</v>
      </c>
      <c r="E9" s="16">
        <v>3255394</v>
      </c>
      <c r="F9" s="16">
        <v>3260660</v>
      </c>
      <c r="G9" s="16">
        <v>3231758</v>
      </c>
      <c r="H9" s="16">
        <v>3329279</v>
      </c>
      <c r="I9" s="16">
        <v>3356984</v>
      </c>
      <c r="J9" s="16">
        <f>J6+J7+J8</f>
        <v>3503607</v>
      </c>
      <c r="K9" s="16">
        <f>K6+K7+K8</f>
        <v>3718680</v>
      </c>
      <c r="L9" s="16">
        <f>SUM(L6:L8)</f>
        <v>3817934</v>
      </c>
      <c r="M9" s="16">
        <f>M6+M7+M8</f>
        <v>3832100</v>
      </c>
      <c r="N9" s="16">
        <f>N6+N7+N8</f>
        <v>3900651</v>
      </c>
    </row>
    <row r="10" spans="1:16" x14ac:dyDescent="0.3">
      <c r="B10" s="8"/>
      <c r="C10" s="8"/>
      <c r="D10" s="8"/>
      <c r="E10" s="8"/>
      <c r="F10" s="8"/>
      <c r="G10" s="8"/>
      <c r="H10" s="8"/>
      <c r="I10" s="8"/>
    </row>
    <row r="11" spans="1:16" x14ac:dyDescent="0.3">
      <c r="B11" s="38" t="s">
        <v>1310</v>
      </c>
      <c r="C11" s="38"/>
      <c r="D11" s="38"/>
      <c r="E11" s="38"/>
      <c r="F11" s="8"/>
      <c r="G11" s="8"/>
      <c r="H11" s="8"/>
      <c r="I11" s="8"/>
    </row>
    <row r="12" spans="1:16" x14ac:dyDescent="0.3">
      <c r="B12" s="38"/>
      <c r="C12" s="38"/>
      <c r="D12" s="38"/>
      <c r="E12" s="38"/>
      <c r="F12" s="8"/>
      <c r="G12" s="226"/>
      <c r="H12" s="8"/>
      <c r="I12" s="8"/>
    </row>
    <row r="13" spans="1:16" x14ac:dyDescent="0.3">
      <c r="B13" s="8"/>
      <c r="C13" s="8"/>
      <c r="D13" s="8"/>
      <c r="E13" s="8"/>
      <c r="F13" s="8"/>
      <c r="G13" s="8"/>
      <c r="H13" s="8"/>
      <c r="I13" s="8"/>
    </row>
    <row r="14" spans="1:16" x14ac:dyDescent="0.3">
      <c r="B14" s="8"/>
      <c r="C14" s="8"/>
      <c r="D14" s="8"/>
      <c r="E14" s="8"/>
      <c r="F14" s="8"/>
      <c r="G14" s="8"/>
      <c r="H14" s="8"/>
      <c r="I14" s="8"/>
    </row>
    <row r="15" spans="1:16" x14ac:dyDescent="0.3">
      <c r="B15" s="8"/>
      <c r="C15" s="8"/>
      <c r="D15" s="8"/>
      <c r="E15" s="8"/>
      <c r="F15" s="8"/>
      <c r="G15" s="8"/>
      <c r="H15" s="8"/>
      <c r="I15" s="8"/>
    </row>
    <row r="16" spans="1:16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</sheetData>
  <mergeCells count="1">
    <mergeCell ref="B2:I2"/>
  </mergeCells>
  <hyperlinks>
    <hyperlink ref="A1" location="'Índice '!A1" display="Índice" xr:uid="{00000000-0004-0000-0500-000000000000}"/>
  </hyperlink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3"/>
  <sheetViews>
    <sheetView showGridLines="0" topLeftCell="B1" zoomScaleNormal="100" workbookViewId="0">
      <selection activeCell="S16" sqref="S16"/>
    </sheetView>
  </sheetViews>
  <sheetFormatPr defaultRowHeight="14.4" x14ac:dyDescent="0.3"/>
  <cols>
    <col min="2" max="2" width="39.5546875" customWidth="1"/>
    <col min="3" max="10" width="9.109375" customWidth="1"/>
    <col min="13" max="13" width="10" bestFit="1" customWidth="1"/>
    <col min="14" max="14" width="9" bestFit="1" customWidth="1"/>
  </cols>
  <sheetData>
    <row r="1" spans="1:16" x14ac:dyDescent="0.3">
      <c r="A1" s="43" t="s">
        <v>75</v>
      </c>
    </row>
    <row r="2" spans="1:16" ht="18" x14ac:dyDescent="0.35">
      <c r="B2" s="302" t="s">
        <v>97</v>
      </c>
      <c r="C2" s="302"/>
      <c r="D2" s="302"/>
      <c r="E2" s="302"/>
      <c r="F2" s="302"/>
      <c r="G2" s="302"/>
      <c r="H2" s="302"/>
      <c r="I2" s="302"/>
      <c r="J2" s="302"/>
      <c r="K2" s="302"/>
    </row>
    <row r="3" spans="1:16" x14ac:dyDescent="0.3">
      <c r="B3" s="8"/>
      <c r="C3" s="8"/>
      <c r="D3" s="8"/>
      <c r="E3" s="8"/>
      <c r="F3" s="8"/>
      <c r="G3" s="8"/>
      <c r="H3" s="8"/>
      <c r="I3" s="8"/>
      <c r="J3" s="8"/>
      <c r="K3" s="8"/>
    </row>
    <row r="4" spans="1:16" ht="15.6" x14ac:dyDescent="0.3">
      <c r="B4" s="145" t="s">
        <v>11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</row>
    <row r="5" spans="1:16" x14ac:dyDescent="0.3">
      <c r="B5" s="149" t="s">
        <v>109</v>
      </c>
      <c r="C5" s="147">
        <v>2010</v>
      </c>
      <c r="D5" s="147">
        <v>2011</v>
      </c>
      <c r="E5" s="147">
        <v>2012</v>
      </c>
      <c r="F5" s="147">
        <v>2013</v>
      </c>
      <c r="G5" s="147">
        <v>2014</v>
      </c>
      <c r="H5" s="147">
        <v>2015</v>
      </c>
      <c r="I5" s="147">
        <v>2016</v>
      </c>
      <c r="J5" s="147">
        <v>2017</v>
      </c>
      <c r="K5" s="147">
        <v>2018</v>
      </c>
      <c r="L5" s="147">
        <v>2019</v>
      </c>
      <c r="M5" s="147">
        <v>2020</v>
      </c>
      <c r="N5" s="147">
        <v>2021</v>
      </c>
      <c r="O5" s="147">
        <v>2022</v>
      </c>
      <c r="P5" s="147">
        <v>2023</v>
      </c>
    </row>
    <row r="6" spans="1:16" x14ac:dyDescent="0.3">
      <c r="B6" s="19" t="s">
        <v>105</v>
      </c>
      <c r="C6" s="9">
        <v>1443849</v>
      </c>
      <c r="D6" s="9">
        <v>1495272</v>
      </c>
      <c r="E6" s="9">
        <v>1499158</v>
      </c>
      <c r="F6" s="9">
        <v>1505857</v>
      </c>
      <c r="G6" s="9">
        <v>1580093</v>
      </c>
      <c r="H6" s="9">
        <v>1555640</v>
      </c>
      <c r="I6" s="9">
        <v>1499295</v>
      </c>
      <c r="J6" s="9">
        <v>1560696</v>
      </c>
      <c r="K6" s="9">
        <v>1540086</v>
      </c>
      <c r="L6" s="9">
        <v>1631241</v>
      </c>
      <c r="M6" s="9">
        <v>1734047</v>
      </c>
      <c r="N6" s="106">
        <v>1769947</v>
      </c>
      <c r="O6" s="106">
        <v>1792412</v>
      </c>
      <c r="P6" s="106">
        <v>1828409</v>
      </c>
    </row>
    <row r="7" spans="1:16" x14ac:dyDescent="0.3">
      <c r="B7" s="19" t="s">
        <v>106</v>
      </c>
      <c r="C7" s="9">
        <v>233197</v>
      </c>
      <c r="D7" s="9">
        <v>238283</v>
      </c>
      <c r="E7" s="9">
        <v>242194</v>
      </c>
      <c r="F7" s="9">
        <v>246129</v>
      </c>
      <c r="G7" s="9">
        <v>251597</v>
      </c>
      <c r="H7" s="9">
        <v>255777</v>
      </c>
      <c r="I7" s="9">
        <v>260271</v>
      </c>
      <c r="J7" s="9">
        <v>264786</v>
      </c>
      <c r="K7" s="9">
        <v>270277</v>
      </c>
      <c r="L7" s="9">
        <v>276485</v>
      </c>
      <c r="M7" s="9">
        <v>285753</v>
      </c>
      <c r="N7" s="106">
        <v>289465</v>
      </c>
      <c r="O7" s="106">
        <v>293444</v>
      </c>
      <c r="P7" s="106">
        <v>293356</v>
      </c>
    </row>
    <row r="8" spans="1:16" x14ac:dyDescent="0.3">
      <c r="B8" s="19" t="s">
        <v>107</v>
      </c>
      <c r="C8" s="9">
        <v>56712</v>
      </c>
      <c r="D8" s="9">
        <v>55348</v>
      </c>
      <c r="E8" s="9">
        <v>57560</v>
      </c>
      <c r="F8" s="9">
        <v>60202</v>
      </c>
      <c r="G8" s="9">
        <v>58350</v>
      </c>
      <c r="H8" s="9">
        <v>61541</v>
      </c>
      <c r="I8" s="9">
        <v>62870</v>
      </c>
      <c r="J8" s="9">
        <v>63644</v>
      </c>
      <c r="K8" s="9">
        <v>65243</v>
      </c>
      <c r="L8" s="9">
        <v>65217</v>
      </c>
      <c r="M8" s="9">
        <v>68058</v>
      </c>
      <c r="N8" s="106">
        <v>74363</v>
      </c>
      <c r="O8" s="106">
        <v>76725</v>
      </c>
      <c r="P8" s="106">
        <v>79063</v>
      </c>
    </row>
    <row r="9" spans="1:16" x14ac:dyDescent="0.3">
      <c r="B9" s="20" t="s">
        <v>93</v>
      </c>
      <c r="C9" s="18">
        <v>1733758</v>
      </c>
      <c r="D9" s="18">
        <v>1788903</v>
      </c>
      <c r="E9" s="18">
        <v>1798912</v>
      </c>
      <c r="F9" s="18">
        <v>1812188</v>
      </c>
      <c r="G9" s="18">
        <v>1890040</v>
      </c>
      <c r="H9" s="18">
        <v>1872958</v>
      </c>
      <c r="I9" s="18">
        <v>1822436</v>
      </c>
      <c r="J9" s="18">
        <v>1889126</v>
      </c>
      <c r="K9" s="18">
        <v>1875606</v>
      </c>
      <c r="L9" s="18">
        <f>L6+L7+L8</f>
        <v>1972943</v>
      </c>
      <c r="M9" s="18">
        <f>M6+M7+M8</f>
        <v>2087858</v>
      </c>
      <c r="N9" s="107">
        <v>2133775</v>
      </c>
      <c r="O9" s="107">
        <f>SUM(O6:O8)</f>
        <v>2162581</v>
      </c>
      <c r="P9" s="107">
        <f>SUM(P6:P8)</f>
        <v>2200828</v>
      </c>
    </row>
    <row r="10" spans="1:16" x14ac:dyDescent="0.3">
      <c r="B10" s="149" t="s">
        <v>110</v>
      </c>
      <c r="C10" s="147">
        <v>2010</v>
      </c>
      <c r="D10" s="147">
        <v>2011</v>
      </c>
      <c r="E10" s="147">
        <v>2012</v>
      </c>
      <c r="F10" s="147">
        <v>2013</v>
      </c>
      <c r="G10" s="147">
        <v>2014</v>
      </c>
      <c r="H10" s="147">
        <v>2015</v>
      </c>
      <c r="I10" s="147">
        <v>2016</v>
      </c>
      <c r="J10" s="147">
        <v>2017</v>
      </c>
      <c r="K10" s="147">
        <v>2018</v>
      </c>
      <c r="L10" s="147">
        <v>2019</v>
      </c>
      <c r="M10" s="147">
        <v>2020</v>
      </c>
      <c r="N10" s="147">
        <v>2021</v>
      </c>
      <c r="O10" s="147">
        <v>2022</v>
      </c>
      <c r="P10" s="147">
        <v>2023</v>
      </c>
    </row>
    <row r="11" spans="1:16" x14ac:dyDescent="0.3">
      <c r="B11" s="19" t="s">
        <v>105</v>
      </c>
      <c r="C11" s="9">
        <v>724650</v>
      </c>
      <c r="D11" s="9">
        <v>769978</v>
      </c>
      <c r="E11" s="9">
        <v>785454</v>
      </c>
      <c r="F11" s="9">
        <v>744278</v>
      </c>
      <c r="G11" s="9">
        <v>752954</v>
      </c>
      <c r="H11" s="9">
        <v>755583</v>
      </c>
      <c r="I11" s="9">
        <v>744902</v>
      </c>
      <c r="J11" s="9">
        <v>737032</v>
      </c>
      <c r="K11" s="9">
        <v>748032</v>
      </c>
      <c r="L11" s="9">
        <v>741509</v>
      </c>
      <c r="M11" s="9">
        <v>799820</v>
      </c>
      <c r="N11" s="106">
        <v>776014</v>
      </c>
      <c r="O11" s="106">
        <v>793653</v>
      </c>
      <c r="P11" s="106">
        <v>809618</v>
      </c>
    </row>
    <row r="12" spans="1:16" x14ac:dyDescent="0.3">
      <c r="B12" s="19" t="s">
        <v>106</v>
      </c>
      <c r="C12" s="9">
        <v>273988</v>
      </c>
      <c r="D12" s="9">
        <v>277982</v>
      </c>
      <c r="E12" s="9">
        <v>284137</v>
      </c>
      <c r="F12" s="9">
        <v>294101</v>
      </c>
      <c r="G12" s="9">
        <v>306018</v>
      </c>
      <c r="H12" s="9">
        <v>318409</v>
      </c>
      <c r="I12" s="9">
        <v>335651</v>
      </c>
      <c r="J12" s="9">
        <v>359638</v>
      </c>
      <c r="K12" s="9">
        <v>362359</v>
      </c>
      <c r="L12" s="9">
        <v>371359</v>
      </c>
      <c r="M12" s="9">
        <v>375244</v>
      </c>
      <c r="N12" s="106">
        <v>316754</v>
      </c>
      <c r="O12" s="106">
        <v>376668</v>
      </c>
      <c r="P12" s="106">
        <v>366352</v>
      </c>
    </row>
    <row r="13" spans="1:16" x14ac:dyDescent="0.3">
      <c r="B13" s="19" t="s">
        <v>107</v>
      </c>
      <c r="C13" s="9">
        <v>103911</v>
      </c>
      <c r="D13" s="9">
        <v>105002</v>
      </c>
      <c r="E13" s="9">
        <v>106190</v>
      </c>
      <c r="F13" s="9">
        <v>109118</v>
      </c>
      <c r="G13" s="9">
        <v>113074</v>
      </c>
      <c r="H13" s="9">
        <v>109864</v>
      </c>
      <c r="I13" s="9">
        <v>112747</v>
      </c>
      <c r="J13" s="9">
        <v>114831</v>
      </c>
      <c r="K13" s="9">
        <v>116632</v>
      </c>
      <c r="L13" s="9">
        <v>117653</v>
      </c>
      <c r="M13" s="9">
        <v>118815</v>
      </c>
      <c r="N13" s="106">
        <v>121091</v>
      </c>
      <c r="O13" s="106">
        <v>123105</v>
      </c>
      <c r="P13" s="106">
        <v>122617</v>
      </c>
    </row>
    <row r="14" spans="1:16" x14ac:dyDescent="0.3">
      <c r="B14" s="20" t="s">
        <v>93</v>
      </c>
      <c r="C14" s="18">
        <v>1102549</v>
      </c>
      <c r="D14" s="18">
        <v>1152962</v>
      </c>
      <c r="E14" s="18">
        <v>1175781</v>
      </c>
      <c r="F14" s="18">
        <v>1147497</v>
      </c>
      <c r="G14" s="18">
        <v>1172046</v>
      </c>
      <c r="H14" s="18">
        <v>1183856</v>
      </c>
      <c r="I14" s="18">
        <v>1193300</v>
      </c>
      <c r="J14" s="18">
        <v>1211501</v>
      </c>
      <c r="K14" s="18">
        <v>1227023</v>
      </c>
      <c r="L14" s="18">
        <f>L11+L12+L13</f>
        <v>1230521</v>
      </c>
      <c r="M14" s="18">
        <f>M11+M12+M13</f>
        <v>1293879</v>
      </c>
      <c r="N14" s="107">
        <f>SUM(N11:N13)</f>
        <v>1213859</v>
      </c>
      <c r="O14" s="107">
        <f>SUM(O11:O13)</f>
        <v>1293426</v>
      </c>
      <c r="P14" s="107">
        <f>SUM(P11:P13)</f>
        <v>1298587</v>
      </c>
    </row>
    <row r="15" spans="1:16" x14ac:dyDescent="0.3">
      <c r="B15" s="149" t="s">
        <v>111</v>
      </c>
      <c r="C15" s="147">
        <v>2010</v>
      </c>
      <c r="D15" s="147">
        <v>2011</v>
      </c>
      <c r="E15" s="147">
        <v>2012</v>
      </c>
      <c r="F15" s="147">
        <v>2013</v>
      </c>
      <c r="G15" s="147">
        <v>2014</v>
      </c>
      <c r="H15" s="147">
        <v>2015</v>
      </c>
      <c r="I15" s="147">
        <v>2016</v>
      </c>
      <c r="J15" s="147">
        <v>2017</v>
      </c>
      <c r="K15" s="147">
        <v>2018</v>
      </c>
      <c r="L15" s="147">
        <v>2019</v>
      </c>
      <c r="M15" s="147">
        <v>2020</v>
      </c>
      <c r="N15" s="147">
        <v>2021</v>
      </c>
      <c r="O15" s="147">
        <v>2022</v>
      </c>
      <c r="P15" s="147">
        <v>2023</v>
      </c>
    </row>
    <row r="16" spans="1:16" x14ac:dyDescent="0.3">
      <c r="B16" s="19" t="s">
        <v>105</v>
      </c>
      <c r="C16" s="9">
        <v>73718</v>
      </c>
      <c r="D16" s="9">
        <v>86427</v>
      </c>
      <c r="E16" s="9">
        <v>100414</v>
      </c>
      <c r="F16" s="9">
        <v>179656</v>
      </c>
      <c r="G16" s="9">
        <v>192416</v>
      </c>
      <c r="H16" s="9">
        <v>202743</v>
      </c>
      <c r="I16" s="9">
        <v>214764</v>
      </c>
      <c r="J16" s="9">
        <v>227072</v>
      </c>
      <c r="K16" s="9">
        <v>239929</v>
      </c>
      <c r="L16" s="9">
        <v>279412</v>
      </c>
      <c r="M16" s="9">
        <v>315582</v>
      </c>
      <c r="N16" s="106">
        <v>346583</v>
      </c>
      <c r="O16" s="106">
        <v>363967</v>
      </c>
      <c r="P16" s="106">
        <v>393463</v>
      </c>
    </row>
    <row r="17" spans="2:16" x14ac:dyDescent="0.3">
      <c r="B17" s="19" t="s">
        <v>106</v>
      </c>
      <c r="C17" s="9">
        <v>303</v>
      </c>
      <c r="D17" s="9">
        <v>438</v>
      </c>
      <c r="E17" s="9">
        <v>477</v>
      </c>
      <c r="F17" s="9">
        <v>522</v>
      </c>
      <c r="G17" s="9">
        <v>591</v>
      </c>
      <c r="H17" s="9">
        <v>648</v>
      </c>
      <c r="I17" s="9">
        <v>747</v>
      </c>
      <c r="J17" s="9">
        <v>1026</v>
      </c>
      <c r="K17" s="9" t="s">
        <v>112</v>
      </c>
      <c r="L17" s="9">
        <v>19800</v>
      </c>
      <c r="M17" s="9">
        <v>19833</v>
      </c>
      <c r="N17" s="106">
        <v>15744</v>
      </c>
      <c r="O17" s="106">
        <v>10457</v>
      </c>
      <c r="P17" s="106">
        <v>6502</v>
      </c>
    </row>
    <row r="18" spans="2:16" x14ac:dyDescent="0.3">
      <c r="B18" s="19" t="s">
        <v>107</v>
      </c>
      <c r="C18" s="9">
        <v>130</v>
      </c>
      <c r="D18" s="9">
        <v>153</v>
      </c>
      <c r="E18" s="9">
        <v>199</v>
      </c>
      <c r="F18" s="9">
        <v>266</v>
      </c>
      <c r="G18" s="9">
        <v>301</v>
      </c>
      <c r="H18" s="9">
        <v>455</v>
      </c>
      <c r="I18" s="9">
        <v>511</v>
      </c>
      <c r="J18" s="9">
        <v>554</v>
      </c>
      <c r="K18" s="9">
        <v>692</v>
      </c>
      <c r="L18" s="9">
        <v>931</v>
      </c>
      <c r="M18" s="9">
        <v>1528</v>
      </c>
      <c r="N18" s="106">
        <v>1998</v>
      </c>
      <c r="O18" s="106">
        <v>1669</v>
      </c>
      <c r="P18" s="106">
        <v>1271</v>
      </c>
    </row>
    <row r="19" spans="2:16" x14ac:dyDescent="0.3">
      <c r="B19" s="20" t="s">
        <v>93</v>
      </c>
      <c r="C19" s="18">
        <v>74151</v>
      </c>
      <c r="D19" s="18">
        <v>87018</v>
      </c>
      <c r="E19" s="18">
        <v>101090</v>
      </c>
      <c r="F19" s="18">
        <v>180444</v>
      </c>
      <c r="G19" s="18">
        <v>193308</v>
      </c>
      <c r="H19" s="18">
        <v>203846</v>
      </c>
      <c r="I19" s="18">
        <v>216022</v>
      </c>
      <c r="J19" s="18">
        <v>228652</v>
      </c>
      <c r="K19" s="18">
        <v>254355</v>
      </c>
      <c r="L19" s="18">
        <f>L16+L17+L18</f>
        <v>300143</v>
      </c>
      <c r="M19" s="18">
        <f>M16+M17+M18</f>
        <v>336943</v>
      </c>
      <c r="N19" s="107">
        <f>SUM(N16:N18)</f>
        <v>364325</v>
      </c>
      <c r="O19" s="107">
        <f>SUM(O16:O18)</f>
        <v>376093</v>
      </c>
      <c r="P19" s="107">
        <f>SUM(P16:P18)</f>
        <v>401236</v>
      </c>
    </row>
    <row r="20" spans="2:16" x14ac:dyDescent="0.3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2:16" ht="15.6" x14ac:dyDescent="0.3">
      <c r="B21" s="38" t="s">
        <v>1266</v>
      </c>
      <c r="C21" s="47"/>
      <c r="E21" s="22"/>
      <c r="F21" s="8"/>
      <c r="G21" s="8"/>
      <c r="H21" s="8"/>
      <c r="I21" s="8"/>
      <c r="J21" s="8"/>
      <c r="K21" s="8"/>
    </row>
    <row r="22" spans="2:16" x14ac:dyDescent="0.3">
      <c r="B22" s="62" t="s">
        <v>113</v>
      </c>
    </row>
    <row r="23" spans="2:16" x14ac:dyDescent="0.3">
      <c r="B23" s="62"/>
    </row>
  </sheetData>
  <mergeCells count="1">
    <mergeCell ref="B2:K2"/>
  </mergeCells>
  <hyperlinks>
    <hyperlink ref="A1" location="'Índice '!A1" display="Índice" xr:uid="{00000000-0004-0000-0600-000000000000}"/>
  </hyperlink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99927c2-f096-4f3f-85e2-e3cc55719e7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7447B55CCB66418AB30328FB4A75E2" ma:contentTypeVersion="13" ma:contentTypeDescription="Crie um novo documento." ma:contentTypeScope="" ma:versionID="27140d27d31ae1d71c53d17964267434">
  <xsd:schema xmlns:xsd="http://www.w3.org/2001/XMLSchema" xmlns:xs="http://www.w3.org/2001/XMLSchema" xmlns:p="http://schemas.microsoft.com/office/2006/metadata/properties" xmlns:ns3="d99927c2-f096-4f3f-85e2-e3cc55719e77" xmlns:ns4="5e0c81d9-9e4d-41b2-8fa2-4aafe2db8ffa" targetNamespace="http://schemas.microsoft.com/office/2006/metadata/properties" ma:root="true" ma:fieldsID="f6866cb17dce141ea6cedeb362614389" ns3:_="" ns4:_="">
    <xsd:import namespace="d99927c2-f096-4f3f-85e2-e3cc55719e77"/>
    <xsd:import namespace="5e0c81d9-9e4d-41b2-8fa2-4aafe2db8ff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9927c2-f096-4f3f-85e2-e3cc55719e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c81d9-9e4d-41b2-8fa2-4aafe2db8ff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E0BE55-DF7A-42EF-82AA-D9F5F5B0A3E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e0c81d9-9e4d-41b2-8fa2-4aafe2db8ffa"/>
    <ds:schemaRef ds:uri="d99927c2-f096-4f3f-85e2-e3cc55719e77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C47DC7A-85A5-43AF-8E15-F0D553FB9A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9927c2-f096-4f3f-85e2-e3cc55719e77"/>
    <ds:schemaRef ds:uri="5e0c81d9-9e4d-41b2-8fa2-4aafe2db8f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5A9EE4-C119-4EC8-9884-C3F9C470D1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57</vt:i4>
      </vt:variant>
    </vt:vector>
  </HeadingPairs>
  <TitlesOfParts>
    <vt:vector size="57" baseType="lpstr">
      <vt:lpstr>Índice </vt:lpstr>
      <vt:lpstr>1.1 Quantidade de EFPC EAPC</vt:lpstr>
      <vt:lpstr>1.2 Planos EFPC por modalidade</vt:lpstr>
      <vt:lpstr>1.3 Patrocinadores EFPC </vt:lpstr>
      <vt:lpstr>Dados_EAPC e Seguradoras</vt:lpstr>
      <vt:lpstr>Dados_EFPC</vt:lpstr>
      <vt:lpstr>2.1 População</vt:lpstr>
      <vt:lpstr>2.2 Evolução da população EFPC</vt:lpstr>
      <vt:lpstr>2.2.1 População EFPC patrocínio</vt:lpstr>
      <vt:lpstr>2.3 População das EAPC</vt:lpstr>
      <vt:lpstr>2.3.1 População EAPC produto</vt:lpstr>
      <vt:lpstr>2.4 % População EFPC por gênero</vt:lpstr>
      <vt:lpstr>2.5 % Pop EFPC faixa etária</vt:lpstr>
      <vt:lpstr>2.6 População EFPC faixa etária</vt:lpstr>
      <vt:lpstr>2.7 População EAPC por gênero</vt:lpstr>
      <vt:lpstr>2.8 % Pop EAPC faixa etária</vt:lpstr>
      <vt:lpstr>2.9 População EAPC faixa etária</vt:lpstr>
      <vt:lpstr>2.10 Pop instituído_patrocinado</vt:lpstr>
      <vt:lpstr>2.11 Pop plano_modalidade</vt:lpstr>
      <vt:lpstr>3.1 Patrimônio</vt:lpstr>
      <vt:lpstr>3.3 Patrimônio EFPC patrocínio</vt:lpstr>
      <vt:lpstr>3.4 Ativos por modalidade</vt:lpstr>
      <vt:lpstr>3.5 Provisões EAPC produto</vt:lpstr>
      <vt:lpstr>4.1 Resultado EFPC</vt:lpstr>
      <vt:lpstr>5.1 Contrib.e Resgates</vt:lpstr>
      <vt:lpstr>5.2 Fluxo Mensal de Contrib.</vt:lpstr>
      <vt:lpstr>5.3 Fluxo Mensal de Resgates</vt:lpstr>
      <vt:lpstr>5.4 Contrib.e Resgates EAPC</vt:lpstr>
      <vt:lpstr>5.5 Fluxo Mensal Contr. EAPC</vt:lpstr>
      <vt:lpstr>5.6 Fluxo Mensal Resgates EAPC</vt:lpstr>
      <vt:lpstr>5.7 Contrib.e Resgates EFPC</vt:lpstr>
      <vt:lpstr>5.8 Fluxo Mensal Contr. EFPC</vt:lpstr>
      <vt:lpstr>5.9 Fluxo Mensal Resgates EFPC</vt:lpstr>
      <vt:lpstr>5.10 Tiquete Médio Mensal</vt:lpstr>
      <vt:lpstr>6.1 Benefícios Planos Produtos</vt:lpstr>
      <vt:lpstr>6.2 Fluxo Mensal Benefícios</vt:lpstr>
      <vt:lpstr>6.3 Benefícios Pagos EFPC</vt:lpstr>
      <vt:lpstr>6.4 Fluxo Mensal Benef. EFPC</vt:lpstr>
      <vt:lpstr>6.5 Benefícios Pagos EAPC</vt:lpstr>
      <vt:lpstr>6.6 Fluxo Mensal Benef. EAPC</vt:lpstr>
      <vt:lpstr>7.1 Taxa Média Adm. EAPC </vt:lpstr>
      <vt:lpstr>7.2A Taxa Média Adm. EAPC Plano</vt:lpstr>
      <vt:lpstr>7.3 Rentabilidade Média EAPC</vt:lpstr>
      <vt:lpstr>7.4A Rent. Média EAPC Plano</vt:lpstr>
      <vt:lpstr>7.5 Taxa Adm. Média EFPC</vt:lpstr>
      <vt:lpstr>7.6A e 7.6B Taxa Adm.Média EFPC</vt:lpstr>
      <vt:lpstr>7.7 Taxa Carregam. Média EFPC</vt:lpstr>
      <vt:lpstr>7.8A e 7.8B Taxa Car.Média EFPC</vt:lpstr>
      <vt:lpstr>Rent. Média EFPC Plano</vt:lpstr>
      <vt:lpstr>8.1 Investimento EFPC EAPC</vt:lpstr>
      <vt:lpstr>8.2  Investimento EAPC</vt:lpstr>
      <vt:lpstr>8.3  Investimento EFPC</vt:lpstr>
      <vt:lpstr>8.4 Títulos Públ. EAPC % Index.</vt:lpstr>
      <vt:lpstr>8.5 Títulos Públ. EFPC % Index.</vt:lpstr>
      <vt:lpstr>8.6 Tít. Públ.EAPC % por Venc.</vt:lpstr>
      <vt:lpstr>8.7 Tít. Públ.EFPC % por Venc.</vt:lpstr>
      <vt:lpstr>Cenário Internacional RPC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Alves do Nacimento Azevedo Roda - MPS</dc:creator>
  <cp:keywords/>
  <dc:description/>
  <cp:lastModifiedBy>Eldimara Custódio Ribeiro Barbosa</cp:lastModifiedBy>
  <cp:revision/>
  <dcterms:created xsi:type="dcterms:W3CDTF">2019-09-23T18:03:55Z</dcterms:created>
  <dcterms:modified xsi:type="dcterms:W3CDTF">2024-07-23T18:58:20Z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0x010100A67447B55CCB66418AB30328FB4A75E2</vt:lpwstr>
  </property>
</Properties>
</file>