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 Regina Trabalho Remoto\RGPC 2022\1º Trimestre_22\"/>
    </mc:Choice>
  </mc:AlternateContent>
  <bookViews>
    <workbookView xWindow="0" yWindow="0" windowWidth="7050" windowHeight="2760" firstSheet="3" activeTab="7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Cenário Internacional RPC" sheetId="72" r:id="rId54"/>
  </sheets>
  <externalReferences>
    <externalReference r:id="rId55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20" l="1"/>
  <c r="K9" i="20"/>
  <c r="L8" i="20"/>
  <c r="K9" i="8" l="1"/>
  <c r="J9" i="8"/>
  <c r="N19" i="6"/>
  <c r="N14" i="6"/>
  <c r="L9" i="5"/>
  <c r="L23" i="54" l="1"/>
  <c r="L23" i="51"/>
  <c r="L9" i="15" l="1"/>
  <c r="L9" i="43"/>
  <c r="L9" i="14"/>
  <c r="L8" i="13"/>
  <c r="L9" i="13" s="1"/>
  <c r="I13" i="9" l="1"/>
  <c r="I18" i="9"/>
  <c r="I23" i="9"/>
  <c r="L8" i="3" l="1"/>
  <c r="L9" i="2"/>
  <c r="L6" i="1"/>
  <c r="K9" i="49"/>
  <c r="K8" i="49"/>
  <c r="K7" i="49"/>
  <c r="K6" i="49"/>
  <c r="K9" i="47"/>
  <c r="K8" i="47"/>
  <c r="K7" i="47"/>
  <c r="K6" i="47"/>
  <c r="K6" i="1" l="1"/>
  <c r="K23" i="54" l="1"/>
  <c r="K23" i="51" l="1"/>
  <c r="K9" i="15" l="1"/>
  <c r="K9" i="43"/>
  <c r="K9" i="14"/>
  <c r="K8" i="13"/>
  <c r="K9" i="13" s="1"/>
  <c r="K8" i="3"/>
  <c r="K9" i="2" l="1"/>
  <c r="H23" i="9" l="1"/>
  <c r="H18" i="9"/>
  <c r="H13" i="9"/>
  <c r="C9" i="30" l="1"/>
  <c r="D9" i="30"/>
  <c r="E9" i="30"/>
  <c r="F9" i="30"/>
  <c r="G9" i="30"/>
  <c r="H9" i="30"/>
  <c r="I9" i="30"/>
  <c r="J9" i="30"/>
  <c r="C23" i="54"/>
  <c r="D23" i="54"/>
  <c r="E23" i="54"/>
  <c r="F23" i="54"/>
  <c r="G23" i="54"/>
  <c r="H23" i="54"/>
  <c r="I23" i="54"/>
  <c r="J23" i="54"/>
  <c r="C16" i="54"/>
  <c r="D16" i="54"/>
  <c r="E16" i="54"/>
  <c r="F16" i="54"/>
  <c r="G16" i="54"/>
  <c r="H16" i="54"/>
  <c r="I16" i="54"/>
  <c r="J16" i="54"/>
  <c r="C23" i="51"/>
  <c r="D23" i="51"/>
  <c r="E23" i="51"/>
  <c r="F23" i="51"/>
  <c r="G23" i="51"/>
  <c r="H23" i="51"/>
  <c r="I23" i="51"/>
  <c r="J23" i="51"/>
  <c r="C16" i="20" l="1"/>
  <c r="D16" i="20"/>
  <c r="E16" i="20"/>
  <c r="F16" i="20"/>
  <c r="G16" i="20"/>
  <c r="H16" i="20"/>
  <c r="I16" i="20"/>
  <c r="J16" i="20"/>
  <c r="K10" i="45" l="1"/>
  <c r="K9" i="4"/>
  <c r="I17" i="37" l="1"/>
  <c r="H17" i="37"/>
  <c r="G17" i="37"/>
  <c r="F17" i="37"/>
  <c r="E17" i="37"/>
  <c r="D17" i="37"/>
  <c r="C17" i="37"/>
  <c r="I16" i="37"/>
  <c r="H16" i="37"/>
  <c r="G16" i="37"/>
  <c r="F16" i="37"/>
  <c r="E16" i="37"/>
  <c r="D16" i="37"/>
  <c r="C16" i="37"/>
  <c r="I15" i="37"/>
  <c r="H15" i="37"/>
  <c r="G15" i="37"/>
  <c r="F15" i="37"/>
  <c r="E15" i="37"/>
  <c r="D15" i="37"/>
  <c r="C15" i="37"/>
  <c r="J9" i="15" l="1"/>
  <c r="J9" i="43"/>
  <c r="J9" i="14"/>
  <c r="J8" i="13"/>
  <c r="J9" i="13" s="1"/>
  <c r="J8" i="3" l="1"/>
  <c r="J9" i="2" l="1"/>
  <c r="J12" i="1"/>
  <c r="J6" i="1"/>
  <c r="K16" i="45" l="1"/>
  <c r="M19" i="6" l="1"/>
  <c r="M14" i="6"/>
  <c r="M9" i="6"/>
  <c r="K9" i="5"/>
  <c r="K23" i="11" l="1"/>
  <c r="K18" i="11"/>
  <c r="K13" i="11"/>
  <c r="G23" i="9" l="1"/>
  <c r="G18" i="9"/>
  <c r="G13" i="9"/>
  <c r="K19" i="8"/>
  <c r="K14" i="8"/>
  <c r="K9" i="7"/>
  <c r="L19" i="6"/>
  <c r="L9" i="6"/>
  <c r="J9" i="4"/>
  <c r="I9" i="4" l="1"/>
  <c r="I9" i="16" l="1"/>
  <c r="I9" i="15" l="1"/>
  <c r="I9" i="43"/>
  <c r="L14" i="6"/>
  <c r="J9" i="5"/>
  <c r="I8" i="3"/>
  <c r="I12" i="1"/>
  <c r="I6" i="1"/>
</calcChain>
</file>

<file path=xl/sharedStrings.xml><?xml version="1.0" encoding="utf-8"?>
<sst xmlns="http://schemas.openxmlformats.org/spreadsheetml/2006/main" count="1156" uniqueCount="397">
  <si>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</si>
  <si>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</si>
  <si>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</si>
  <si>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</si>
  <si>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</si>
  <si>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</si>
  <si>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</si>
  <si>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</si>
  <si>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</si>
  <si>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</si>
  <si>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</si>
  <si>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</si>
  <si>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</si>
  <si>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</si>
  <si>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</si>
  <si>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</si>
  <si>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</si>
  <si>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</si>
  <si>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</si>
  <si>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</si>
  <si>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</si>
  <si>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</si>
  <si>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</si>
  <si>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</si>
  <si>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</si>
  <si>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</si>
  <si>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</si>
  <si>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</si>
  <si>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</si>
  <si>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</si>
  <si>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</si>
  <si>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</si>
  <si>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</si>
  <si>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</si>
  <si>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</si>
  <si>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</si>
  <si>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</si>
  <si>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</si>
  <si>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</si>
  <si>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</si>
  <si>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</si>
  <si>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</si>
  <si>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</si>
  <si>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</si>
  <si>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</si>
  <si>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</si>
  <si>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</si>
  <si>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</si>
  <si>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</si>
  <si>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</si>
  <si>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</si>
  <si>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</si>
  <si>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</si>
  <si>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</si>
  <si>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</si>
  <si>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</si>
  <si>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</si>
  <si>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</si>
  <si>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</si>
  <si>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</si>
  <si>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</si>
  <si>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</si>
  <si>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</si>
  <si>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</si>
  <si>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</si>
  <si>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</si>
  <si>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</si>
  <si>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</si>
  <si>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</si>
  <si>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</si>
  <si>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</si>
  <si>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</si>
  <si>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</si>
  <si>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</si>
  <si>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</si>
  <si>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</si>
  <si>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</si>
  <si>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</si>
  <si>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</si>
  <si>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</si>
  <si>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</si>
  <si>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</si>
  <si>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</si>
  <si>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</si>
  <si>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</si>
  <si>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</si>
  <si>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</si>
  <si>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</si>
  <si>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</si>
  <si>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</si>
  <si>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</si>
  <si>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</si>
  <si>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</si>
  <si>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PATROCINADORES/ INSTITUIDORES EFPC</t>
  </si>
  <si>
    <t>Patrocinadores</t>
  </si>
  <si>
    <t>Instituidores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</si>
  <si>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</si>
  <si>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CAPÍTULO 2 - POPULAÇÃO</t>
  </si>
  <si>
    <t>TOTAL POPULAÇÃO EFPC/EAPC</t>
  </si>
  <si>
    <t>2018*</t>
  </si>
  <si>
    <t>EAPC Contratos Individuais</t>
  </si>
  <si>
    <t>EAPC Contratos Coletivos</t>
  </si>
  <si>
    <t xml:space="preserve">Total </t>
  </si>
  <si>
    <t>Fontes: PREVIC/SUSEP    Elaboração: COINF/CGEAC/SURPC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</si>
  <si>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</si>
  <si>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</si>
  <si>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</si>
  <si>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</si>
  <si>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</si>
  <si>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</si>
  <si>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POPULAÇÃO EFPC PATROCINIO PRIVADO</t>
  </si>
  <si>
    <t>POPULAÇÃO EFPC PATROCINIO PÚBLICO</t>
  </si>
  <si>
    <t>POPULAÇÃO EFPC PATROCINIO INSTITUÍDO</t>
  </si>
  <si>
    <t>(*)13.734</t>
  </si>
  <si>
    <t>(*) Crescimento da população da Fundação Viva Previdência, conforme mencionado no Sumário Executivo do Relatório Gerencial.</t>
  </si>
  <si>
    <t>POPULAÇÃO EAPC</t>
  </si>
  <si>
    <t>Total EAPC</t>
  </si>
  <si>
    <t>Fonte: FENAPREVI/UFRJ    Elaboração: COINF/CGEAC/SURPC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</si>
  <si>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</si>
  <si>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</si>
  <si>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</si>
  <si>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</si>
  <si>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</si>
  <si>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</si>
  <si>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</si>
  <si>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</si>
  <si>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</si>
  <si>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</si>
  <si>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Fonte: PREVIC    Elaboração: COINF/CGEAC/SURPC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</si>
  <si>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</si>
  <si>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</si>
  <si>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</si>
  <si>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</si>
  <si>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</si>
  <si>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</si>
  <si>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</si>
  <si>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</si>
  <si>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</si>
  <si>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</si>
  <si>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</si>
  <si>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</si>
  <si>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</si>
  <si>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</si>
  <si>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</si>
  <si>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Fonte: FENAPREVI/UFRJ   Elaboração: COINF/CGEAC/SURPC</t>
  </si>
  <si>
    <t xml:space="preserve">% POPULAÇÃO  TOTAL EAPC FAIXA ETÁRIA </t>
  </si>
  <si>
    <t xml:space="preserve">Fontes: FENAPREVI/UFRJ Elaboração: COINF/CGEAC/SURPC 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</si>
  <si>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</si>
  <si>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</si>
  <si>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</si>
  <si>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</si>
  <si>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</si>
  <si>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</si>
  <si>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</si>
  <si>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</si>
  <si>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</si>
  <si>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</si>
  <si>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</si>
  <si>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</si>
  <si>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</si>
  <si>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</si>
  <si>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</si>
  <si>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</si>
  <si>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</si>
  <si>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 xml:space="preserve">Privado </t>
  </si>
  <si>
    <t>Público</t>
  </si>
  <si>
    <t xml:space="preserve">Instituidor </t>
  </si>
  <si>
    <t xml:space="preserve">3.3 ATIVO DOS PLANOS DE BENEFÍCIOS EFPC POR MODALIDADE  - em R$ </t>
  </si>
  <si>
    <t>ATIVO PLANOS DE BENEFÍCIOS EFPC POR MODALIDADE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</si>
  <si>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</si>
  <si>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</si>
  <si>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</si>
  <si>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</si>
  <si>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</si>
  <si>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</si>
  <si>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</si>
  <si>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</si>
  <si>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</si>
  <si>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</si>
  <si>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</si>
  <si>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</si>
  <si>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</si>
  <si>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</si>
  <si>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</si>
  <si>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</si>
  <si>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</si>
  <si>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</si>
  <si>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</si>
  <si>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</si>
  <si>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</si>
  <si>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</si>
  <si>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</si>
  <si>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</si>
  <si>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</si>
  <si>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</si>
  <si>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</si>
  <si>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</si>
  <si>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</si>
  <si>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</si>
  <si>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</si>
  <si>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</si>
  <si>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</si>
  <si>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</si>
  <si>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</si>
  <si>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</si>
  <si>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</si>
  <si>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</si>
  <si>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</si>
  <si>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</si>
  <si>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</si>
  <si>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</si>
  <si>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</si>
  <si>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</si>
  <si>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</si>
  <si>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</si>
  <si>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</si>
  <si>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</si>
  <si>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</si>
  <si>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</si>
  <si>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</si>
  <si>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</si>
  <si>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</si>
  <si>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</si>
  <si>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</si>
  <si>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</si>
  <si>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</si>
  <si>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</si>
  <si>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</si>
  <si>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</si>
  <si>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</si>
  <si>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</si>
  <si>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</si>
  <si>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</si>
  <si>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</si>
  <si>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</si>
  <si>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</si>
  <si>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</si>
  <si>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</si>
  <si>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5.9 FLUXO MENSAL DE RESGATES EFPC: Por Modalidade de Plano - em R$</t>
  </si>
  <si>
    <t>BENEFÍCIO DEFINDO</t>
  </si>
  <si>
    <t>CONTRIBUIIÇÃO VARIÁVEL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</si>
  <si>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</si>
  <si>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</si>
  <si>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</si>
  <si>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</si>
  <si>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</si>
  <si>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</si>
  <si>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</si>
  <si>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</si>
  <si>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</si>
  <si>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</si>
  <si>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</si>
  <si>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6.3 BENEFÍCIOS PAGOS EFPC: POR MODALIDADE DE PLANO - em R$</t>
  </si>
  <si>
    <t xml:space="preserve">BENEFÍCIOS PAGOS EFPC POR MODALIDADE DE PLANO </t>
  </si>
  <si>
    <t>BENEFÍCIO MÉDIO MENSAL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</si>
  <si>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</si>
  <si>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</si>
  <si>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</si>
  <si>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</si>
  <si>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6.5 BENEFÍCIOS PAGOS EAPC: POR PRODUTO - em R$</t>
  </si>
  <si>
    <t>BENEFÍCIOS PAGOS EAPC POR PRODUTO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</si>
  <si>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</si>
  <si>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</si>
  <si>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</si>
  <si>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</si>
  <si>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</si>
  <si>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</si>
  <si>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</si>
  <si>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</si>
  <si>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</si>
  <si>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</si>
  <si>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</si>
  <si>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</si>
  <si>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>7.2 A - Taxa Média de Administração das EAPC: Por Tipo de Plano e Segmento de Aplicação - em dezembro/21</t>
  </si>
  <si>
    <t>7.2 A - TIPO DE PLANO</t>
  </si>
  <si>
    <t>RF Não indexados</t>
  </si>
  <si>
    <t>Total Geral</t>
  </si>
  <si>
    <t>COLETIVO</t>
  </si>
  <si>
    <t>INDIVIDUAL</t>
  </si>
  <si>
    <t>7.3 Rentabilidade Média Acumulada das EAPC: Por Segmento de Aplicação</t>
  </si>
  <si>
    <t>7.4 A - Rentabilidade Média das EAPC: Por Tipo de Plano e Segmento de Aplicação - em dezembro/21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</si>
  <si>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</si>
  <si>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</si>
  <si>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</si>
  <si>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</si>
  <si>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</si>
  <si>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</si>
  <si>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</si>
  <si>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</si>
  <si>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</si>
  <si>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</si>
  <si>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</si>
  <si>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</si>
  <si>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</si>
  <si>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</si>
  <si>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</si>
  <si>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</si>
  <si>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</si>
  <si>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</si>
  <si>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</si>
  <si>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</si>
  <si>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</si>
  <si>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</si>
  <si>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</si>
  <si>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</si>
  <si>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</si>
  <si>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</si>
  <si>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</si>
  <si>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</si>
  <si>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</si>
  <si>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</si>
  <si>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</si>
  <si>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</si>
  <si>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</si>
  <si>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</si>
  <si>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</si>
  <si>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</si>
  <si>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</si>
  <si>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</si>
  <si>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</si>
  <si>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</si>
  <si>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</si>
  <si>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</si>
  <si>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</si>
  <si>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</si>
  <si>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</si>
  <si>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</si>
  <si>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</si>
  <si>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</si>
  <si>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</si>
  <si>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</si>
  <si>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</si>
  <si>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</si>
  <si>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</si>
  <si>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</si>
  <si>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</si>
  <si>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</si>
  <si>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</si>
  <si>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</si>
  <si>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</si>
  <si>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</si>
  <si>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</si>
  <si>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</si>
  <si>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</si>
  <si>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</si>
  <si>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</si>
  <si>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</si>
  <si>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</si>
  <si>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</si>
  <si>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</si>
  <si>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</si>
  <si>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</si>
  <si>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</si>
  <si>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</si>
  <si>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</si>
  <si>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2020</t>
  </si>
  <si>
    <t>Ações</t>
  </si>
  <si>
    <t>Letras eTítulos</t>
  </si>
  <si>
    <t>Dinheiro e Depósito</t>
  </si>
  <si>
    <t>Fontes: PREVIC/SUSEP    Elaboração: COINF/CGEAC/SURPC (extração: 06/05/2022)</t>
  </si>
  <si>
    <t>Fontes: PREVIC    Elaboração: COINF/CGEAC/SURPC (extração: 06/05/2022)</t>
  </si>
  <si>
    <t>* para as EFPC os dados em 2021 se referem a dezembro/21</t>
  </si>
  <si>
    <t>* para as EAPC os dados 2018 a 2021 se referem a dezembro/2018 (última informação disponibilizada pela UFRJ)</t>
  </si>
  <si>
    <t>Fontes: PREVIC    Elaboração: COINF/CGEAC/SURPC (referência: dezembro de 2021)</t>
  </si>
  <si>
    <t>Fonte: PREVIC     Elaboração: COINF/CGEAC/SURPC (referência dezembro de 2021)</t>
  </si>
  <si>
    <t>Nota: última informação disponível dezembro/21.</t>
  </si>
  <si>
    <t>Nota: última informação disponível dezembro/2021.</t>
  </si>
  <si>
    <t>Nota: última informação disponível dezembro/18.</t>
  </si>
  <si>
    <t>Nota: última informação disponível dezembro/18</t>
  </si>
  <si>
    <t xml:space="preserve">Fontes: PREVIC/SUSEP Elaboração: COINF/CGEAC/SURPC (extração: 06/05/2022) </t>
  </si>
  <si>
    <t xml:space="preserve">Fonte: PREVIC     Elaboração: COINF/CGEAC/SURPC  (extração: 06/05/2022)
</t>
  </si>
  <si>
    <t>Fonte: PREVIC Elaboração: COINF/CGEAC/SURPC (extração: 06/05/2022)</t>
  </si>
  <si>
    <t>Fonte: SUSEP Elaboração: COINF/CGEAC/SURPC (extração: 06/05/2022).</t>
  </si>
  <si>
    <t xml:space="preserve">Fonte: PREVIC Elaboração: COINF/CGEAC/SURPC (extração: 06/05/2022) </t>
  </si>
  <si>
    <t>Fontes: PREVIC/SUSEP Elaboração: COINF/CGEAC/SURPC (extração: 06/05/2022)</t>
  </si>
  <si>
    <t xml:space="preserve">Fonte: SUSEP Elaboração: COINF/CGEAC/SURPC (extração: 06/05/2022) </t>
  </si>
  <si>
    <t>Fonte: SUSEP Elaboração: COINF/CGEAC/SURPC (extração: 06/05/2022)</t>
  </si>
  <si>
    <t>mar/2022</t>
  </si>
  <si>
    <t>Fonte: PREVIC         Elaboração: COINF/CGEAC/SURPC (extração: 06/05/2022)</t>
  </si>
  <si>
    <t>Fonte: PREVIC             Elaboração: COINF/CGEAC/SURPC (extração: 06/05/2022)</t>
  </si>
  <si>
    <t>Fonte: PREVIC                      Elaboração: COINF/CGEAC/SURPC (extração: 06/05/2022)</t>
  </si>
  <si>
    <t>Fontes: SUSEP/PREVIC Elaboração: COINF/CGEAC/SURPC (extração: 06/05/2022) * acumulado nos últimos 12 meses</t>
  </si>
  <si>
    <t>Fontes: SUSEP/PREVIC Elaboração: COINF/CGEAC/SURPC (extração: 06/05/2022)</t>
  </si>
  <si>
    <t>2013</t>
  </si>
  <si>
    <t>Fontes: PREVIC Elaboração: COINF/CGEAC/SURPC (extração: 06/05/2022)</t>
  </si>
  <si>
    <t>2021</t>
  </si>
  <si>
    <t>Fonte: SUSEP   Elaboração: COINF/CGEAC/SURPC (extração: 06/05/2022) * acumulado nos últimos 12 meses</t>
  </si>
  <si>
    <t xml:space="preserve">Fonte:PREVIC      Elaboração: COINF/CGEAC/SURPC     (extração: 06/05/2022) </t>
  </si>
  <si>
    <t>Fonte: SUSEP e PREVIC Elaboração: COINF/CGEAC/SURPC (extração: 06/05/2022)</t>
  </si>
  <si>
    <t>Nota: Para o cálculo do benefício médio mensal de março de 2022 foi considerado o número de assistidos das EFPC de dezembro/21.</t>
  </si>
  <si>
    <t>Nota: Para o cálculo do benefício médio mensal de 2018 a março de 2022 foi considerado o número de assistidos das EFPC de dez/2018 (última infornação disponível).</t>
  </si>
  <si>
    <t xml:space="preserve">Fonte: Plataforma Quantum           (extração: 16/05/2022) </t>
  </si>
  <si>
    <t xml:space="preserve">Fonte: Plataforma Quantum           (extração:extração: 16/05/2022) </t>
  </si>
  <si>
    <t xml:space="preserve">Fonte: Plataforma Quantum           (extração: extração: 16/05/2022) </t>
  </si>
  <si>
    <t xml:space="preserve">Fonte: PREVIC/B3/Calculadora do Cidadão BC      Elaboração: COINF/CGEAC/SURPC     (extração: 13/05/2022) </t>
  </si>
  <si>
    <t>Fonte: PREVIC Elaboração: COINF/CGEAC/SURPC (extração: 13/05/2022)</t>
  </si>
  <si>
    <t>Fonte: SUSEP Elaboração: COINF/CGEAC/SURPC (extração: 13/05/2022)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</si>
</sst>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40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16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0" fontId="15" fillId="0" borderId="0" xfId="3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6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19" fillId="2" borderId="0" xfId="1" applyNumberFormat="1" applyFont="1" applyFill="1" applyAlignment="1">
      <alignment horizontal="right"/>
    </xf>
    <xf numFmtId="164" fontId="0" fillId="2" borderId="0" xfId="0" applyNumberFormat="1" applyFill="1"/>
    <xf numFmtId="0" fontId="18" fillId="2" borderId="0" xfId="0" applyFont="1" applyFill="1"/>
    <xf numFmtId="164" fontId="19" fillId="2" borderId="0" xfId="1" applyNumberFormat="1" applyFont="1" applyFill="1" applyBorder="1" applyAlignment="1"/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19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12" fillId="0" borderId="0" xfId="1" applyNumberFormat="1" applyFont="1"/>
    <xf numFmtId="164" fontId="19" fillId="0" borderId="0" xfId="1" applyNumberFormat="1" applyFont="1"/>
    <xf numFmtId="164" fontId="12" fillId="2" borderId="0" xfId="1" applyNumberFormat="1" applyFont="1" applyFill="1"/>
    <xf numFmtId="164" fontId="19" fillId="2" borderId="0" xfId="1" applyNumberFormat="1" applyFont="1" applyFill="1"/>
    <xf numFmtId="43" fontId="22" fillId="2" borderId="0" xfId="0" applyNumberFormat="1" applyFont="1" applyFill="1"/>
    <xf numFmtId="43" fontId="2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24" fillId="0" borderId="0" xfId="0" applyFont="1"/>
    <xf numFmtId="0" fontId="24" fillId="2" borderId="0" xfId="0" applyFont="1" applyFill="1"/>
    <xf numFmtId="0" fontId="17" fillId="2" borderId="0" xfId="0" applyFont="1" applyFill="1"/>
    <xf numFmtId="0" fontId="25" fillId="2" borderId="0" xfId="0" applyFont="1" applyFill="1"/>
    <xf numFmtId="0" fontId="25" fillId="0" borderId="0" xfId="0" applyFont="1"/>
    <xf numFmtId="0" fontId="26" fillId="2" borderId="0" xfId="0" applyFont="1" applyFill="1"/>
    <xf numFmtId="0" fontId="26" fillId="7" borderId="0" xfId="0" applyFont="1" applyFill="1"/>
    <xf numFmtId="0" fontId="8" fillId="6" borderId="0" xfId="0" applyFont="1" applyFill="1"/>
    <xf numFmtId="0" fontId="27" fillId="6" borderId="0" xfId="0" applyFont="1" applyFill="1"/>
    <xf numFmtId="0" fontId="30" fillId="7" borderId="0" xfId="3" applyFont="1" applyFill="1" applyBorder="1"/>
    <xf numFmtId="0" fontId="30" fillId="2" borderId="0" xfId="3" applyFont="1" applyFill="1" applyBorder="1"/>
    <xf numFmtId="0" fontId="26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6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6" fillId="0" borderId="0" xfId="0" applyFont="1"/>
    <xf numFmtId="0" fontId="26" fillId="2" borderId="2" xfId="0" applyFont="1" applyFill="1" applyBorder="1"/>
    <xf numFmtId="0" fontId="0" fillId="5" borderId="0" xfId="0" applyFill="1"/>
    <xf numFmtId="0" fontId="34" fillId="5" borderId="0" xfId="0" applyFont="1" applyFill="1"/>
    <xf numFmtId="0" fontId="28" fillId="5" borderId="0" xfId="0" applyFont="1" applyFill="1"/>
    <xf numFmtId="0" fontId="33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27" fillId="10" borderId="0" xfId="0" applyFont="1" applyFill="1" applyAlignment="1">
      <alignment horizontal="left" vertical="center" wrapText="1" indent="2"/>
    </xf>
    <xf numFmtId="0" fontId="2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66" fontId="7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6" fillId="2" borderId="0" xfId="1" applyFont="1" applyFill="1" applyAlignment="1">
      <alignment vertical="center"/>
    </xf>
    <xf numFmtId="167" fontId="26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0" fontId="11" fillId="3" borderId="0" xfId="0" applyNumberFormat="1" applyFont="1" applyFill="1" applyBorder="1" applyAlignment="1"/>
    <xf numFmtId="10" fontId="3" fillId="3" borderId="0" xfId="0" applyNumberFormat="1" applyFont="1" applyFill="1" applyBorder="1" applyAlignment="1"/>
    <xf numFmtId="10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28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19" fillId="2" borderId="0" xfId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165" fontId="3" fillId="3" borderId="0" xfId="0" applyNumberFormat="1" applyFont="1" applyFill="1" applyBorder="1" applyAlignment="1"/>
    <xf numFmtId="165" fontId="12" fillId="2" borderId="0" xfId="2" applyNumberFormat="1" applyFont="1" applyFill="1"/>
    <xf numFmtId="0" fontId="3" fillId="2" borderId="0" xfId="0" applyFont="1" applyFill="1" applyAlignment="1">
      <alignment horizontal="center" vertical="center"/>
    </xf>
    <xf numFmtId="0" fontId="3" fillId="3" borderId="0" xfId="2" applyNumberFormat="1" applyFont="1" applyFill="1" applyBorder="1" applyAlignment="1">
      <alignment horizontal="center"/>
    </xf>
    <xf numFmtId="17" fontId="2" fillId="8" borderId="0" xfId="0" applyNumberFormat="1" applyFont="1" applyFill="1" applyAlignment="1">
      <alignment horizontal="right"/>
    </xf>
    <xf numFmtId="17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/>
    </xf>
    <xf numFmtId="49" fontId="2" fillId="10" borderId="0" xfId="0" applyNumberFormat="1" applyFont="1" applyFill="1" applyAlignment="1">
      <alignment horizontal="left" vertical="center"/>
    </xf>
    <xf numFmtId="49" fontId="19" fillId="10" borderId="0" xfId="1" applyNumberFormat="1" applyFont="1" applyFill="1" applyBorder="1" applyAlignment="1">
      <alignment horizontal="center" vertical="center"/>
    </xf>
    <xf numFmtId="49" fontId="0" fillId="0" borderId="0" xfId="0" applyNumberFormat="1"/>
    <xf numFmtId="164" fontId="3" fillId="2" borderId="0" xfId="1" applyNumberFormat="1" applyFont="1" applyFill="1" applyBorder="1" applyAlignment="1">
      <alignment horizontal="right" vertical="center"/>
    </xf>
    <xf numFmtId="49" fontId="2" fillId="10" borderId="0" xfId="1" applyNumberFormat="1" applyFont="1" applyFill="1" applyBorder="1" applyAlignment="1">
      <alignment horizontal="right" vertical="center"/>
    </xf>
    <xf numFmtId="49" fontId="2" fillId="8" borderId="0" xfId="0" applyNumberFormat="1" applyFont="1" applyFill="1" applyAlignment="1">
      <alignment horizontal="right"/>
    </xf>
    <xf numFmtId="44" fontId="0" fillId="0" borderId="0" xfId="0" applyNumberFormat="1"/>
    <xf numFmtId="17" fontId="0" fillId="0" borderId="0" xfId="0" applyNumberFormat="1"/>
    <xf numFmtId="49" fontId="2" fillId="9" borderId="0" xfId="0" applyNumberFormat="1" applyFont="1" applyFill="1" applyAlignment="1">
      <alignment horizontal="right"/>
    </xf>
    <xf numFmtId="49" fontId="2" fillId="8" borderId="0" xfId="0" applyNumberFormat="1" applyFont="1" applyFill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right"/>
    </xf>
    <xf numFmtId="164" fontId="19" fillId="0" borderId="0" xfId="0" applyNumberFormat="1" applyFont="1" applyFill="1" applyAlignment="1">
      <alignment horizontal="right"/>
    </xf>
    <xf numFmtId="9" fontId="12" fillId="2" borderId="0" xfId="1" applyNumberFormat="1" applyFont="1" applyFill="1" applyBorder="1" applyAlignment="1">
      <alignment horizontal="right"/>
    </xf>
    <xf numFmtId="0" fontId="12" fillId="0" borderId="0" xfId="0" applyFont="1" applyFill="1"/>
    <xf numFmtId="164" fontId="12" fillId="10" borderId="0" xfId="1" applyNumberFormat="1" applyFont="1" applyFill="1" applyBorder="1" applyAlignment="1"/>
    <xf numFmtId="164" fontId="3" fillId="10" borderId="0" xfId="1" applyNumberFormat="1" applyFont="1" applyFill="1" applyBorder="1" applyAlignment="1">
      <alignment horizontal="right" vertical="center"/>
    </xf>
    <xf numFmtId="0" fontId="11" fillId="8" borderId="0" xfId="0" quotePrefix="1" applyFont="1" applyFill="1" applyBorder="1" applyAlignment="1"/>
    <xf numFmtId="0" fontId="11" fillId="8" borderId="0" xfId="0" applyFont="1" applyFill="1" applyBorder="1" applyAlignment="1">
      <alignment horizontal="center"/>
    </xf>
    <xf numFmtId="10" fontId="11" fillId="3" borderId="0" xfId="0" applyNumberFormat="1" applyFont="1" applyFill="1" applyBorder="1" applyAlignment="1">
      <alignment horizontal="right"/>
    </xf>
    <xf numFmtId="10" fontId="11" fillId="8" borderId="0" xfId="0" applyNumberFormat="1" applyFont="1" applyFill="1" applyBorder="1" applyAlignment="1">
      <alignment horizontal="righ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INF_2020/RGPC_102020/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DU2642"/>
  <sheetViews>
    <sheetView topLeftCell="A55" workbookViewId="0">
      <selection activeCell="C81" sqref="C81"/>
    </sheetView>
  </sheetViews>
  <sheetFormatPr defaultRowHeight="16.5" x14ac:dyDescent="0.3"/>
  <cols>
    <col min="1" max="1" width="5.28515625" style="8" customWidth="1"/>
    <col min="2" max="2" width="12.7109375" style="125" bestFit="1" customWidth="1"/>
    <col min="3" max="3" width="58.7109375" style="125" customWidth="1"/>
    <col min="4" max="4" width="10.28515625" style="125" customWidth="1"/>
    <col min="5" max="5" width="17.7109375" style="125" customWidth="1"/>
    <col min="6" max="10" width="10.28515625" style="125" customWidth="1"/>
    <col min="11" max="19" width="8.85546875" style="21"/>
    <col min="20" max="124" width="8.85546875" style="8"/>
  </cols>
  <sheetData>
    <row r="1" spans="1:124" s="8" customFormat="1" ht="12.6" customHeight="1" x14ac:dyDescent="0.3">
      <c r="B1" s="125"/>
      <c r="C1" s="125"/>
      <c r="D1" s="125"/>
      <c r="E1" s="125"/>
      <c r="F1" s="125"/>
      <c r="G1" s="125"/>
      <c r="H1" s="125"/>
      <c r="I1" s="125"/>
      <c r="J1" s="125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22" t="s">
        <v>0</v>
      </c>
      <c r="C2" s="222"/>
      <c r="D2" s="222"/>
      <c r="E2" s="222"/>
      <c r="F2" s="222"/>
      <c r="G2" s="222"/>
      <c r="H2" s="222"/>
      <c r="I2" s="222"/>
      <c r="J2" s="222"/>
    </row>
    <row r="3" spans="1:124" s="124" customFormat="1" x14ac:dyDescent="0.3">
      <c r="A3" s="123"/>
      <c r="B3" s="127" t="s">
        <v>1</v>
      </c>
      <c r="C3" s="128" t="s">
        <v>2</v>
      </c>
      <c r="D3" s="127"/>
      <c r="E3" s="127"/>
      <c r="F3" s="127"/>
      <c r="G3" s="127"/>
      <c r="H3" s="127"/>
      <c r="I3" s="127"/>
      <c r="J3" s="127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</row>
    <row r="4" spans="1:124" x14ac:dyDescent="0.3">
      <c r="B4" s="126"/>
      <c r="C4" s="129" t="s">
        <v>3</v>
      </c>
      <c r="D4" s="126"/>
      <c r="E4" s="126"/>
      <c r="F4" s="126"/>
      <c r="G4" s="126"/>
      <c r="H4" s="126"/>
      <c r="I4" s="126"/>
      <c r="J4" s="126"/>
    </row>
    <row r="5" spans="1:124" x14ac:dyDescent="0.3">
      <c r="C5" s="130" t="s">
        <v>4</v>
      </c>
    </row>
    <row r="6" spans="1:124" x14ac:dyDescent="0.3">
      <c r="B6" s="126"/>
      <c r="C6" s="129" t="s">
        <v>5</v>
      </c>
      <c r="D6" s="126"/>
      <c r="E6" s="126"/>
      <c r="F6" s="126"/>
      <c r="G6" s="126"/>
      <c r="H6" s="126"/>
      <c r="I6" s="126"/>
      <c r="J6" s="126"/>
    </row>
    <row r="7" spans="1:124" x14ac:dyDescent="0.3">
      <c r="C7" s="125" t="s">
        <v>6</v>
      </c>
    </row>
    <row r="8" spans="1:124" s="124" customFormat="1" x14ac:dyDescent="0.3">
      <c r="A8" s="123"/>
      <c r="B8" s="127" t="s">
        <v>7</v>
      </c>
      <c r="C8" s="128" t="s">
        <v>8</v>
      </c>
      <c r="D8" s="127"/>
      <c r="E8" s="127"/>
      <c r="F8" s="127"/>
      <c r="G8" s="127"/>
      <c r="H8" s="127"/>
      <c r="I8" s="127"/>
      <c r="J8" s="127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</row>
    <row r="9" spans="1:124" x14ac:dyDescent="0.3">
      <c r="C9" s="130" t="s">
        <v>9</v>
      </c>
    </row>
    <row r="10" spans="1:124" x14ac:dyDescent="0.3">
      <c r="B10" s="126"/>
      <c r="C10" s="129" t="s">
        <v>10</v>
      </c>
      <c r="D10" s="126"/>
      <c r="E10" s="126"/>
      <c r="F10" s="126"/>
      <c r="G10" s="126"/>
      <c r="H10" s="126"/>
      <c r="I10" s="126"/>
      <c r="J10" s="126"/>
    </row>
    <row r="11" spans="1:124" x14ac:dyDescent="0.3">
      <c r="C11" s="130" t="s">
        <v>11</v>
      </c>
    </row>
    <row r="12" spans="1:124" x14ac:dyDescent="0.3">
      <c r="B12" s="126"/>
      <c r="C12" s="129" t="s">
        <v>12</v>
      </c>
      <c r="D12" s="126"/>
      <c r="E12" s="126"/>
      <c r="F12" s="126"/>
      <c r="G12" s="126"/>
      <c r="H12" s="126"/>
      <c r="I12" s="126"/>
      <c r="J12" s="126"/>
    </row>
    <row r="13" spans="1:124" x14ac:dyDescent="0.3">
      <c r="C13" s="130" t="s">
        <v>13</v>
      </c>
    </row>
    <row r="14" spans="1:124" x14ac:dyDescent="0.3">
      <c r="B14" s="126"/>
      <c r="C14" s="129" t="s">
        <v>14</v>
      </c>
      <c r="D14" s="126"/>
      <c r="E14" s="126"/>
      <c r="F14" s="126"/>
      <c r="G14" s="126"/>
      <c r="H14" s="126"/>
      <c r="I14" s="126"/>
      <c r="J14" s="126"/>
    </row>
    <row r="15" spans="1:124" s="8" customFormat="1" x14ac:dyDescent="0.3">
      <c r="B15" s="125"/>
      <c r="C15" s="130" t="s">
        <v>15</v>
      </c>
      <c r="D15" s="125"/>
      <c r="E15" s="125"/>
      <c r="F15" s="125"/>
      <c r="G15" s="125"/>
      <c r="H15" s="125"/>
      <c r="I15" s="125"/>
      <c r="J15" s="125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26"/>
      <c r="C16" s="129" t="s">
        <v>16</v>
      </c>
      <c r="D16" s="126"/>
      <c r="E16" s="126"/>
      <c r="F16" s="126"/>
      <c r="G16" s="126"/>
      <c r="H16" s="126"/>
      <c r="I16" s="126"/>
      <c r="J16" s="126"/>
    </row>
    <row r="17" spans="1:125" s="21" customFormat="1" x14ac:dyDescent="0.3">
      <c r="B17" s="125"/>
      <c r="C17" s="130" t="s">
        <v>17</v>
      </c>
      <c r="D17" s="125"/>
      <c r="E17" s="125"/>
      <c r="F17" s="125"/>
      <c r="G17" s="125"/>
      <c r="H17" s="125"/>
      <c r="I17" s="125"/>
      <c r="J17" s="125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26"/>
      <c r="C18" s="129" t="s">
        <v>18</v>
      </c>
      <c r="D18" s="126"/>
      <c r="E18" s="126"/>
      <c r="F18" s="126"/>
      <c r="G18" s="126"/>
      <c r="H18" s="126"/>
      <c r="I18" s="126"/>
      <c r="J18" s="126"/>
    </row>
    <row r="19" spans="1:125" s="21" customFormat="1" x14ac:dyDescent="0.3">
      <c r="B19" s="125"/>
      <c r="C19" s="130" t="s">
        <v>19</v>
      </c>
      <c r="D19" s="125"/>
      <c r="E19" s="125"/>
      <c r="F19" s="125"/>
      <c r="G19" s="125"/>
      <c r="H19" s="125"/>
      <c r="I19" s="125"/>
      <c r="J19" s="125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26"/>
      <c r="C20" s="129" t="s">
        <v>20</v>
      </c>
      <c r="D20" s="126"/>
      <c r="E20" s="126"/>
      <c r="F20" s="126"/>
      <c r="G20" s="126"/>
      <c r="H20" s="126"/>
      <c r="I20" s="126"/>
      <c r="J20" s="126"/>
    </row>
    <row r="21" spans="1:125" s="8" customFormat="1" x14ac:dyDescent="0.3">
      <c r="B21" s="125"/>
      <c r="C21" s="125" t="s">
        <v>6</v>
      </c>
      <c r="D21" s="125"/>
      <c r="E21" s="125"/>
      <c r="F21" s="125"/>
      <c r="G21" s="125"/>
      <c r="H21" s="125"/>
      <c r="I21" s="125"/>
      <c r="J21" s="125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20" customFormat="1" x14ac:dyDescent="0.3">
      <c r="A22" s="121"/>
      <c r="B22" s="128" t="s">
        <v>21</v>
      </c>
      <c r="C22" s="128" t="s">
        <v>22</v>
      </c>
      <c r="D22" s="128"/>
      <c r="E22" s="128"/>
      <c r="F22" s="128"/>
      <c r="G22" s="128"/>
      <c r="H22" s="128"/>
      <c r="I22" s="128"/>
      <c r="J22" s="128"/>
      <c r="K22" s="121"/>
      <c r="L22" s="121"/>
      <c r="M22" s="121"/>
      <c r="N22" s="121"/>
      <c r="O22" s="121"/>
      <c r="P22" s="121"/>
      <c r="Q22" s="121"/>
      <c r="R22" s="121"/>
      <c r="S22" s="121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</row>
    <row r="23" spans="1:125" s="21" customFormat="1" x14ac:dyDescent="0.3">
      <c r="B23" s="125"/>
      <c r="C23" s="130" t="s">
        <v>23</v>
      </c>
      <c r="D23" s="125"/>
      <c r="E23" s="125"/>
      <c r="F23" s="125"/>
      <c r="G23" s="125"/>
      <c r="H23" s="125"/>
      <c r="I23" s="125"/>
      <c r="J23" s="125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26"/>
      <c r="C24" s="129" t="s">
        <v>24</v>
      </c>
      <c r="D24" s="126"/>
      <c r="E24" s="126"/>
      <c r="F24" s="126"/>
      <c r="G24" s="126"/>
      <c r="H24" s="126"/>
      <c r="I24" s="126"/>
      <c r="J24" s="126"/>
    </row>
    <row r="25" spans="1:125" s="21" customFormat="1" x14ac:dyDescent="0.3">
      <c r="B25" s="125"/>
      <c r="C25" s="130" t="s">
        <v>25</v>
      </c>
      <c r="D25" s="125"/>
      <c r="E25" s="125"/>
      <c r="F25" s="125"/>
      <c r="G25" s="125"/>
      <c r="H25" s="125"/>
      <c r="I25" s="125"/>
      <c r="J25" s="125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26"/>
      <c r="C26" s="129" t="s">
        <v>26</v>
      </c>
      <c r="D26" s="126"/>
      <c r="E26" s="126"/>
      <c r="F26" s="126"/>
      <c r="G26" s="126"/>
      <c r="H26" s="126"/>
      <c r="I26" s="126"/>
      <c r="J26" s="126"/>
    </row>
    <row r="27" spans="1:125" s="21" customFormat="1" x14ac:dyDescent="0.3">
      <c r="B27" s="125"/>
      <c r="C27" s="125" t="s">
        <v>6</v>
      </c>
      <c r="D27" s="125"/>
      <c r="E27" s="125"/>
      <c r="F27" s="125"/>
      <c r="G27" s="125"/>
      <c r="H27" s="125"/>
      <c r="I27" s="125"/>
      <c r="J27" s="125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20" customFormat="1" x14ac:dyDescent="0.3">
      <c r="A28" s="121"/>
      <c r="B28" s="128" t="s">
        <v>27</v>
      </c>
      <c r="C28" s="128" t="s">
        <v>28</v>
      </c>
      <c r="D28" s="128"/>
      <c r="E28" s="128"/>
      <c r="F28" s="128"/>
      <c r="G28" s="128"/>
      <c r="H28" s="128"/>
      <c r="I28" s="128"/>
      <c r="J28" s="128"/>
      <c r="K28" s="121"/>
      <c r="L28" s="121"/>
      <c r="M28" s="121"/>
      <c r="N28" s="121"/>
      <c r="O28" s="121"/>
      <c r="P28" s="121"/>
      <c r="Q28" s="121"/>
      <c r="R28" s="121"/>
      <c r="S28" s="121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</row>
    <row r="29" spans="1:125" s="8" customFormat="1" x14ac:dyDescent="0.3">
      <c r="B29" s="142"/>
      <c r="C29" s="130" t="s">
        <v>29</v>
      </c>
      <c r="D29" s="125"/>
      <c r="E29" s="125"/>
      <c r="F29" s="125"/>
      <c r="G29" s="125"/>
      <c r="H29" s="125"/>
      <c r="I29" s="125"/>
      <c r="J29" s="125"/>
      <c r="K29" s="21"/>
      <c r="L29" s="21"/>
      <c r="M29" s="21"/>
      <c r="N29" s="21"/>
      <c r="O29" s="21"/>
      <c r="P29" s="21"/>
      <c r="Q29" s="21"/>
      <c r="R29" s="21"/>
      <c r="S29" s="21"/>
    </row>
    <row r="30" spans="1:125" x14ac:dyDescent="0.3">
      <c r="B30" s="126"/>
      <c r="C30" s="126" t="s">
        <v>6</v>
      </c>
      <c r="D30" s="126"/>
      <c r="E30" s="126"/>
      <c r="F30" s="126"/>
      <c r="G30" s="126"/>
      <c r="H30" s="126"/>
      <c r="I30" s="126"/>
      <c r="J30" s="126"/>
    </row>
    <row r="31" spans="1:125" s="121" customFormat="1" x14ac:dyDescent="0.3">
      <c r="B31" s="128" t="s">
        <v>30</v>
      </c>
      <c r="C31" s="128" t="s">
        <v>31</v>
      </c>
      <c r="D31" s="128"/>
      <c r="E31" s="128"/>
      <c r="F31" s="128"/>
      <c r="G31" s="128"/>
      <c r="H31" s="128"/>
      <c r="I31" s="128"/>
      <c r="J31" s="128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</row>
    <row r="32" spans="1:125" x14ac:dyDescent="0.3">
      <c r="B32" s="126"/>
      <c r="C32" s="129" t="s">
        <v>32</v>
      </c>
      <c r="D32" s="126"/>
      <c r="E32" s="126"/>
      <c r="F32" s="126"/>
      <c r="G32" s="126"/>
      <c r="H32" s="126"/>
      <c r="I32" s="126"/>
      <c r="J32" s="126"/>
    </row>
    <row r="33" spans="2:125" s="21" customFormat="1" x14ac:dyDescent="0.3">
      <c r="B33" s="125"/>
      <c r="C33" s="130" t="s">
        <v>33</v>
      </c>
      <c r="D33" s="125"/>
      <c r="E33" s="125"/>
      <c r="F33" s="125"/>
      <c r="G33" s="125"/>
      <c r="H33" s="125"/>
      <c r="I33" s="125"/>
      <c r="J33" s="125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x14ac:dyDescent="0.3">
      <c r="B34" s="126"/>
      <c r="C34" s="129" t="s">
        <v>34</v>
      </c>
      <c r="D34" s="126"/>
      <c r="E34" s="126"/>
      <c r="F34" s="126"/>
      <c r="G34" s="126"/>
      <c r="H34" s="126"/>
      <c r="I34" s="126"/>
      <c r="J34" s="126"/>
    </row>
    <row r="35" spans="2:125" s="21" customFormat="1" x14ac:dyDescent="0.3">
      <c r="B35" s="125"/>
      <c r="C35" s="130" t="s">
        <v>35</v>
      </c>
      <c r="D35" s="125"/>
      <c r="E35" s="125"/>
      <c r="F35" s="125"/>
      <c r="G35" s="125"/>
      <c r="H35" s="125"/>
      <c r="I35" s="125"/>
      <c r="J35" s="125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26"/>
      <c r="C36" s="129" t="s">
        <v>36</v>
      </c>
      <c r="D36" s="126"/>
      <c r="E36" s="126"/>
      <c r="F36" s="126"/>
      <c r="G36" s="126"/>
      <c r="H36" s="126"/>
      <c r="I36" s="126"/>
      <c r="J36" s="126"/>
    </row>
    <row r="37" spans="2:125" s="21" customFormat="1" x14ac:dyDescent="0.3">
      <c r="B37" s="125"/>
      <c r="C37" s="130" t="s">
        <v>37</v>
      </c>
      <c r="D37" s="125"/>
      <c r="E37" s="125"/>
      <c r="F37" s="125"/>
      <c r="G37" s="125"/>
      <c r="H37" s="125"/>
      <c r="I37" s="125"/>
      <c r="J37" s="125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26"/>
      <c r="C38" s="129" t="s">
        <v>38</v>
      </c>
      <c r="D38" s="126"/>
      <c r="E38" s="126"/>
      <c r="F38" s="126"/>
      <c r="G38" s="126"/>
      <c r="H38" s="126"/>
      <c r="I38" s="126"/>
      <c r="J38" s="126"/>
    </row>
    <row r="39" spans="2:125" s="21" customFormat="1" x14ac:dyDescent="0.3">
      <c r="B39" s="125"/>
      <c r="C39" s="130" t="s">
        <v>39</v>
      </c>
      <c r="D39" s="125"/>
      <c r="E39" s="125"/>
      <c r="F39" s="125"/>
      <c r="G39" s="125"/>
      <c r="H39" s="125"/>
      <c r="I39" s="125"/>
      <c r="J39" s="125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x14ac:dyDescent="0.3">
      <c r="B40" s="126"/>
      <c r="C40" s="129" t="s">
        <v>40</v>
      </c>
      <c r="D40" s="126"/>
      <c r="E40" s="126"/>
      <c r="F40" s="126"/>
      <c r="G40" s="126"/>
      <c r="H40" s="126"/>
      <c r="I40" s="126"/>
      <c r="J40" s="126"/>
    </row>
    <row r="41" spans="2:125" s="8" customFormat="1" x14ac:dyDescent="0.3">
      <c r="B41" s="125"/>
      <c r="C41" s="130" t="s">
        <v>41</v>
      </c>
      <c r="D41" s="125"/>
      <c r="E41" s="125"/>
      <c r="F41" s="125"/>
      <c r="G41" s="125"/>
      <c r="H41" s="125"/>
      <c r="I41" s="125"/>
      <c r="J41" s="125"/>
      <c r="K41" s="21"/>
      <c r="L41" s="21"/>
      <c r="M41" s="21"/>
      <c r="N41" s="21"/>
      <c r="O41" s="21"/>
      <c r="P41" s="21"/>
      <c r="Q41" s="21"/>
      <c r="R41" s="21"/>
      <c r="S41" s="21"/>
    </row>
    <row r="42" spans="2:125" x14ac:dyDescent="0.3">
      <c r="B42" s="126"/>
      <c r="C42" s="126" t="s">
        <v>6</v>
      </c>
      <c r="D42" s="126"/>
      <c r="E42" s="126"/>
      <c r="F42" s="126"/>
      <c r="G42" s="126"/>
      <c r="H42" s="126"/>
      <c r="I42" s="126"/>
      <c r="J42" s="126"/>
    </row>
    <row r="43" spans="2:125" s="121" customFormat="1" x14ac:dyDescent="0.3">
      <c r="B43" s="128" t="s">
        <v>42</v>
      </c>
      <c r="C43" s="128" t="s">
        <v>43</v>
      </c>
      <c r="D43" s="128"/>
      <c r="E43" s="128"/>
      <c r="F43" s="128"/>
      <c r="G43" s="128"/>
      <c r="H43" s="128"/>
      <c r="I43" s="128"/>
      <c r="J43" s="128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</row>
    <row r="44" spans="2:125" x14ac:dyDescent="0.3">
      <c r="B44" s="126"/>
      <c r="C44" s="129" t="s">
        <v>44</v>
      </c>
      <c r="D44" s="126"/>
      <c r="E44" s="126"/>
      <c r="F44" s="126"/>
      <c r="G44" s="126"/>
      <c r="H44" s="126"/>
      <c r="I44" s="126"/>
      <c r="J44" s="126"/>
    </row>
    <row r="45" spans="2:125" s="21" customFormat="1" x14ac:dyDescent="0.3">
      <c r="B45" s="125"/>
      <c r="C45" s="130" t="s">
        <v>45</v>
      </c>
      <c r="D45" s="125"/>
      <c r="E45" s="125"/>
      <c r="F45" s="125"/>
      <c r="G45" s="125"/>
      <c r="H45" s="125"/>
      <c r="I45" s="125"/>
      <c r="J45" s="125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26"/>
      <c r="C46" s="129" t="s">
        <v>46</v>
      </c>
      <c r="D46" s="126"/>
      <c r="E46" s="126"/>
      <c r="F46" s="126"/>
      <c r="G46" s="126"/>
      <c r="H46" s="126"/>
      <c r="I46" s="126"/>
      <c r="J46" s="126"/>
    </row>
    <row r="47" spans="2:125" s="21" customFormat="1" x14ac:dyDescent="0.3">
      <c r="B47" s="125"/>
      <c r="C47" s="130" t="s">
        <v>47</v>
      </c>
      <c r="D47" s="125"/>
      <c r="E47" s="125"/>
      <c r="F47" s="125"/>
      <c r="G47" s="125"/>
      <c r="H47" s="125"/>
      <c r="I47" s="125"/>
      <c r="J47" s="125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26"/>
      <c r="C48" s="129" t="s">
        <v>48</v>
      </c>
      <c r="D48" s="126"/>
      <c r="E48" s="126"/>
      <c r="F48" s="126"/>
      <c r="G48" s="126"/>
      <c r="H48" s="126"/>
      <c r="I48" s="126"/>
      <c r="J48" s="126"/>
    </row>
    <row r="49" spans="1:125" s="21" customFormat="1" x14ac:dyDescent="0.3">
      <c r="B49" s="125"/>
      <c r="C49" s="130" t="s">
        <v>49</v>
      </c>
      <c r="D49" s="125"/>
      <c r="E49" s="125"/>
      <c r="F49" s="125"/>
      <c r="G49" s="125"/>
      <c r="H49" s="125"/>
      <c r="I49" s="125"/>
      <c r="J49" s="125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x14ac:dyDescent="0.3">
      <c r="B50" s="126"/>
      <c r="C50" s="126" t="s">
        <v>6</v>
      </c>
      <c r="D50" s="126"/>
      <c r="E50" s="126"/>
      <c r="F50" s="126"/>
      <c r="G50" s="126"/>
      <c r="H50" s="126"/>
      <c r="I50" s="126"/>
      <c r="J50" s="126"/>
    </row>
    <row r="51" spans="1:125" s="121" customFormat="1" x14ac:dyDescent="0.3">
      <c r="B51" s="128" t="s">
        <v>50</v>
      </c>
      <c r="C51" s="128" t="s">
        <v>51</v>
      </c>
      <c r="D51" s="128"/>
      <c r="E51" s="128"/>
      <c r="F51" s="128"/>
      <c r="G51" s="128"/>
      <c r="H51" s="128"/>
      <c r="I51" s="128"/>
      <c r="J51" s="128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</row>
    <row r="52" spans="1:125" x14ac:dyDescent="0.3">
      <c r="B52" s="126"/>
      <c r="C52" s="129" t="s">
        <v>52</v>
      </c>
      <c r="D52" s="126"/>
      <c r="E52" s="126"/>
      <c r="F52" s="126"/>
      <c r="G52" s="126"/>
      <c r="H52" s="126"/>
      <c r="I52" s="126"/>
      <c r="J52" s="126"/>
    </row>
    <row r="53" spans="1:125" s="21" customFormat="1" x14ac:dyDescent="0.3">
      <c r="B53" s="125"/>
      <c r="C53" s="130" t="s">
        <v>53</v>
      </c>
      <c r="D53" s="125"/>
      <c r="E53" s="125"/>
      <c r="F53" s="125"/>
      <c r="G53" s="125"/>
      <c r="H53" s="125"/>
      <c r="I53" s="125"/>
      <c r="J53" s="125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26"/>
      <c r="C54" s="129" t="s">
        <v>54</v>
      </c>
      <c r="D54" s="126"/>
      <c r="E54" s="126"/>
      <c r="F54" s="126"/>
      <c r="G54" s="126"/>
      <c r="H54" s="126"/>
      <c r="I54" s="126"/>
      <c r="J54" s="126"/>
    </row>
    <row r="55" spans="1:125" s="21" customFormat="1" x14ac:dyDescent="0.3">
      <c r="B55" s="125"/>
      <c r="C55" s="130" t="s">
        <v>55</v>
      </c>
      <c r="D55" s="125"/>
      <c r="E55" s="125"/>
      <c r="F55" s="125"/>
      <c r="G55" s="125"/>
      <c r="H55" s="125"/>
      <c r="I55" s="125"/>
      <c r="J55" s="125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26"/>
      <c r="C56" s="129" t="s">
        <v>56</v>
      </c>
      <c r="D56" s="126"/>
      <c r="E56" s="126"/>
      <c r="F56" s="126"/>
      <c r="G56" s="126"/>
      <c r="H56" s="126"/>
      <c r="I56" s="126"/>
      <c r="J56" s="126"/>
    </row>
    <row r="57" spans="1:125" s="21" customFormat="1" x14ac:dyDescent="0.3">
      <c r="B57" s="125"/>
      <c r="C57" s="130" t="s">
        <v>57</v>
      </c>
      <c r="D57" s="125"/>
      <c r="E57" s="125"/>
      <c r="F57" s="125"/>
      <c r="G57" s="125"/>
      <c r="H57" s="125"/>
      <c r="I57" s="125"/>
      <c r="J57" s="125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26"/>
      <c r="C58" s="129" t="s">
        <v>58</v>
      </c>
      <c r="D58" s="126"/>
      <c r="E58" s="126"/>
      <c r="F58" s="126"/>
      <c r="G58" s="126"/>
      <c r="H58" s="126"/>
      <c r="I58" s="126"/>
      <c r="J58" s="126"/>
    </row>
    <row r="59" spans="1:125" s="21" customFormat="1" x14ac:dyDescent="0.3">
      <c r="B59" s="125"/>
      <c r="C59" s="130" t="s">
        <v>59</v>
      </c>
      <c r="D59" s="125"/>
      <c r="E59" s="125"/>
      <c r="F59" s="125"/>
      <c r="G59" s="125"/>
      <c r="H59" s="125"/>
      <c r="I59" s="125"/>
      <c r="J59" s="125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26"/>
      <c r="C60" s="129" t="s">
        <v>60</v>
      </c>
      <c r="D60" s="126"/>
      <c r="E60" s="126"/>
      <c r="F60" s="126"/>
      <c r="G60" s="126"/>
      <c r="H60" s="126"/>
      <c r="I60" s="126"/>
      <c r="J60" s="126"/>
    </row>
    <row r="61" spans="1:125" s="21" customFormat="1" x14ac:dyDescent="0.3">
      <c r="B61" s="125"/>
      <c r="C61" s="130" t="s">
        <v>61</v>
      </c>
      <c r="D61" s="125"/>
      <c r="E61" s="125"/>
      <c r="F61" s="125"/>
      <c r="G61" s="125"/>
      <c r="H61" s="125"/>
      <c r="I61" s="125"/>
      <c r="J61" s="125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26"/>
      <c r="C62" s="129" t="s">
        <v>62</v>
      </c>
      <c r="D62" s="126"/>
      <c r="E62" s="126"/>
      <c r="F62" s="126"/>
      <c r="G62" s="126"/>
      <c r="H62" s="126"/>
      <c r="I62" s="126"/>
      <c r="J62" s="126"/>
    </row>
    <row r="63" spans="1:125" s="8" customFormat="1" x14ac:dyDescent="0.3">
      <c r="B63" s="125"/>
      <c r="C63" s="125" t="s">
        <v>6</v>
      </c>
      <c r="D63" s="125"/>
      <c r="E63" s="125"/>
      <c r="F63" s="125"/>
      <c r="G63" s="125"/>
      <c r="H63" s="125"/>
      <c r="I63" s="125"/>
      <c r="J63" s="125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20" customFormat="1" x14ac:dyDescent="0.3">
      <c r="A64" s="121"/>
      <c r="B64" s="128" t="s">
        <v>63</v>
      </c>
      <c r="C64" s="128" t="s">
        <v>64</v>
      </c>
      <c r="D64" s="128"/>
      <c r="E64" s="128"/>
      <c r="F64" s="128"/>
      <c r="G64" s="128"/>
      <c r="H64" s="128"/>
      <c r="I64" s="128"/>
      <c r="J64" s="128"/>
      <c r="K64" s="121"/>
      <c r="L64" s="121"/>
      <c r="M64" s="121"/>
      <c r="N64" s="121"/>
      <c r="O64" s="121"/>
      <c r="P64" s="121"/>
      <c r="Q64" s="121"/>
      <c r="R64" s="121"/>
      <c r="S64" s="121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</row>
    <row r="65" spans="2:125" s="21" customFormat="1" x14ac:dyDescent="0.3">
      <c r="B65" s="125"/>
      <c r="C65" s="130" t="s">
        <v>65</v>
      </c>
      <c r="D65" s="125"/>
      <c r="E65" s="125"/>
      <c r="F65" s="125"/>
      <c r="G65" s="125"/>
      <c r="H65" s="125"/>
      <c r="I65" s="125"/>
      <c r="J65" s="125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2:125" x14ac:dyDescent="0.3">
      <c r="B66" s="126"/>
      <c r="C66" s="129" t="s">
        <v>66</v>
      </c>
      <c r="D66" s="126"/>
      <c r="E66" s="126"/>
      <c r="F66" s="126"/>
      <c r="G66" s="126"/>
      <c r="H66" s="126"/>
      <c r="I66" s="126"/>
      <c r="J66" s="126"/>
    </row>
    <row r="67" spans="2:125" s="21" customFormat="1" x14ac:dyDescent="0.3">
      <c r="B67" s="125"/>
      <c r="C67" s="130" t="s">
        <v>67</v>
      </c>
      <c r="D67" s="125"/>
      <c r="E67" s="125"/>
      <c r="F67" s="125"/>
      <c r="G67" s="125"/>
      <c r="H67" s="125"/>
      <c r="I67" s="125"/>
      <c r="J67" s="125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2:125" x14ac:dyDescent="0.3">
      <c r="B68" s="126"/>
      <c r="C68" s="129" t="s">
        <v>68</v>
      </c>
      <c r="D68" s="126"/>
      <c r="E68" s="126"/>
      <c r="F68" s="126"/>
      <c r="G68" s="126"/>
      <c r="H68" s="126"/>
      <c r="I68" s="126"/>
      <c r="J68" s="126"/>
    </row>
    <row r="69" spans="2:125" s="21" customFormat="1" x14ac:dyDescent="0.3">
      <c r="B69" s="125"/>
      <c r="C69" s="130" t="s">
        <v>69</v>
      </c>
      <c r="D69" s="125"/>
      <c r="E69" s="125"/>
      <c r="F69" s="125"/>
      <c r="G69" s="125"/>
      <c r="H69" s="125"/>
      <c r="I69" s="125"/>
      <c r="J69" s="125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2:125" x14ac:dyDescent="0.3">
      <c r="B70" s="126"/>
      <c r="C70" s="129" t="s">
        <v>70</v>
      </c>
      <c r="D70" s="126"/>
      <c r="E70" s="126"/>
      <c r="F70" s="126"/>
      <c r="G70" s="126"/>
      <c r="H70" s="126"/>
      <c r="I70" s="126"/>
      <c r="J70" s="126"/>
    </row>
    <row r="71" spans="2:125" s="8" customFormat="1" x14ac:dyDescent="0.3">
      <c r="B71" s="125"/>
      <c r="C71" s="130" t="s">
        <v>71</v>
      </c>
      <c r="D71" s="125"/>
      <c r="E71" s="125"/>
      <c r="F71" s="125"/>
      <c r="G71" s="125"/>
      <c r="H71" s="125"/>
      <c r="I71" s="125"/>
      <c r="J71" s="125"/>
      <c r="K71" s="21"/>
      <c r="L71" s="21"/>
      <c r="M71" s="21"/>
      <c r="N71" s="21"/>
      <c r="O71" s="21"/>
      <c r="P71" s="21"/>
      <c r="Q71" s="21"/>
      <c r="R71" s="21"/>
      <c r="S71" s="21"/>
    </row>
    <row r="72" spans="2:125" x14ac:dyDescent="0.3">
      <c r="B72" s="126"/>
      <c r="C72" s="126" t="s">
        <v>6</v>
      </c>
      <c r="D72" s="126"/>
      <c r="E72" s="126"/>
      <c r="F72" s="126"/>
      <c r="G72" s="126"/>
      <c r="H72" s="126"/>
      <c r="I72" s="126"/>
      <c r="J72" s="126"/>
    </row>
    <row r="73" spans="2:125" s="8" customFormat="1" x14ac:dyDescent="0.3">
      <c r="B73" s="125"/>
      <c r="C73" s="125" t="s">
        <v>6</v>
      </c>
      <c r="D73" s="125"/>
      <c r="E73" s="125"/>
      <c r="F73" s="125"/>
      <c r="G73" s="125"/>
      <c r="H73" s="125"/>
      <c r="I73" s="125"/>
      <c r="J73" s="125"/>
      <c r="K73" s="21"/>
      <c r="L73" s="21"/>
      <c r="M73" s="21"/>
      <c r="N73" s="21"/>
      <c r="O73" s="21"/>
      <c r="P73" s="21"/>
      <c r="Q73" s="21"/>
      <c r="R73" s="21"/>
      <c r="S73" s="21"/>
    </row>
    <row r="74" spans="2:125" s="83" customFormat="1" x14ac:dyDescent="0.3">
      <c r="B74" s="128" t="s">
        <v>72</v>
      </c>
      <c r="C74" s="128" t="s">
        <v>73</v>
      </c>
      <c r="D74" s="128"/>
      <c r="E74" s="128"/>
      <c r="F74" s="128"/>
      <c r="G74" s="128"/>
      <c r="H74" s="128"/>
      <c r="I74" s="128"/>
      <c r="J74" s="128"/>
      <c r="K74" s="121"/>
      <c r="L74" s="121"/>
      <c r="M74" s="121"/>
      <c r="N74" s="121"/>
      <c r="O74" s="121"/>
      <c r="P74" s="121"/>
      <c r="Q74" s="121"/>
      <c r="R74" s="121"/>
      <c r="S74" s="121"/>
    </row>
    <row r="75" spans="2:125" s="8" customFormat="1" x14ac:dyDescent="0.3">
      <c r="B75" s="125"/>
      <c r="C75" s="130" t="s">
        <v>74</v>
      </c>
      <c r="D75" s="125"/>
      <c r="E75" s="125"/>
      <c r="F75" s="125"/>
      <c r="G75" s="125"/>
      <c r="H75" s="125"/>
      <c r="I75" s="125"/>
      <c r="J75" s="125"/>
      <c r="K75" s="21"/>
      <c r="L75" s="21"/>
      <c r="M75" s="21"/>
      <c r="N75" s="21"/>
      <c r="O75" s="21"/>
      <c r="P75" s="21"/>
      <c r="Q75" s="21"/>
      <c r="R75" s="21"/>
      <c r="S75" s="21"/>
    </row>
    <row r="76" spans="2:125" s="8" customFormat="1" x14ac:dyDescent="0.3">
      <c r="B76" s="143"/>
      <c r="C76" s="143" t="s">
        <v>6</v>
      </c>
      <c r="D76" s="143"/>
      <c r="E76" s="143"/>
      <c r="F76" s="143"/>
      <c r="G76" s="143"/>
      <c r="H76" s="143"/>
      <c r="I76" s="143"/>
      <c r="J76" s="143"/>
      <c r="K76" s="21"/>
      <c r="L76" s="21"/>
      <c r="M76" s="21"/>
      <c r="N76" s="21"/>
      <c r="O76" s="21"/>
      <c r="P76" s="21"/>
      <c r="Q76" s="21"/>
      <c r="R76" s="21"/>
      <c r="S76" s="21"/>
    </row>
    <row r="77" spans="2:125" s="8" customFormat="1" x14ac:dyDescent="0.3">
      <c r="B77" s="125"/>
      <c r="C77" s="125" t="s">
        <v>6</v>
      </c>
      <c r="D77" s="125"/>
      <c r="E77" s="125"/>
      <c r="F77" s="125"/>
      <c r="G77" s="125"/>
      <c r="H77" s="125"/>
      <c r="I77" s="125"/>
      <c r="J77" s="125"/>
      <c r="K77" s="21"/>
      <c r="L77" s="21"/>
      <c r="M77" s="21"/>
      <c r="N77" s="21"/>
      <c r="O77" s="21"/>
      <c r="P77" s="21"/>
      <c r="Q77" s="21"/>
      <c r="R77" s="21"/>
      <c r="S77" s="21"/>
    </row>
    <row r="78" spans="2:125" s="8" customFormat="1" x14ac:dyDescent="0.3">
      <c r="B78" s="125"/>
      <c r="C78" s="125" t="s">
        <v>6</v>
      </c>
      <c r="D78" s="125"/>
      <c r="E78" s="125"/>
      <c r="F78" s="125"/>
      <c r="G78" s="125"/>
      <c r="H78" s="125"/>
      <c r="I78" s="125"/>
      <c r="J78" s="125"/>
      <c r="K78" s="21"/>
      <c r="L78" s="21"/>
      <c r="M78" s="21"/>
      <c r="N78" s="21"/>
      <c r="O78" s="21"/>
      <c r="P78" s="21"/>
      <c r="Q78" s="21"/>
      <c r="R78" s="21"/>
      <c r="S78" s="21"/>
    </row>
    <row r="79" spans="2:125" s="8" customFormat="1" x14ac:dyDescent="0.3">
      <c r="B79" s="125"/>
      <c r="C79" s="125" t="s">
        <v>6</v>
      </c>
      <c r="D79" s="125"/>
      <c r="E79" s="125"/>
      <c r="F79" s="125"/>
      <c r="G79" s="125"/>
      <c r="H79" s="125"/>
      <c r="I79" s="125"/>
      <c r="J79" s="125"/>
      <c r="K79" s="21"/>
      <c r="L79" s="21"/>
      <c r="M79" s="21"/>
      <c r="N79" s="21"/>
      <c r="O79" s="21"/>
      <c r="P79" s="21"/>
      <c r="Q79" s="21"/>
      <c r="R79" s="21"/>
      <c r="S79" s="21"/>
    </row>
    <row r="80" spans="2:125" s="8" customFormat="1" x14ac:dyDescent="0.3">
      <c r="B80" s="125"/>
      <c r="C80" s="125" t="s">
        <v>6</v>
      </c>
      <c r="D80" s="125"/>
      <c r="E80" s="125"/>
      <c r="F80" s="125"/>
      <c r="G80" s="125"/>
      <c r="H80" s="125"/>
      <c r="I80" s="125"/>
      <c r="J80" s="125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25"/>
      <c r="C81" s="125"/>
      <c r="D81" s="125"/>
      <c r="E81" s="125"/>
      <c r="F81" s="125"/>
      <c r="G81" s="125"/>
      <c r="H81" s="125"/>
      <c r="I81" s="125"/>
      <c r="J81" s="125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25"/>
      <c r="C82" s="125"/>
      <c r="D82" s="125"/>
      <c r="E82" s="125"/>
      <c r="F82" s="125"/>
      <c r="G82" s="125"/>
      <c r="H82" s="125"/>
      <c r="I82" s="125"/>
      <c r="J82" s="125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25"/>
      <c r="C83" s="125"/>
      <c r="D83" s="125"/>
      <c r="E83" s="125"/>
      <c r="F83" s="125"/>
      <c r="G83" s="125"/>
      <c r="H83" s="125"/>
      <c r="I83" s="125"/>
      <c r="J83" s="125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25"/>
      <c r="C84" s="125"/>
      <c r="D84" s="125"/>
      <c r="E84" s="125"/>
      <c r="F84" s="125"/>
      <c r="G84" s="125"/>
      <c r="H84" s="125"/>
      <c r="I84" s="125"/>
      <c r="J84" s="125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25"/>
      <c r="C85" s="125"/>
      <c r="D85" s="125"/>
      <c r="E85" s="125"/>
      <c r="F85" s="125"/>
      <c r="G85" s="125"/>
      <c r="H85" s="125"/>
      <c r="I85" s="125"/>
      <c r="J85" s="125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25"/>
      <c r="C86" s="125"/>
      <c r="D86" s="125"/>
      <c r="E86" s="125"/>
      <c r="F86" s="125"/>
      <c r="G86" s="125"/>
      <c r="H86" s="125"/>
      <c r="I86" s="125"/>
      <c r="J86" s="125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25"/>
      <c r="C87" s="125"/>
      <c r="D87" s="125"/>
      <c r="E87" s="125"/>
      <c r="F87" s="125"/>
      <c r="G87" s="125"/>
      <c r="H87" s="125"/>
      <c r="I87" s="125"/>
      <c r="J87" s="125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25"/>
      <c r="C88" s="125"/>
      <c r="D88" s="125"/>
      <c r="E88" s="125"/>
      <c r="F88" s="125"/>
      <c r="G88" s="125"/>
      <c r="H88" s="125"/>
      <c r="I88" s="125"/>
      <c r="J88" s="125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25"/>
      <c r="C89" s="125"/>
      <c r="D89" s="125"/>
      <c r="E89" s="125"/>
      <c r="F89" s="125"/>
      <c r="G89" s="125"/>
      <c r="H89" s="125"/>
      <c r="I89" s="125"/>
      <c r="J89" s="125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25"/>
      <c r="C90" s="125"/>
      <c r="D90" s="125"/>
      <c r="E90" s="125"/>
      <c r="F90" s="125"/>
      <c r="G90" s="125"/>
      <c r="H90" s="125"/>
      <c r="I90" s="125"/>
      <c r="J90" s="125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25"/>
      <c r="C91" s="125"/>
      <c r="D91" s="125"/>
      <c r="E91" s="125"/>
      <c r="F91" s="125"/>
      <c r="G91" s="125"/>
      <c r="H91" s="125"/>
      <c r="I91" s="125"/>
      <c r="J91" s="125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25"/>
      <c r="C92" s="125"/>
      <c r="D92" s="125"/>
      <c r="E92" s="125"/>
      <c r="F92" s="125"/>
      <c r="G92" s="125"/>
      <c r="H92" s="125"/>
      <c r="I92" s="125"/>
      <c r="J92" s="125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25"/>
      <c r="C93" s="125"/>
      <c r="D93" s="125"/>
      <c r="E93" s="125"/>
      <c r="F93" s="125"/>
      <c r="G93" s="125"/>
      <c r="H93" s="125"/>
      <c r="I93" s="125"/>
      <c r="J93" s="125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25"/>
      <c r="C94" s="125"/>
      <c r="D94" s="125"/>
      <c r="E94" s="125"/>
      <c r="F94" s="125"/>
      <c r="G94" s="125"/>
      <c r="H94" s="125"/>
      <c r="I94" s="125"/>
      <c r="J94" s="125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25"/>
      <c r="C95" s="125"/>
      <c r="D95" s="125"/>
      <c r="E95" s="125"/>
      <c r="F95" s="125"/>
      <c r="G95" s="125"/>
      <c r="H95" s="125"/>
      <c r="I95" s="125"/>
      <c r="J95" s="125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25"/>
      <c r="C96" s="125"/>
      <c r="D96" s="125"/>
      <c r="E96" s="125"/>
      <c r="F96" s="125"/>
      <c r="G96" s="125"/>
      <c r="H96" s="125"/>
      <c r="I96" s="125"/>
      <c r="J96" s="125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25"/>
      <c r="C97" s="125"/>
      <c r="D97" s="125"/>
      <c r="E97" s="125"/>
      <c r="F97" s="125"/>
      <c r="G97" s="125"/>
      <c r="H97" s="125"/>
      <c r="I97" s="125"/>
      <c r="J97" s="125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25"/>
      <c r="C98" s="125"/>
      <c r="D98" s="125"/>
      <c r="E98" s="125"/>
      <c r="F98" s="125"/>
      <c r="G98" s="125"/>
      <c r="H98" s="125"/>
      <c r="I98" s="125"/>
      <c r="J98" s="125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25"/>
      <c r="C99" s="125"/>
      <c r="D99" s="125"/>
      <c r="E99" s="125"/>
      <c r="F99" s="125"/>
      <c r="G99" s="125"/>
      <c r="H99" s="125"/>
      <c r="I99" s="125"/>
      <c r="J99" s="125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25"/>
      <c r="C100" s="125"/>
      <c r="D100" s="125"/>
      <c r="E100" s="125"/>
      <c r="F100" s="125"/>
      <c r="G100" s="125"/>
      <c r="H100" s="125"/>
      <c r="I100" s="125"/>
      <c r="J100" s="125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25"/>
      <c r="C101" s="125"/>
      <c r="D101" s="125"/>
      <c r="E101" s="125"/>
      <c r="F101" s="125"/>
      <c r="G101" s="125"/>
      <c r="H101" s="125"/>
      <c r="I101" s="125"/>
      <c r="J101" s="125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25"/>
      <c r="C103" s="125"/>
      <c r="D103" s="125"/>
      <c r="E103" s="125"/>
      <c r="F103" s="125"/>
      <c r="G103" s="125"/>
      <c r="H103" s="125"/>
      <c r="I103" s="125"/>
      <c r="J103" s="125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25"/>
      <c r="C104" s="125"/>
      <c r="D104" s="125"/>
      <c r="E104" s="125"/>
      <c r="F104" s="125"/>
      <c r="G104" s="125"/>
      <c r="H104" s="125"/>
      <c r="I104" s="125"/>
      <c r="J104" s="125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25"/>
      <c r="C105" s="125"/>
      <c r="D105" s="125"/>
      <c r="E105" s="125"/>
      <c r="F105" s="125"/>
      <c r="G105" s="125"/>
      <c r="H105" s="125"/>
      <c r="I105" s="125"/>
      <c r="J105" s="125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25"/>
      <c r="C106" s="125"/>
      <c r="D106" s="125"/>
      <c r="E106" s="125"/>
      <c r="F106" s="125"/>
      <c r="G106" s="125"/>
      <c r="H106" s="125"/>
      <c r="I106" s="125"/>
      <c r="J106" s="125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25"/>
      <c r="C107" s="125"/>
      <c r="D107" s="125"/>
      <c r="E107" s="125"/>
      <c r="F107" s="125"/>
      <c r="G107" s="125"/>
      <c r="H107" s="125"/>
      <c r="I107" s="125"/>
      <c r="J107" s="125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25"/>
      <c r="C108" s="125"/>
      <c r="D108" s="125"/>
      <c r="E108" s="125"/>
      <c r="F108" s="125"/>
      <c r="G108" s="125"/>
      <c r="H108" s="125"/>
      <c r="I108" s="125"/>
      <c r="J108" s="125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25"/>
      <c r="C109" s="125"/>
      <c r="D109" s="125"/>
      <c r="E109" s="125"/>
      <c r="F109" s="125"/>
      <c r="G109" s="125"/>
      <c r="H109" s="125"/>
      <c r="I109" s="125"/>
      <c r="J109" s="125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25"/>
      <c r="C110" s="125"/>
      <c r="D110" s="125"/>
      <c r="E110" s="125"/>
      <c r="F110" s="125"/>
      <c r="G110" s="125"/>
      <c r="H110" s="125"/>
      <c r="I110" s="125"/>
      <c r="J110" s="125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25"/>
      <c r="C111" s="125"/>
      <c r="D111" s="125"/>
      <c r="E111" s="125"/>
      <c r="F111" s="125"/>
      <c r="G111" s="125"/>
      <c r="H111" s="125"/>
      <c r="I111" s="125"/>
      <c r="J111" s="125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25"/>
      <c r="C112" s="125"/>
      <c r="D112" s="125"/>
      <c r="E112" s="125"/>
      <c r="F112" s="125"/>
      <c r="G112" s="125"/>
      <c r="H112" s="125"/>
      <c r="I112" s="125"/>
      <c r="J112" s="125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25"/>
      <c r="C113" s="125"/>
      <c r="D113" s="125"/>
      <c r="E113" s="125"/>
      <c r="F113" s="125"/>
      <c r="G113" s="125"/>
      <c r="H113" s="125"/>
      <c r="I113" s="125"/>
      <c r="J113" s="125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25"/>
      <c r="C114" s="125"/>
      <c r="D114" s="125"/>
      <c r="E114" s="125"/>
      <c r="F114" s="125"/>
      <c r="G114" s="125"/>
      <c r="H114" s="125"/>
      <c r="I114" s="125"/>
      <c r="J114" s="125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25"/>
      <c r="C115" s="125"/>
      <c r="D115" s="125"/>
      <c r="E115" s="125"/>
      <c r="F115" s="125"/>
      <c r="G115" s="125"/>
      <c r="H115" s="125"/>
      <c r="I115" s="125"/>
      <c r="J115" s="125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25"/>
      <c r="C116" s="125"/>
      <c r="D116" s="125"/>
      <c r="E116" s="125"/>
      <c r="F116" s="125"/>
      <c r="G116" s="125"/>
      <c r="H116" s="125"/>
      <c r="I116" s="125"/>
      <c r="J116" s="125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25"/>
      <c r="C117" s="125"/>
      <c r="D117" s="125"/>
      <c r="E117" s="125"/>
      <c r="F117" s="125"/>
      <c r="G117" s="125"/>
      <c r="H117" s="125"/>
      <c r="I117" s="125"/>
      <c r="J117" s="125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25"/>
      <c r="C118" s="125"/>
      <c r="D118" s="125"/>
      <c r="E118" s="125"/>
      <c r="F118" s="125"/>
      <c r="G118" s="125"/>
      <c r="H118" s="125"/>
      <c r="I118" s="125"/>
      <c r="J118" s="125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25"/>
      <c r="C119" s="125"/>
      <c r="D119" s="125"/>
      <c r="E119" s="125"/>
      <c r="F119" s="125"/>
      <c r="G119" s="125"/>
      <c r="H119" s="125"/>
      <c r="I119" s="125"/>
      <c r="J119" s="125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25"/>
      <c r="C120" s="125"/>
      <c r="D120" s="125"/>
      <c r="E120" s="125"/>
      <c r="F120" s="125"/>
      <c r="G120" s="125"/>
      <c r="H120" s="125"/>
      <c r="I120" s="125"/>
      <c r="J120" s="125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25"/>
      <c r="C121" s="125"/>
      <c r="D121" s="125"/>
      <c r="E121" s="125"/>
      <c r="F121" s="125"/>
      <c r="G121" s="125"/>
      <c r="H121" s="125"/>
      <c r="I121" s="125"/>
      <c r="J121" s="125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25"/>
      <c r="C122" s="125"/>
      <c r="D122" s="125"/>
      <c r="E122" s="125"/>
      <c r="F122" s="125"/>
      <c r="G122" s="125"/>
      <c r="H122" s="125"/>
      <c r="I122" s="125"/>
      <c r="J122" s="125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25"/>
      <c r="C123" s="125"/>
      <c r="D123" s="125"/>
      <c r="E123" s="125"/>
      <c r="F123" s="125"/>
      <c r="G123" s="125"/>
      <c r="H123" s="125"/>
      <c r="I123" s="125"/>
      <c r="J123" s="125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25"/>
      <c r="C124" s="125"/>
      <c r="D124" s="125"/>
      <c r="E124" s="125"/>
      <c r="F124" s="125"/>
      <c r="G124" s="125"/>
      <c r="H124" s="125"/>
      <c r="I124" s="125"/>
      <c r="J124" s="125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25"/>
      <c r="C125" s="125"/>
      <c r="D125" s="125"/>
      <c r="E125" s="125"/>
      <c r="F125" s="125"/>
      <c r="G125" s="125"/>
      <c r="H125" s="125"/>
      <c r="I125" s="125"/>
      <c r="J125" s="125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25"/>
      <c r="C126" s="125"/>
      <c r="D126" s="125"/>
      <c r="E126" s="125"/>
      <c r="F126" s="125"/>
      <c r="G126" s="125"/>
      <c r="H126" s="125"/>
      <c r="I126" s="125"/>
      <c r="J126" s="125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25"/>
      <c r="C127" s="125"/>
      <c r="D127" s="125"/>
      <c r="E127" s="125"/>
      <c r="F127" s="125"/>
      <c r="G127" s="125"/>
      <c r="H127" s="125"/>
      <c r="I127" s="125"/>
      <c r="J127" s="125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25"/>
      <c r="C128" s="125"/>
      <c r="D128" s="125"/>
      <c r="E128" s="125"/>
      <c r="F128" s="125"/>
      <c r="G128" s="125"/>
      <c r="H128" s="125"/>
      <c r="I128" s="125"/>
      <c r="J128" s="125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25"/>
      <c r="C129" s="125"/>
      <c r="D129" s="125"/>
      <c r="E129" s="125"/>
      <c r="F129" s="125"/>
      <c r="G129" s="125"/>
      <c r="H129" s="125"/>
      <c r="I129" s="125"/>
      <c r="J129" s="125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25"/>
      <c r="C130" s="125"/>
      <c r="D130" s="125"/>
      <c r="E130" s="125"/>
      <c r="F130" s="125"/>
      <c r="G130" s="125"/>
      <c r="H130" s="125"/>
      <c r="I130" s="125"/>
      <c r="J130" s="125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25"/>
      <c r="C131" s="125"/>
      <c r="D131" s="125"/>
      <c r="E131" s="125"/>
      <c r="F131" s="125"/>
      <c r="G131" s="125"/>
      <c r="H131" s="125"/>
      <c r="I131" s="125"/>
      <c r="J131" s="125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25"/>
      <c r="C132" s="125"/>
      <c r="D132" s="125"/>
      <c r="E132" s="125"/>
      <c r="F132" s="125"/>
      <c r="G132" s="125"/>
      <c r="H132" s="125"/>
      <c r="I132" s="125"/>
      <c r="J132" s="125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25"/>
      <c r="C133" s="125"/>
      <c r="D133" s="125"/>
      <c r="E133" s="125"/>
      <c r="F133" s="125"/>
      <c r="G133" s="125"/>
      <c r="H133" s="125"/>
      <c r="I133" s="125"/>
      <c r="J133" s="125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25"/>
      <c r="C134" s="125"/>
      <c r="D134" s="125"/>
      <c r="E134" s="125"/>
      <c r="F134" s="125"/>
      <c r="G134" s="125"/>
      <c r="H134" s="125"/>
      <c r="I134" s="125"/>
      <c r="J134" s="125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25"/>
      <c r="C135" s="125"/>
      <c r="D135" s="125"/>
      <c r="E135" s="125"/>
      <c r="F135" s="125"/>
      <c r="G135" s="125"/>
      <c r="H135" s="125"/>
      <c r="I135" s="125"/>
      <c r="J135" s="125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25"/>
      <c r="C136" s="125"/>
      <c r="D136" s="125"/>
      <c r="E136" s="125"/>
      <c r="F136" s="125"/>
      <c r="G136" s="125"/>
      <c r="H136" s="125"/>
      <c r="I136" s="125"/>
      <c r="J136" s="125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25"/>
      <c r="C137" s="125"/>
      <c r="D137" s="125"/>
      <c r="E137" s="125"/>
      <c r="F137" s="125"/>
      <c r="G137" s="125"/>
      <c r="H137" s="125"/>
      <c r="I137" s="125"/>
      <c r="J137" s="125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25"/>
      <c r="C138" s="125"/>
      <c r="D138" s="125"/>
      <c r="E138" s="125"/>
      <c r="F138" s="125"/>
      <c r="G138" s="125"/>
      <c r="H138" s="125"/>
      <c r="I138" s="125"/>
      <c r="J138" s="125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25"/>
      <c r="C139" s="125"/>
      <c r="D139" s="125"/>
      <c r="E139" s="125"/>
      <c r="F139" s="125"/>
      <c r="G139" s="125"/>
      <c r="H139" s="125"/>
      <c r="I139" s="125"/>
      <c r="J139" s="125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25"/>
      <c r="C140" s="125"/>
      <c r="D140" s="125"/>
      <c r="E140" s="125"/>
      <c r="F140" s="125"/>
      <c r="G140" s="125"/>
      <c r="H140" s="125"/>
      <c r="I140" s="125"/>
      <c r="J140" s="125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25"/>
      <c r="C141" s="125"/>
      <c r="D141" s="125"/>
      <c r="E141" s="125"/>
      <c r="F141" s="125"/>
      <c r="G141" s="125"/>
      <c r="H141" s="125"/>
      <c r="I141" s="125"/>
      <c r="J141" s="125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25"/>
      <c r="C142" s="125"/>
      <c r="D142" s="125"/>
      <c r="E142" s="125"/>
      <c r="F142" s="125"/>
      <c r="G142" s="125"/>
      <c r="H142" s="125"/>
      <c r="I142" s="125"/>
      <c r="J142" s="125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25"/>
      <c r="C143" s="125"/>
      <c r="D143" s="125"/>
      <c r="E143" s="125"/>
      <c r="F143" s="125"/>
      <c r="G143" s="125"/>
      <c r="H143" s="125"/>
      <c r="I143" s="125"/>
      <c r="J143" s="125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25"/>
      <c r="C144" s="125"/>
      <c r="D144" s="125"/>
      <c r="E144" s="125"/>
      <c r="F144" s="125"/>
      <c r="G144" s="125"/>
      <c r="H144" s="125"/>
      <c r="I144" s="125"/>
      <c r="J144" s="125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25"/>
      <c r="C145" s="125"/>
      <c r="D145" s="125"/>
      <c r="E145" s="125"/>
      <c r="F145" s="125"/>
      <c r="G145" s="125"/>
      <c r="H145" s="125"/>
      <c r="I145" s="125"/>
      <c r="J145" s="125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25"/>
      <c r="C146" s="125"/>
      <c r="D146" s="125"/>
      <c r="E146" s="125"/>
      <c r="F146" s="125"/>
      <c r="G146" s="125"/>
      <c r="H146" s="125"/>
      <c r="I146" s="125"/>
      <c r="J146" s="125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25"/>
      <c r="C147" s="125"/>
      <c r="D147" s="125"/>
      <c r="E147" s="125"/>
      <c r="F147" s="125"/>
      <c r="G147" s="125"/>
      <c r="H147" s="125"/>
      <c r="I147" s="125"/>
      <c r="J147" s="125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25"/>
      <c r="C148" s="125"/>
      <c r="D148" s="125"/>
      <c r="E148" s="125"/>
      <c r="F148" s="125"/>
      <c r="G148" s="125"/>
      <c r="H148" s="125"/>
      <c r="I148" s="125"/>
      <c r="J148" s="125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25"/>
      <c r="C149" s="125"/>
      <c r="D149" s="125"/>
      <c r="E149" s="125"/>
      <c r="F149" s="125"/>
      <c r="G149" s="125"/>
      <c r="H149" s="125"/>
      <c r="I149" s="125"/>
      <c r="J149" s="125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25"/>
      <c r="C150" s="125"/>
      <c r="D150" s="125"/>
      <c r="E150" s="125"/>
      <c r="F150" s="125"/>
      <c r="G150" s="125"/>
      <c r="H150" s="125"/>
      <c r="I150" s="125"/>
      <c r="J150" s="125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25"/>
      <c r="C151" s="125"/>
      <c r="D151" s="125"/>
      <c r="E151" s="125"/>
      <c r="F151" s="125"/>
      <c r="G151" s="125"/>
      <c r="H151" s="125"/>
      <c r="I151" s="125"/>
      <c r="J151" s="125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25"/>
      <c r="C152" s="125"/>
      <c r="D152" s="125"/>
      <c r="E152" s="125"/>
      <c r="F152" s="125"/>
      <c r="G152" s="125"/>
      <c r="H152" s="125"/>
      <c r="I152" s="125"/>
      <c r="J152" s="125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25"/>
      <c r="C153" s="125"/>
      <c r="D153" s="125"/>
      <c r="E153" s="125"/>
      <c r="F153" s="125"/>
      <c r="G153" s="125"/>
      <c r="H153" s="125"/>
      <c r="I153" s="125"/>
      <c r="J153" s="125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25"/>
      <c r="C154" s="125"/>
      <c r="D154" s="125"/>
      <c r="E154" s="125"/>
      <c r="F154" s="125"/>
      <c r="G154" s="125"/>
      <c r="H154" s="125"/>
      <c r="I154" s="125"/>
      <c r="J154" s="125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25"/>
      <c r="C155" s="125"/>
      <c r="D155" s="125"/>
      <c r="E155" s="125"/>
      <c r="F155" s="125"/>
      <c r="G155" s="125"/>
      <c r="H155" s="125"/>
      <c r="I155" s="125"/>
      <c r="J155" s="125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25"/>
      <c r="C156" s="125"/>
      <c r="D156" s="125"/>
      <c r="E156" s="125"/>
      <c r="F156" s="125"/>
      <c r="G156" s="125"/>
      <c r="H156" s="125"/>
      <c r="I156" s="125"/>
      <c r="J156" s="125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25"/>
      <c r="C157" s="125"/>
      <c r="D157" s="125"/>
      <c r="E157" s="125"/>
      <c r="F157" s="125"/>
      <c r="G157" s="125"/>
      <c r="H157" s="125"/>
      <c r="I157" s="125"/>
      <c r="J157" s="125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25"/>
      <c r="C158" s="125"/>
      <c r="D158" s="125"/>
      <c r="E158" s="125"/>
      <c r="F158" s="125"/>
      <c r="G158" s="125"/>
      <c r="H158" s="125"/>
      <c r="I158" s="125"/>
      <c r="J158" s="125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25"/>
      <c r="C159" s="125"/>
      <c r="D159" s="125"/>
      <c r="E159" s="125"/>
      <c r="F159" s="125"/>
      <c r="G159" s="125"/>
      <c r="H159" s="125"/>
      <c r="I159" s="125"/>
      <c r="J159" s="125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25"/>
      <c r="C160" s="125"/>
      <c r="D160" s="125"/>
      <c r="E160" s="125"/>
      <c r="F160" s="125"/>
      <c r="G160" s="125"/>
      <c r="H160" s="125"/>
      <c r="I160" s="125"/>
      <c r="J160" s="125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25"/>
      <c r="C161" s="125"/>
      <c r="D161" s="125"/>
      <c r="E161" s="125"/>
      <c r="F161" s="125"/>
      <c r="G161" s="125"/>
      <c r="H161" s="125"/>
      <c r="I161" s="125"/>
      <c r="J161" s="125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25"/>
      <c r="C162" s="125"/>
      <c r="D162" s="125"/>
      <c r="E162" s="125"/>
      <c r="F162" s="125"/>
      <c r="G162" s="125"/>
      <c r="H162" s="125"/>
      <c r="I162" s="125"/>
      <c r="J162" s="125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25"/>
      <c r="C163" s="125"/>
      <c r="D163" s="125"/>
      <c r="E163" s="125"/>
      <c r="F163" s="125"/>
      <c r="G163" s="125"/>
      <c r="H163" s="125"/>
      <c r="I163" s="125"/>
      <c r="J163" s="125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25"/>
      <c r="C164" s="125"/>
      <c r="D164" s="125"/>
      <c r="E164" s="125"/>
      <c r="F164" s="125"/>
      <c r="G164" s="125"/>
      <c r="H164" s="125"/>
      <c r="I164" s="125"/>
      <c r="J164" s="125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25"/>
      <c r="C165" s="125"/>
      <c r="D165" s="125"/>
      <c r="E165" s="125"/>
      <c r="F165" s="125"/>
      <c r="G165" s="125"/>
      <c r="H165" s="125"/>
      <c r="I165" s="125"/>
      <c r="J165" s="125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25"/>
      <c r="C166" s="125"/>
      <c r="D166" s="125"/>
      <c r="E166" s="125"/>
      <c r="F166" s="125"/>
      <c r="G166" s="125"/>
      <c r="H166" s="125"/>
      <c r="I166" s="125"/>
      <c r="J166" s="125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25"/>
      <c r="C167" s="125"/>
      <c r="D167" s="125"/>
      <c r="E167" s="125"/>
      <c r="F167" s="125"/>
      <c r="G167" s="125"/>
      <c r="H167" s="125"/>
      <c r="I167" s="125"/>
      <c r="J167" s="125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25"/>
      <c r="C168" s="125"/>
      <c r="D168" s="125"/>
      <c r="E168" s="125"/>
      <c r="F168" s="125"/>
      <c r="G168" s="125"/>
      <c r="H168" s="125"/>
      <c r="I168" s="125"/>
      <c r="J168" s="125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25"/>
      <c r="C169" s="125"/>
      <c r="D169" s="125"/>
      <c r="E169" s="125"/>
      <c r="F169" s="125"/>
      <c r="G169" s="125"/>
      <c r="H169" s="125"/>
      <c r="I169" s="125"/>
      <c r="J169" s="125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25"/>
      <c r="C170" s="125"/>
      <c r="D170" s="125"/>
      <c r="E170" s="125"/>
      <c r="F170" s="125"/>
      <c r="G170" s="125"/>
      <c r="H170" s="125"/>
      <c r="I170" s="125"/>
      <c r="J170" s="125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25"/>
      <c r="C171" s="125"/>
      <c r="D171" s="125"/>
      <c r="E171" s="125"/>
      <c r="F171" s="125"/>
      <c r="G171" s="125"/>
      <c r="H171" s="125"/>
      <c r="I171" s="125"/>
      <c r="J171" s="125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25"/>
      <c r="C172" s="125"/>
      <c r="D172" s="125"/>
      <c r="E172" s="125"/>
      <c r="F172" s="125"/>
      <c r="G172" s="125"/>
      <c r="H172" s="125"/>
      <c r="I172" s="125"/>
      <c r="J172" s="125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25"/>
      <c r="C173" s="125"/>
      <c r="D173" s="125"/>
      <c r="E173" s="125"/>
      <c r="F173" s="125"/>
      <c r="G173" s="125"/>
      <c r="H173" s="125"/>
      <c r="I173" s="125"/>
      <c r="J173" s="125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25"/>
      <c r="C174" s="125"/>
      <c r="D174" s="125"/>
      <c r="E174" s="125"/>
      <c r="F174" s="125"/>
      <c r="G174" s="125"/>
      <c r="H174" s="125"/>
      <c r="I174" s="125"/>
      <c r="J174" s="125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25"/>
      <c r="C175" s="125"/>
      <c r="D175" s="125"/>
      <c r="E175" s="125"/>
      <c r="F175" s="125"/>
      <c r="G175" s="125"/>
      <c r="H175" s="125"/>
      <c r="I175" s="125"/>
      <c r="J175" s="125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25"/>
      <c r="C176" s="125"/>
      <c r="D176" s="125"/>
      <c r="E176" s="125"/>
      <c r="F176" s="125"/>
      <c r="G176" s="125"/>
      <c r="H176" s="125"/>
      <c r="I176" s="125"/>
      <c r="J176" s="125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25"/>
      <c r="C177" s="125"/>
      <c r="D177" s="125"/>
      <c r="E177" s="125"/>
      <c r="F177" s="125"/>
      <c r="G177" s="125"/>
      <c r="H177" s="125"/>
      <c r="I177" s="125"/>
      <c r="J177" s="125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25"/>
      <c r="C178" s="125"/>
      <c r="D178" s="125"/>
      <c r="E178" s="125"/>
      <c r="F178" s="125"/>
      <c r="G178" s="125"/>
      <c r="H178" s="125"/>
      <c r="I178" s="125"/>
      <c r="J178" s="125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25"/>
      <c r="C179" s="125"/>
      <c r="D179" s="125"/>
      <c r="E179" s="125"/>
      <c r="F179" s="125"/>
      <c r="G179" s="125"/>
      <c r="H179" s="125"/>
      <c r="I179" s="125"/>
      <c r="J179" s="125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25"/>
      <c r="C180" s="125"/>
      <c r="D180" s="125"/>
      <c r="E180" s="125"/>
      <c r="F180" s="125"/>
      <c r="G180" s="125"/>
      <c r="H180" s="125"/>
      <c r="I180" s="125"/>
      <c r="J180" s="125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25"/>
      <c r="C181" s="125"/>
      <c r="D181" s="125"/>
      <c r="E181" s="125"/>
      <c r="F181" s="125"/>
      <c r="G181" s="125"/>
      <c r="H181" s="125"/>
      <c r="I181" s="125"/>
      <c r="J181" s="125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25"/>
      <c r="C182" s="125"/>
      <c r="D182" s="125"/>
      <c r="E182" s="125"/>
      <c r="F182" s="125"/>
      <c r="G182" s="125"/>
      <c r="H182" s="125"/>
      <c r="I182" s="125"/>
      <c r="J182" s="125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25"/>
      <c r="C183" s="125"/>
      <c r="D183" s="125"/>
      <c r="E183" s="125"/>
      <c r="F183" s="125"/>
      <c r="G183" s="125"/>
      <c r="H183" s="125"/>
      <c r="I183" s="125"/>
      <c r="J183" s="125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25"/>
      <c r="C184" s="125"/>
      <c r="D184" s="125"/>
      <c r="E184" s="125"/>
      <c r="F184" s="125"/>
      <c r="G184" s="125"/>
      <c r="H184" s="125"/>
      <c r="I184" s="125"/>
      <c r="J184" s="125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25"/>
      <c r="C185" s="125"/>
      <c r="D185" s="125"/>
      <c r="E185" s="125"/>
      <c r="F185" s="125"/>
      <c r="G185" s="125"/>
      <c r="H185" s="125"/>
      <c r="I185" s="125"/>
      <c r="J185" s="125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25"/>
      <c r="C186" s="125"/>
      <c r="D186" s="125"/>
      <c r="E186" s="125"/>
      <c r="F186" s="125"/>
      <c r="G186" s="125"/>
      <c r="H186" s="125"/>
      <c r="I186" s="125"/>
      <c r="J186" s="125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25"/>
      <c r="C187" s="125"/>
      <c r="D187" s="125"/>
      <c r="E187" s="125"/>
      <c r="F187" s="125"/>
      <c r="G187" s="125"/>
      <c r="H187" s="125"/>
      <c r="I187" s="125"/>
      <c r="J187" s="125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25"/>
      <c r="C188" s="125"/>
      <c r="D188" s="125"/>
      <c r="E188" s="125"/>
      <c r="F188" s="125"/>
      <c r="G188" s="125"/>
      <c r="H188" s="125"/>
      <c r="I188" s="125"/>
      <c r="J188" s="125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25"/>
      <c r="C189" s="125"/>
      <c r="D189" s="125"/>
      <c r="E189" s="125"/>
      <c r="F189" s="125"/>
      <c r="G189" s="125"/>
      <c r="H189" s="125"/>
      <c r="I189" s="125"/>
      <c r="J189" s="125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25"/>
      <c r="C190" s="125"/>
      <c r="D190" s="125"/>
      <c r="E190" s="125"/>
      <c r="F190" s="125"/>
      <c r="G190" s="125"/>
      <c r="H190" s="125"/>
      <c r="I190" s="125"/>
      <c r="J190" s="125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25"/>
      <c r="C191" s="125"/>
      <c r="D191" s="125"/>
      <c r="E191" s="125"/>
      <c r="F191" s="125"/>
      <c r="G191" s="125"/>
      <c r="H191" s="125"/>
      <c r="I191" s="125"/>
      <c r="J191" s="125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25"/>
      <c r="C192" s="125"/>
      <c r="D192" s="125"/>
      <c r="E192" s="125"/>
      <c r="F192" s="125"/>
      <c r="G192" s="125"/>
      <c r="H192" s="125"/>
      <c r="I192" s="125"/>
      <c r="J192" s="125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25"/>
      <c r="C193" s="125"/>
      <c r="D193" s="125"/>
      <c r="E193" s="125"/>
      <c r="F193" s="125"/>
      <c r="G193" s="125"/>
      <c r="H193" s="125"/>
      <c r="I193" s="125"/>
      <c r="J193" s="125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25"/>
      <c r="C194" s="125"/>
      <c r="D194" s="125"/>
      <c r="E194" s="125"/>
      <c r="F194" s="125"/>
      <c r="G194" s="125"/>
      <c r="H194" s="125"/>
      <c r="I194" s="125"/>
      <c r="J194" s="125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25"/>
      <c r="C195" s="125"/>
      <c r="D195" s="125"/>
      <c r="E195" s="125"/>
      <c r="F195" s="125"/>
      <c r="G195" s="125"/>
      <c r="H195" s="125"/>
      <c r="I195" s="125"/>
      <c r="J195" s="125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25"/>
      <c r="C196" s="125"/>
      <c r="D196" s="125"/>
      <c r="E196" s="125"/>
      <c r="F196" s="125"/>
      <c r="G196" s="125"/>
      <c r="H196" s="125"/>
      <c r="I196" s="125"/>
      <c r="J196" s="125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25"/>
      <c r="C197" s="125"/>
      <c r="D197" s="125"/>
      <c r="E197" s="125"/>
      <c r="F197" s="125"/>
      <c r="G197" s="125"/>
      <c r="H197" s="125"/>
      <c r="I197" s="125"/>
      <c r="J197" s="125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25"/>
      <c r="C198" s="125"/>
      <c r="D198" s="125"/>
      <c r="E198" s="125"/>
      <c r="F198" s="125"/>
      <c r="G198" s="125"/>
      <c r="H198" s="125"/>
      <c r="I198" s="125"/>
      <c r="J198" s="125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25"/>
      <c r="C199" s="125"/>
      <c r="D199" s="125"/>
      <c r="E199" s="125"/>
      <c r="F199" s="125"/>
      <c r="G199" s="125"/>
      <c r="H199" s="125"/>
      <c r="I199" s="125"/>
      <c r="J199" s="125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25"/>
      <c r="C200" s="125"/>
      <c r="D200" s="125"/>
      <c r="E200" s="125"/>
      <c r="F200" s="125"/>
      <c r="G200" s="125"/>
      <c r="H200" s="125"/>
      <c r="I200" s="125"/>
      <c r="J200" s="125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25"/>
      <c r="C201" s="125"/>
      <c r="D201" s="125"/>
      <c r="E201" s="125"/>
      <c r="F201" s="125"/>
      <c r="G201" s="125"/>
      <c r="H201" s="125"/>
      <c r="I201" s="125"/>
      <c r="J201" s="125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25"/>
      <c r="C202" s="125"/>
      <c r="D202" s="125"/>
      <c r="E202" s="125"/>
      <c r="F202" s="125"/>
      <c r="G202" s="125"/>
      <c r="H202" s="125"/>
      <c r="I202" s="125"/>
      <c r="J202" s="125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25"/>
      <c r="C203" s="125"/>
      <c r="D203" s="125"/>
      <c r="E203" s="125"/>
      <c r="F203" s="125"/>
      <c r="G203" s="125"/>
      <c r="H203" s="125"/>
      <c r="I203" s="125"/>
      <c r="J203" s="125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25"/>
      <c r="C204" s="125"/>
      <c r="D204" s="125"/>
      <c r="E204" s="125"/>
      <c r="F204" s="125"/>
      <c r="G204" s="125"/>
      <c r="H204" s="125"/>
      <c r="I204" s="125"/>
      <c r="J204" s="125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25"/>
      <c r="C205" s="125"/>
      <c r="D205" s="125"/>
      <c r="E205" s="125"/>
      <c r="F205" s="125"/>
      <c r="G205" s="125"/>
      <c r="H205" s="125"/>
      <c r="I205" s="125"/>
      <c r="J205" s="125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25"/>
      <c r="C206" s="125"/>
      <c r="D206" s="125"/>
      <c r="E206" s="125"/>
      <c r="F206" s="125"/>
      <c r="G206" s="125"/>
      <c r="H206" s="125"/>
      <c r="I206" s="125"/>
      <c r="J206" s="125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25"/>
      <c r="C207" s="125"/>
      <c r="D207" s="125"/>
      <c r="E207" s="125"/>
      <c r="F207" s="125"/>
      <c r="G207" s="125"/>
      <c r="H207" s="125"/>
      <c r="I207" s="125"/>
      <c r="J207" s="125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25"/>
      <c r="C208" s="125"/>
      <c r="D208" s="125"/>
      <c r="E208" s="125"/>
      <c r="F208" s="125"/>
      <c r="G208" s="125"/>
      <c r="H208" s="125"/>
      <c r="I208" s="125"/>
      <c r="J208" s="125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25"/>
      <c r="C209" s="125"/>
      <c r="D209" s="125"/>
      <c r="E209" s="125"/>
      <c r="F209" s="125"/>
      <c r="G209" s="125"/>
      <c r="H209" s="125"/>
      <c r="I209" s="125"/>
      <c r="J209" s="125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25"/>
      <c r="C210" s="125"/>
      <c r="D210" s="125"/>
      <c r="E210" s="125"/>
      <c r="F210" s="125"/>
      <c r="G210" s="125"/>
      <c r="H210" s="125"/>
      <c r="I210" s="125"/>
      <c r="J210" s="125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25"/>
      <c r="C211" s="125"/>
      <c r="D211" s="125"/>
      <c r="E211" s="125"/>
      <c r="F211" s="125"/>
      <c r="G211" s="125"/>
      <c r="H211" s="125"/>
      <c r="I211" s="125"/>
      <c r="J211" s="125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25"/>
      <c r="C212" s="125"/>
      <c r="D212" s="125"/>
      <c r="E212" s="125"/>
      <c r="F212" s="125"/>
      <c r="G212" s="125"/>
      <c r="H212" s="125"/>
      <c r="I212" s="125"/>
      <c r="J212" s="12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25"/>
      <c r="C213" s="125"/>
      <c r="D213" s="125"/>
      <c r="E213" s="125"/>
      <c r="F213" s="125"/>
      <c r="G213" s="125"/>
      <c r="H213" s="125"/>
      <c r="I213" s="125"/>
      <c r="J213" s="125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25"/>
      <c r="C214" s="125"/>
      <c r="D214" s="125"/>
      <c r="E214" s="125"/>
      <c r="F214" s="125"/>
      <c r="G214" s="125"/>
      <c r="H214" s="125"/>
      <c r="I214" s="125"/>
      <c r="J214" s="125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25"/>
      <c r="C215" s="125"/>
      <c r="D215" s="125"/>
      <c r="E215" s="125"/>
      <c r="F215" s="125"/>
      <c r="G215" s="125"/>
      <c r="H215" s="125"/>
      <c r="I215" s="125"/>
      <c r="J215" s="125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25"/>
      <c r="C216" s="125"/>
      <c r="D216" s="125"/>
      <c r="E216" s="125"/>
      <c r="F216" s="125"/>
      <c r="G216" s="125"/>
      <c r="H216" s="125"/>
      <c r="I216" s="125"/>
      <c r="J216" s="125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25"/>
      <c r="C217" s="125"/>
      <c r="D217" s="125"/>
      <c r="E217" s="125"/>
      <c r="F217" s="125"/>
      <c r="G217" s="125"/>
      <c r="H217" s="125"/>
      <c r="I217" s="125"/>
      <c r="J217" s="125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25"/>
      <c r="C218" s="125"/>
      <c r="D218" s="125"/>
      <c r="E218" s="125"/>
      <c r="F218" s="125"/>
      <c r="G218" s="125"/>
      <c r="H218" s="125"/>
      <c r="I218" s="125"/>
      <c r="J218" s="125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25"/>
      <c r="C219" s="125"/>
      <c r="D219" s="125"/>
      <c r="E219" s="125"/>
      <c r="F219" s="125"/>
      <c r="G219" s="125"/>
      <c r="H219" s="125"/>
      <c r="I219" s="125"/>
      <c r="J219" s="125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25"/>
      <c r="C220" s="125"/>
      <c r="D220" s="125"/>
      <c r="E220" s="125"/>
      <c r="F220" s="125"/>
      <c r="G220" s="125"/>
      <c r="H220" s="125"/>
      <c r="I220" s="125"/>
      <c r="J220" s="125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25"/>
      <c r="C221" s="125"/>
      <c r="D221" s="125"/>
      <c r="E221" s="125"/>
      <c r="F221" s="125"/>
      <c r="G221" s="125"/>
      <c r="H221" s="125"/>
      <c r="I221" s="125"/>
      <c r="J221" s="125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25"/>
      <c r="C222" s="125"/>
      <c r="D222" s="125"/>
      <c r="E222" s="125"/>
      <c r="F222" s="125"/>
      <c r="G222" s="125"/>
      <c r="H222" s="125"/>
      <c r="I222" s="125"/>
      <c r="J222" s="125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25"/>
      <c r="C223" s="125"/>
      <c r="D223" s="125"/>
      <c r="E223" s="125"/>
      <c r="F223" s="125"/>
      <c r="G223" s="125"/>
      <c r="H223" s="125"/>
      <c r="I223" s="125"/>
      <c r="J223" s="125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25"/>
      <c r="C224" s="125"/>
      <c r="D224" s="125"/>
      <c r="E224" s="125"/>
      <c r="F224" s="125"/>
      <c r="G224" s="125"/>
      <c r="H224" s="125"/>
      <c r="I224" s="125"/>
      <c r="J224" s="125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25"/>
      <c r="C225" s="125"/>
      <c r="D225" s="125"/>
      <c r="E225" s="125"/>
      <c r="F225" s="125"/>
      <c r="G225" s="125"/>
      <c r="H225" s="125"/>
      <c r="I225" s="125"/>
      <c r="J225" s="125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25"/>
      <c r="C226" s="125"/>
      <c r="D226" s="125"/>
      <c r="E226" s="125"/>
      <c r="F226" s="125"/>
      <c r="G226" s="125"/>
      <c r="H226" s="125"/>
      <c r="I226" s="125"/>
      <c r="J226" s="125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25"/>
      <c r="C227" s="125"/>
      <c r="D227" s="125"/>
      <c r="E227" s="125"/>
      <c r="F227" s="125"/>
      <c r="G227" s="125"/>
      <c r="H227" s="125"/>
      <c r="I227" s="125"/>
      <c r="J227" s="125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25"/>
      <c r="C228" s="125"/>
      <c r="D228" s="125"/>
      <c r="E228" s="125"/>
      <c r="F228" s="125"/>
      <c r="G228" s="125"/>
      <c r="H228" s="125"/>
      <c r="I228" s="125"/>
      <c r="J228" s="125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25"/>
      <c r="C229" s="125"/>
      <c r="D229" s="125"/>
      <c r="E229" s="125"/>
      <c r="F229" s="125"/>
      <c r="G229" s="125"/>
      <c r="H229" s="125"/>
      <c r="I229" s="125"/>
      <c r="J229" s="125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25"/>
      <c r="C230" s="125"/>
      <c r="D230" s="125"/>
      <c r="E230" s="125"/>
      <c r="F230" s="125"/>
      <c r="G230" s="125"/>
      <c r="H230" s="125"/>
      <c r="I230" s="125"/>
      <c r="J230" s="125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25"/>
      <c r="C231" s="125"/>
      <c r="D231" s="125"/>
      <c r="E231" s="125"/>
      <c r="F231" s="125"/>
      <c r="G231" s="125"/>
      <c r="H231" s="125"/>
      <c r="I231" s="125"/>
      <c r="J231" s="125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25"/>
      <c r="C232" s="125"/>
      <c r="D232" s="125"/>
      <c r="E232" s="125"/>
      <c r="F232" s="125"/>
      <c r="G232" s="125"/>
      <c r="H232" s="125"/>
      <c r="I232" s="125"/>
      <c r="J232" s="125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25"/>
      <c r="C233" s="125"/>
      <c r="D233" s="125"/>
      <c r="E233" s="125"/>
      <c r="F233" s="125"/>
      <c r="G233" s="125"/>
      <c r="H233" s="125"/>
      <c r="I233" s="125"/>
      <c r="J233" s="125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25"/>
      <c r="C234" s="125"/>
      <c r="D234" s="125"/>
      <c r="E234" s="125"/>
      <c r="F234" s="125"/>
      <c r="G234" s="125"/>
      <c r="H234" s="125"/>
      <c r="I234" s="125"/>
      <c r="J234" s="125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25"/>
      <c r="C235" s="125"/>
      <c r="D235" s="125"/>
      <c r="E235" s="125"/>
      <c r="F235" s="125"/>
      <c r="G235" s="125"/>
      <c r="H235" s="125"/>
      <c r="I235" s="125"/>
      <c r="J235" s="125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25"/>
      <c r="C236" s="125"/>
      <c r="D236" s="125"/>
      <c r="E236" s="125"/>
      <c r="F236" s="125"/>
      <c r="G236" s="125"/>
      <c r="H236" s="125"/>
      <c r="I236" s="125"/>
      <c r="J236" s="125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25"/>
      <c r="C237" s="125"/>
      <c r="D237" s="125"/>
      <c r="E237" s="125"/>
      <c r="F237" s="125"/>
      <c r="G237" s="125"/>
      <c r="H237" s="125"/>
      <c r="I237" s="125"/>
      <c r="J237" s="125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25"/>
      <c r="C238" s="125"/>
      <c r="D238" s="125"/>
      <c r="E238" s="125"/>
      <c r="F238" s="125"/>
      <c r="G238" s="125"/>
      <c r="H238" s="125"/>
      <c r="I238" s="125"/>
      <c r="J238" s="125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25"/>
      <c r="C239" s="125"/>
      <c r="D239" s="125"/>
      <c r="E239" s="125"/>
      <c r="F239" s="125"/>
      <c r="G239" s="125"/>
      <c r="H239" s="125"/>
      <c r="I239" s="125"/>
      <c r="J239" s="125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25"/>
      <c r="C240" s="125"/>
      <c r="D240" s="125"/>
      <c r="E240" s="125"/>
      <c r="F240" s="125"/>
      <c r="G240" s="125"/>
      <c r="H240" s="125"/>
      <c r="I240" s="125"/>
      <c r="J240" s="125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25"/>
      <c r="C241" s="125"/>
      <c r="D241" s="125"/>
      <c r="E241" s="125"/>
      <c r="F241" s="125"/>
      <c r="G241" s="125"/>
      <c r="H241" s="125"/>
      <c r="I241" s="125"/>
      <c r="J241" s="125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25"/>
      <c r="C242" s="125"/>
      <c r="D242" s="125"/>
      <c r="E242" s="125"/>
      <c r="F242" s="125"/>
      <c r="G242" s="125"/>
      <c r="H242" s="125"/>
      <c r="I242" s="125"/>
      <c r="J242" s="125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25"/>
      <c r="C243" s="125"/>
      <c r="D243" s="125"/>
      <c r="E243" s="125"/>
      <c r="F243" s="125"/>
      <c r="G243" s="125"/>
      <c r="H243" s="125"/>
      <c r="I243" s="125"/>
      <c r="J243" s="125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25"/>
      <c r="C244" s="125"/>
      <c r="D244" s="125"/>
      <c r="E244" s="125"/>
      <c r="F244" s="125"/>
      <c r="G244" s="125"/>
      <c r="H244" s="125"/>
      <c r="I244" s="125"/>
      <c r="J244" s="125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25"/>
      <c r="C245" s="125"/>
      <c r="D245" s="125"/>
      <c r="E245" s="125"/>
      <c r="F245" s="125"/>
      <c r="G245" s="125"/>
      <c r="H245" s="125"/>
      <c r="I245" s="125"/>
      <c r="J245" s="125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25"/>
      <c r="C246" s="125"/>
      <c r="D246" s="125"/>
      <c r="E246" s="125"/>
      <c r="F246" s="125"/>
      <c r="G246" s="125"/>
      <c r="H246" s="125"/>
      <c r="I246" s="125"/>
      <c r="J246" s="125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25"/>
      <c r="C247" s="125"/>
      <c r="D247" s="125"/>
      <c r="E247" s="125"/>
      <c r="F247" s="125"/>
      <c r="G247" s="125"/>
      <c r="H247" s="125"/>
      <c r="I247" s="125"/>
      <c r="J247" s="125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25"/>
      <c r="C248" s="125"/>
      <c r="D248" s="125"/>
      <c r="E248" s="125"/>
      <c r="F248" s="125"/>
      <c r="G248" s="125"/>
      <c r="H248" s="125"/>
      <c r="I248" s="125"/>
      <c r="J248" s="125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25"/>
      <c r="C249" s="125"/>
      <c r="D249" s="125"/>
      <c r="E249" s="125"/>
      <c r="F249" s="125"/>
      <c r="G249" s="125"/>
      <c r="H249" s="125"/>
      <c r="I249" s="125"/>
      <c r="J249" s="125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25"/>
      <c r="C250" s="125"/>
      <c r="D250" s="125"/>
      <c r="E250" s="125"/>
      <c r="F250" s="125"/>
      <c r="G250" s="125"/>
      <c r="H250" s="125"/>
      <c r="I250" s="125"/>
      <c r="J250" s="125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25"/>
      <c r="C251" s="125"/>
      <c r="D251" s="125"/>
      <c r="E251" s="125"/>
      <c r="F251" s="125"/>
      <c r="G251" s="125"/>
      <c r="H251" s="125"/>
      <c r="I251" s="125"/>
      <c r="J251" s="125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25"/>
      <c r="C252" s="125"/>
      <c r="D252" s="125"/>
      <c r="E252" s="125"/>
      <c r="F252" s="125"/>
      <c r="G252" s="125"/>
      <c r="H252" s="125"/>
      <c r="I252" s="125"/>
      <c r="J252" s="125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25"/>
      <c r="C253" s="125"/>
      <c r="D253" s="125"/>
      <c r="E253" s="125"/>
      <c r="F253" s="125"/>
      <c r="G253" s="125"/>
      <c r="H253" s="125"/>
      <c r="I253" s="125"/>
      <c r="J253" s="125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25"/>
      <c r="C254" s="125"/>
      <c r="D254" s="125"/>
      <c r="E254" s="125"/>
      <c r="F254" s="125"/>
      <c r="G254" s="125"/>
      <c r="H254" s="125"/>
      <c r="I254" s="125"/>
      <c r="J254" s="125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25"/>
      <c r="C255" s="125"/>
      <c r="D255" s="125"/>
      <c r="E255" s="125"/>
      <c r="F255" s="125"/>
      <c r="G255" s="125"/>
      <c r="H255" s="125"/>
      <c r="I255" s="125"/>
      <c r="J255" s="125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25"/>
      <c r="C256" s="125"/>
      <c r="D256" s="125"/>
      <c r="E256" s="125"/>
      <c r="F256" s="125"/>
      <c r="G256" s="125"/>
      <c r="H256" s="125"/>
      <c r="I256" s="125"/>
      <c r="J256" s="125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25"/>
      <c r="C257" s="125"/>
      <c r="D257" s="125"/>
      <c r="E257" s="125"/>
      <c r="F257" s="125"/>
      <c r="G257" s="125"/>
      <c r="H257" s="125"/>
      <c r="I257" s="125"/>
      <c r="J257" s="125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25"/>
      <c r="C258" s="125"/>
      <c r="D258" s="125"/>
      <c r="E258" s="125"/>
      <c r="F258" s="125"/>
      <c r="G258" s="125"/>
      <c r="H258" s="125"/>
      <c r="I258" s="125"/>
      <c r="J258" s="125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25"/>
      <c r="C259" s="125"/>
      <c r="D259" s="125"/>
      <c r="E259" s="125"/>
      <c r="F259" s="125"/>
      <c r="G259" s="125"/>
      <c r="H259" s="125"/>
      <c r="I259" s="125"/>
      <c r="J259" s="125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25"/>
      <c r="C260" s="125"/>
      <c r="D260" s="125"/>
      <c r="E260" s="125"/>
      <c r="F260" s="125"/>
      <c r="G260" s="125"/>
      <c r="H260" s="125"/>
      <c r="I260" s="125"/>
      <c r="J260" s="125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25"/>
      <c r="C261" s="125"/>
      <c r="D261" s="125"/>
      <c r="E261" s="125"/>
      <c r="F261" s="125"/>
      <c r="G261" s="125"/>
      <c r="H261" s="125"/>
      <c r="I261" s="125"/>
      <c r="J261" s="125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25"/>
      <c r="C262" s="125"/>
      <c r="D262" s="125"/>
      <c r="E262" s="125"/>
      <c r="F262" s="125"/>
      <c r="G262" s="125"/>
      <c r="H262" s="125"/>
      <c r="I262" s="125"/>
      <c r="J262" s="125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25"/>
      <c r="C263" s="125"/>
      <c r="D263" s="125"/>
      <c r="E263" s="125"/>
      <c r="F263" s="125"/>
      <c r="G263" s="125"/>
      <c r="H263" s="125"/>
      <c r="I263" s="125"/>
      <c r="J263" s="125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25"/>
      <c r="C264" s="125"/>
      <c r="D264" s="125"/>
      <c r="E264" s="125"/>
      <c r="F264" s="125"/>
      <c r="G264" s="125"/>
      <c r="H264" s="125"/>
      <c r="I264" s="125"/>
      <c r="J264" s="125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25"/>
      <c r="C265" s="125"/>
      <c r="D265" s="125"/>
      <c r="E265" s="125"/>
      <c r="F265" s="125"/>
      <c r="G265" s="125"/>
      <c r="H265" s="125"/>
      <c r="I265" s="125"/>
      <c r="J265" s="125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25"/>
      <c r="C266" s="125"/>
      <c r="D266" s="125"/>
      <c r="E266" s="125"/>
      <c r="F266" s="125"/>
      <c r="G266" s="125"/>
      <c r="H266" s="125"/>
      <c r="I266" s="125"/>
      <c r="J266" s="125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25"/>
      <c r="C267" s="125"/>
      <c r="D267" s="125"/>
      <c r="E267" s="125"/>
      <c r="F267" s="125"/>
      <c r="G267" s="125"/>
      <c r="H267" s="125"/>
      <c r="I267" s="125"/>
      <c r="J267" s="125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25"/>
      <c r="C268" s="125"/>
      <c r="D268" s="125"/>
      <c r="E268" s="125"/>
      <c r="F268" s="125"/>
      <c r="G268" s="125"/>
      <c r="H268" s="125"/>
      <c r="I268" s="125"/>
      <c r="J268" s="125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25"/>
      <c r="C269" s="125"/>
      <c r="D269" s="125"/>
      <c r="E269" s="125"/>
      <c r="F269" s="125"/>
      <c r="G269" s="125"/>
      <c r="H269" s="125"/>
      <c r="I269" s="125"/>
      <c r="J269" s="125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25"/>
      <c r="C270" s="125"/>
      <c r="D270" s="125"/>
      <c r="E270" s="125"/>
      <c r="F270" s="125"/>
      <c r="G270" s="125"/>
      <c r="H270" s="125"/>
      <c r="I270" s="125"/>
      <c r="J270" s="125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25"/>
      <c r="C271" s="125"/>
      <c r="D271" s="125"/>
      <c r="E271" s="125"/>
      <c r="F271" s="125"/>
      <c r="G271" s="125"/>
      <c r="H271" s="125"/>
      <c r="I271" s="125"/>
      <c r="J271" s="125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25"/>
      <c r="C272" s="125"/>
      <c r="D272" s="125"/>
      <c r="E272" s="125"/>
      <c r="F272" s="125"/>
      <c r="G272" s="125"/>
      <c r="H272" s="125"/>
      <c r="I272" s="125"/>
      <c r="J272" s="125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25"/>
      <c r="C273" s="125"/>
      <c r="D273" s="125"/>
      <c r="E273" s="125"/>
      <c r="F273" s="125"/>
      <c r="G273" s="125"/>
      <c r="H273" s="125"/>
      <c r="I273" s="125"/>
      <c r="J273" s="125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25"/>
      <c r="C274" s="125"/>
      <c r="D274" s="125"/>
      <c r="E274" s="125"/>
      <c r="F274" s="125"/>
      <c r="G274" s="125"/>
      <c r="H274" s="125"/>
      <c r="I274" s="125"/>
      <c r="J274" s="125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25"/>
      <c r="C275" s="125"/>
      <c r="D275" s="125"/>
      <c r="E275" s="125"/>
      <c r="F275" s="125"/>
      <c r="G275" s="125"/>
      <c r="H275" s="125"/>
      <c r="I275" s="125"/>
      <c r="J275" s="125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25"/>
      <c r="C276" s="125"/>
      <c r="D276" s="125"/>
      <c r="E276" s="125"/>
      <c r="F276" s="125"/>
      <c r="G276" s="125"/>
      <c r="H276" s="125"/>
      <c r="I276" s="125"/>
      <c r="J276" s="125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25"/>
      <c r="C277" s="125"/>
      <c r="D277" s="125"/>
      <c r="E277" s="125"/>
      <c r="F277" s="125"/>
      <c r="G277" s="125"/>
      <c r="H277" s="125"/>
      <c r="I277" s="125"/>
      <c r="J277" s="125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25"/>
      <c r="C278" s="125"/>
      <c r="D278" s="125"/>
      <c r="E278" s="125"/>
      <c r="F278" s="125"/>
      <c r="G278" s="125"/>
      <c r="H278" s="125"/>
      <c r="I278" s="125"/>
      <c r="J278" s="125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25"/>
      <c r="C279" s="125"/>
      <c r="D279" s="125"/>
      <c r="E279" s="125"/>
      <c r="F279" s="125"/>
      <c r="G279" s="125"/>
      <c r="H279" s="125"/>
      <c r="I279" s="125"/>
      <c r="J279" s="125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25"/>
      <c r="C280" s="125"/>
      <c r="D280" s="125"/>
      <c r="E280" s="125"/>
      <c r="F280" s="125"/>
      <c r="G280" s="125"/>
      <c r="H280" s="125"/>
      <c r="I280" s="125"/>
      <c r="J280" s="125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25"/>
      <c r="C281" s="125"/>
      <c r="D281" s="125"/>
      <c r="E281" s="125"/>
      <c r="F281" s="125"/>
      <c r="G281" s="125"/>
      <c r="H281" s="125"/>
      <c r="I281" s="125"/>
      <c r="J281" s="125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25"/>
      <c r="C282" s="125"/>
      <c r="D282" s="125"/>
      <c r="E282" s="125"/>
      <c r="F282" s="125"/>
      <c r="G282" s="125"/>
      <c r="H282" s="125"/>
      <c r="I282" s="125"/>
      <c r="J282" s="125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25"/>
      <c r="C283" s="125"/>
      <c r="D283" s="125"/>
      <c r="E283" s="125"/>
      <c r="F283" s="125"/>
      <c r="G283" s="125"/>
      <c r="H283" s="125"/>
      <c r="I283" s="125"/>
      <c r="J283" s="125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25"/>
      <c r="C284" s="125"/>
      <c r="D284" s="125"/>
      <c r="E284" s="125"/>
      <c r="F284" s="125"/>
      <c r="G284" s="125"/>
      <c r="H284" s="125"/>
      <c r="I284" s="125"/>
      <c r="J284" s="125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25"/>
      <c r="C285" s="125"/>
      <c r="D285" s="125"/>
      <c r="E285" s="125"/>
      <c r="F285" s="125"/>
      <c r="G285" s="125"/>
      <c r="H285" s="125"/>
      <c r="I285" s="125"/>
      <c r="J285" s="125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25"/>
      <c r="C286" s="125"/>
      <c r="D286" s="125"/>
      <c r="E286" s="125"/>
      <c r="F286" s="125"/>
      <c r="G286" s="125"/>
      <c r="H286" s="125"/>
      <c r="I286" s="125"/>
      <c r="J286" s="125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25"/>
      <c r="C287" s="125"/>
      <c r="D287" s="125"/>
      <c r="E287" s="125"/>
      <c r="F287" s="125"/>
      <c r="G287" s="125"/>
      <c r="H287" s="125"/>
      <c r="I287" s="125"/>
      <c r="J287" s="125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25"/>
      <c r="C288" s="125"/>
      <c r="D288" s="125"/>
      <c r="E288" s="125"/>
      <c r="F288" s="125"/>
      <c r="G288" s="125"/>
      <c r="H288" s="125"/>
      <c r="I288" s="125"/>
      <c r="J288" s="125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25"/>
      <c r="C289" s="125"/>
      <c r="D289" s="125"/>
      <c r="E289" s="125"/>
      <c r="F289" s="125"/>
      <c r="G289" s="125"/>
      <c r="H289" s="125"/>
      <c r="I289" s="125"/>
      <c r="J289" s="125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25"/>
      <c r="C290" s="125"/>
      <c r="D290" s="125"/>
      <c r="E290" s="125"/>
      <c r="F290" s="125"/>
      <c r="G290" s="125"/>
      <c r="H290" s="125"/>
      <c r="I290" s="125"/>
      <c r="J290" s="125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25"/>
      <c r="C291" s="125"/>
      <c r="D291" s="125"/>
      <c r="E291" s="125"/>
      <c r="F291" s="125"/>
      <c r="G291" s="125"/>
      <c r="H291" s="125"/>
      <c r="I291" s="125"/>
      <c r="J291" s="125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25"/>
      <c r="C292" s="125"/>
      <c r="D292" s="125"/>
      <c r="E292" s="125"/>
      <c r="F292" s="125"/>
      <c r="G292" s="125"/>
      <c r="H292" s="125"/>
      <c r="I292" s="125"/>
      <c r="J292" s="125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25"/>
      <c r="C293" s="125"/>
      <c r="D293" s="125"/>
      <c r="E293" s="125"/>
      <c r="F293" s="125"/>
      <c r="G293" s="125"/>
      <c r="H293" s="125"/>
      <c r="I293" s="125"/>
      <c r="J293" s="125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25"/>
      <c r="C294" s="125"/>
      <c r="D294" s="125"/>
      <c r="E294" s="125"/>
      <c r="F294" s="125"/>
      <c r="G294" s="125"/>
      <c r="H294" s="125"/>
      <c r="I294" s="125"/>
      <c r="J294" s="125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25"/>
      <c r="C295" s="125"/>
      <c r="D295" s="125"/>
      <c r="E295" s="125"/>
      <c r="F295" s="125"/>
      <c r="G295" s="125"/>
      <c r="H295" s="125"/>
      <c r="I295" s="125"/>
      <c r="J295" s="125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25"/>
      <c r="C296" s="125"/>
      <c r="D296" s="125"/>
      <c r="E296" s="125"/>
      <c r="F296" s="125"/>
      <c r="G296" s="125"/>
      <c r="H296" s="125"/>
      <c r="I296" s="125"/>
      <c r="J296" s="125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25"/>
      <c r="C297" s="125"/>
      <c r="D297" s="125"/>
      <c r="E297" s="125"/>
      <c r="F297" s="125"/>
      <c r="G297" s="125"/>
      <c r="H297" s="125"/>
      <c r="I297" s="125"/>
      <c r="J297" s="125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25"/>
      <c r="C298" s="125"/>
      <c r="D298" s="125"/>
      <c r="E298" s="125"/>
      <c r="F298" s="125"/>
      <c r="G298" s="125"/>
      <c r="H298" s="125"/>
      <c r="I298" s="125"/>
      <c r="J298" s="125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25"/>
      <c r="C299" s="125"/>
      <c r="D299" s="125"/>
      <c r="E299" s="125"/>
      <c r="F299" s="125"/>
      <c r="G299" s="125"/>
      <c r="H299" s="125"/>
      <c r="I299" s="125"/>
      <c r="J299" s="125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25"/>
      <c r="C300" s="125"/>
      <c r="D300" s="125"/>
      <c r="E300" s="125"/>
      <c r="F300" s="125"/>
      <c r="G300" s="125"/>
      <c r="H300" s="125"/>
      <c r="I300" s="125"/>
      <c r="J300" s="125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25"/>
      <c r="C301" s="125"/>
      <c r="D301" s="125"/>
      <c r="E301" s="125"/>
      <c r="F301" s="125"/>
      <c r="G301" s="125"/>
      <c r="H301" s="125"/>
      <c r="I301" s="125"/>
      <c r="J301" s="125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25"/>
      <c r="C302" s="125"/>
      <c r="D302" s="125"/>
      <c r="E302" s="125"/>
      <c r="F302" s="125"/>
      <c r="G302" s="125"/>
      <c r="H302" s="125"/>
      <c r="I302" s="125"/>
      <c r="J302" s="125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25"/>
      <c r="C303" s="125"/>
      <c r="D303" s="125"/>
      <c r="E303" s="125"/>
      <c r="F303" s="125"/>
      <c r="G303" s="125"/>
      <c r="H303" s="125"/>
      <c r="I303" s="125"/>
      <c r="J303" s="125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25"/>
      <c r="C304" s="125"/>
      <c r="D304" s="125"/>
      <c r="E304" s="125"/>
      <c r="F304" s="125"/>
      <c r="G304" s="125"/>
      <c r="H304" s="125"/>
      <c r="I304" s="125"/>
      <c r="J304" s="125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25"/>
      <c r="C305" s="125"/>
      <c r="D305" s="125"/>
      <c r="E305" s="125"/>
      <c r="F305" s="125"/>
      <c r="G305" s="125"/>
      <c r="H305" s="125"/>
      <c r="I305" s="125"/>
      <c r="J305" s="125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25"/>
      <c r="C306" s="125"/>
      <c r="D306" s="125"/>
      <c r="E306" s="125"/>
      <c r="F306" s="125"/>
      <c r="G306" s="125"/>
      <c r="H306" s="125"/>
      <c r="I306" s="125"/>
      <c r="J306" s="125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25"/>
      <c r="C307" s="125"/>
      <c r="D307" s="125"/>
      <c r="E307" s="125"/>
      <c r="F307" s="125"/>
      <c r="G307" s="125"/>
      <c r="H307" s="125"/>
      <c r="I307" s="125"/>
      <c r="J307" s="125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25"/>
      <c r="C308" s="125"/>
      <c r="D308" s="125"/>
      <c r="E308" s="125"/>
      <c r="F308" s="125"/>
      <c r="G308" s="125"/>
      <c r="H308" s="125"/>
      <c r="I308" s="125"/>
      <c r="J308" s="125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25"/>
      <c r="C309" s="125"/>
      <c r="D309" s="125"/>
      <c r="E309" s="125"/>
      <c r="F309" s="125"/>
      <c r="G309" s="125"/>
      <c r="H309" s="125"/>
      <c r="I309" s="125"/>
      <c r="J309" s="125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25"/>
      <c r="C310" s="125"/>
      <c r="D310" s="125"/>
      <c r="E310" s="125"/>
      <c r="F310" s="125"/>
      <c r="G310" s="125"/>
      <c r="H310" s="125"/>
      <c r="I310" s="125"/>
      <c r="J310" s="125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25"/>
      <c r="C311" s="125"/>
      <c r="D311" s="125"/>
      <c r="E311" s="125"/>
      <c r="F311" s="125"/>
      <c r="G311" s="125"/>
      <c r="H311" s="125"/>
      <c r="I311" s="125"/>
      <c r="J311" s="125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25"/>
      <c r="C312" s="125"/>
      <c r="D312" s="125"/>
      <c r="E312" s="125"/>
      <c r="F312" s="125"/>
      <c r="G312" s="125"/>
      <c r="H312" s="125"/>
      <c r="I312" s="125"/>
      <c r="J312" s="125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25"/>
      <c r="C313" s="125"/>
      <c r="D313" s="125"/>
      <c r="E313" s="125"/>
      <c r="F313" s="125"/>
      <c r="G313" s="125"/>
      <c r="H313" s="125"/>
      <c r="I313" s="125"/>
      <c r="J313" s="125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25"/>
      <c r="C314" s="125"/>
      <c r="D314" s="125"/>
      <c r="E314" s="125"/>
      <c r="F314" s="125"/>
      <c r="G314" s="125"/>
      <c r="H314" s="125"/>
      <c r="I314" s="125"/>
      <c r="J314" s="125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25"/>
      <c r="C315" s="125"/>
      <c r="D315" s="125"/>
      <c r="E315" s="125"/>
      <c r="F315" s="125"/>
      <c r="G315" s="125"/>
      <c r="H315" s="125"/>
      <c r="I315" s="125"/>
      <c r="J315" s="125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25"/>
      <c r="C316" s="125"/>
      <c r="D316" s="125"/>
      <c r="E316" s="125"/>
      <c r="F316" s="125"/>
      <c r="G316" s="125"/>
      <c r="H316" s="125"/>
      <c r="I316" s="125"/>
      <c r="J316" s="125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25"/>
      <c r="C317" s="125"/>
      <c r="D317" s="125"/>
      <c r="E317" s="125"/>
      <c r="F317" s="125"/>
      <c r="G317" s="125"/>
      <c r="H317" s="125"/>
      <c r="I317" s="125"/>
      <c r="J317" s="125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25"/>
      <c r="C318" s="125"/>
      <c r="D318" s="125"/>
      <c r="E318" s="125"/>
      <c r="F318" s="125"/>
      <c r="G318" s="125"/>
      <c r="H318" s="125"/>
      <c r="I318" s="125"/>
      <c r="J318" s="125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25"/>
      <c r="C319" s="125"/>
      <c r="D319" s="125"/>
      <c r="E319" s="125"/>
      <c r="F319" s="125"/>
      <c r="G319" s="125"/>
      <c r="H319" s="125"/>
      <c r="I319" s="125"/>
      <c r="J319" s="125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25"/>
      <c r="C320" s="125"/>
      <c r="D320" s="125"/>
      <c r="E320" s="125"/>
      <c r="F320" s="125"/>
      <c r="G320" s="125"/>
      <c r="H320" s="125"/>
      <c r="I320" s="125"/>
      <c r="J320" s="125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25"/>
      <c r="C321" s="125"/>
      <c r="D321" s="125"/>
      <c r="E321" s="125"/>
      <c r="F321" s="125"/>
      <c r="G321" s="125"/>
      <c r="H321" s="125"/>
      <c r="I321" s="125"/>
      <c r="J321" s="125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25"/>
      <c r="C322" s="125"/>
      <c r="D322" s="125"/>
      <c r="E322" s="125"/>
      <c r="F322" s="125"/>
      <c r="G322" s="125"/>
      <c r="H322" s="125"/>
      <c r="I322" s="125"/>
      <c r="J322" s="125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25"/>
      <c r="C323" s="125"/>
      <c r="D323" s="125"/>
      <c r="E323" s="125"/>
      <c r="F323" s="125"/>
      <c r="G323" s="125"/>
      <c r="H323" s="125"/>
      <c r="I323" s="125"/>
      <c r="J323" s="125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25"/>
      <c r="C324" s="125"/>
      <c r="D324" s="125"/>
      <c r="E324" s="125"/>
      <c r="F324" s="125"/>
      <c r="G324" s="125"/>
      <c r="H324" s="125"/>
      <c r="I324" s="125"/>
      <c r="J324" s="125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25"/>
      <c r="C325" s="125"/>
      <c r="D325" s="125"/>
      <c r="E325" s="125"/>
      <c r="F325" s="125"/>
      <c r="G325" s="125"/>
      <c r="H325" s="125"/>
      <c r="I325" s="125"/>
      <c r="J325" s="125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25"/>
      <c r="C326" s="125"/>
      <c r="D326" s="125"/>
      <c r="E326" s="125"/>
      <c r="F326" s="125"/>
      <c r="G326" s="125"/>
      <c r="H326" s="125"/>
      <c r="I326" s="125"/>
      <c r="J326" s="125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25"/>
      <c r="C327" s="125"/>
      <c r="D327" s="125"/>
      <c r="E327" s="125"/>
      <c r="F327" s="125"/>
      <c r="G327" s="125"/>
      <c r="H327" s="125"/>
      <c r="I327" s="125"/>
      <c r="J327" s="125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25"/>
      <c r="C328" s="125"/>
      <c r="D328" s="125"/>
      <c r="E328" s="125"/>
      <c r="F328" s="125"/>
      <c r="G328" s="125"/>
      <c r="H328" s="125"/>
      <c r="I328" s="125"/>
      <c r="J328" s="125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25"/>
      <c r="C329" s="125"/>
      <c r="D329" s="125"/>
      <c r="E329" s="125"/>
      <c r="F329" s="125"/>
      <c r="G329" s="125"/>
      <c r="H329" s="125"/>
      <c r="I329" s="125"/>
      <c r="J329" s="125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25"/>
      <c r="C330" s="125"/>
      <c r="D330" s="125"/>
      <c r="E330" s="125"/>
      <c r="F330" s="125"/>
      <c r="G330" s="125"/>
      <c r="H330" s="125"/>
      <c r="I330" s="125"/>
      <c r="J330" s="125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25"/>
      <c r="C331" s="125"/>
      <c r="D331" s="125"/>
      <c r="E331" s="125"/>
      <c r="F331" s="125"/>
      <c r="G331" s="125"/>
      <c r="H331" s="125"/>
      <c r="I331" s="125"/>
      <c r="J331" s="125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25"/>
      <c r="C332" s="125"/>
      <c r="D332" s="125"/>
      <c r="E332" s="125"/>
      <c r="F332" s="125"/>
      <c r="G332" s="125"/>
      <c r="H332" s="125"/>
      <c r="I332" s="125"/>
      <c r="J332" s="125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25"/>
      <c r="C333" s="125"/>
      <c r="D333" s="125"/>
      <c r="E333" s="125"/>
      <c r="F333" s="125"/>
      <c r="G333" s="125"/>
      <c r="H333" s="125"/>
      <c r="I333" s="125"/>
      <c r="J333" s="125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25"/>
      <c r="C334" s="125"/>
      <c r="D334" s="125"/>
      <c r="E334" s="125"/>
      <c r="F334" s="125"/>
      <c r="G334" s="125"/>
      <c r="H334" s="125"/>
      <c r="I334" s="125"/>
      <c r="J334" s="125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25"/>
      <c r="C335" s="125"/>
      <c r="D335" s="125"/>
      <c r="E335" s="125"/>
      <c r="F335" s="125"/>
      <c r="G335" s="125"/>
      <c r="H335" s="125"/>
      <c r="I335" s="125"/>
      <c r="J335" s="125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25"/>
      <c r="C336" s="125"/>
      <c r="D336" s="125"/>
      <c r="E336" s="125"/>
      <c r="F336" s="125"/>
      <c r="G336" s="125"/>
      <c r="H336" s="125"/>
      <c r="I336" s="125"/>
      <c r="J336" s="125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25"/>
      <c r="C337" s="125"/>
      <c r="D337" s="125"/>
      <c r="E337" s="125"/>
      <c r="F337" s="125"/>
      <c r="G337" s="125"/>
      <c r="H337" s="125"/>
      <c r="I337" s="125"/>
      <c r="J337" s="125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25"/>
      <c r="C338" s="125"/>
      <c r="D338" s="125"/>
      <c r="E338" s="125"/>
      <c r="F338" s="125"/>
      <c r="G338" s="125"/>
      <c r="H338" s="125"/>
      <c r="I338" s="125"/>
      <c r="J338" s="125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25"/>
      <c r="C339" s="125"/>
      <c r="D339" s="125"/>
      <c r="E339" s="125"/>
      <c r="F339" s="125"/>
      <c r="G339" s="125"/>
      <c r="H339" s="125"/>
      <c r="I339" s="125"/>
      <c r="J339" s="125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25"/>
      <c r="C340" s="125"/>
      <c r="D340" s="125"/>
      <c r="E340" s="125"/>
      <c r="F340" s="125"/>
      <c r="G340" s="125"/>
      <c r="H340" s="125"/>
      <c r="I340" s="125"/>
      <c r="J340" s="125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25"/>
      <c r="C341" s="125"/>
      <c r="D341" s="125"/>
      <c r="E341" s="125"/>
      <c r="F341" s="125"/>
      <c r="G341" s="125"/>
      <c r="H341" s="125"/>
      <c r="I341" s="125"/>
      <c r="J341" s="125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25"/>
      <c r="C342" s="125"/>
      <c r="D342" s="125"/>
      <c r="E342" s="125"/>
      <c r="F342" s="125"/>
      <c r="G342" s="125"/>
      <c r="H342" s="125"/>
      <c r="I342" s="125"/>
      <c r="J342" s="125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25"/>
      <c r="C343" s="125"/>
      <c r="D343" s="125"/>
      <c r="E343" s="125"/>
      <c r="F343" s="125"/>
      <c r="G343" s="125"/>
      <c r="H343" s="125"/>
      <c r="I343" s="125"/>
      <c r="J343" s="125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25"/>
      <c r="C344" s="125"/>
      <c r="D344" s="125"/>
      <c r="E344" s="125"/>
      <c r="F344" s="125"/>
      <c r="G344" s="125"/>
      <c r="H344" s="125"/>
      <c r="I344" s="125"/>
      <c r="J344" s="125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25"/>
      <c r="C345" s="125"/>
      <c r="D345" s="125"/>
      <c r="E345" s="125"/>
      <c r="F345" s="125"/>
      <c r="G345" s="125"/>
      <c r="H345" s="125"/>
      <c r="I345" s="125"/>
      <c r="J345" s="125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25"/>
      <c r="C346" s="125"/>
      <c r="D346" s="125"/>
      <c r="E346" s="125"/>
      <c r="F346" s="125"/>
      <c r="G346" s="125"/>
      <c r="H346" s="125"/>
      <c r="I346" s="125"/>
      <c r="J346" s="125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25"/>
      <c r="C347" s="125"/>
      <c r="D347" s="125"/>
      <c r="E347" s="125"/>
      <c r="F347" s="125"/>
      <c r="G347" s="125"/>
      <c r="H347" s="125"/>
      <c r="I347" s="125"/>
      <c r="J347" s="125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25"/>
      <c r="C348" s="125"/>
      <c r="D348" s="125"/>
      <c r="E348" s="125"/>
      <c r="F348" s="125"/>
      <c r="G348" s="125"/>
      <c r="H348" s="125"/>
      <c r="I348" s="125"/>
      <c r="J348" s="125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25"/>
      <c r="C349" s="125"/>
      <c r="D349" s="125"/>
      <c r="E349" s="125"/>
      <c r="F349" s="125"/>
      <c r="G349" s="125"/>
      <c r="H349" s="125"/>
      <c r="I349" s="125"/>
      <c r="J349" s="125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25"/>
      <c r="C350" s="125"/>
      <c r="D350" s="125"/>
      <c r="E350" s="125"/>
      <c r="F350" s="125"/>
      <c r="G350" s="125"/>
      <c r="H350" s="125"/>
      <c r="I350" s="125"/>
      <c r="J350" s="125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25"/>
      <c r="C351" s="125"/>
      <c r="D351" s="125"/>
      <c r="E351" s="125"/>
      <c r="F351" s="125"/>
      <c r="G351" s="125"/>
      <c r="H351" s="125"/>
      <c r="I351" s="125"/>
      <c r="J351" s="125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25"/>
      <c r="C352" s="125"/>
      <c r="D352" s="125"/>
      <c r="E352" s="125"/>
      <c r="F352" s="125"/>
      <c r="G352" s="125"/>
      <c r="H352" s="125"/>
      <c r="I352" s="125"/>
      <c r="J352" s="125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25"/>
      <c r="C353" s="125"/>
      <c r="D353" s="125"/>
      <c r="E353" s="125"/>
      <c r="F353" s="125"/>
      <c r="G353" s="125"/>
      <c r="H353" s="125"/>
      <c r="I353" s="125"/>
      <c r="J353" s="125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25"/>
      <c r="C354" s="125"/>
      <c r="D354" s="125"/>
      <c r="E354" s="125"/>
      <c r="F354" s="125"/>
      <c r="G354" s="125"/>
      <c r="H354" s="125"/>
      <c r="I354" s="125"/>
      <c r="J354" s="125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25"/>
      <c r="C355" s="125"/>
      <c r="D355" s="125"/>
      <c r="E355" s="125"/>
      <c r="F355" s="125"/>
      <c r="G355" s="125"/>
      <c r="H355" s="125"/>
      <c r="I355" s="125"/>
      <c r="J355" s="125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25"/>
      <c r="C356" s="125"/>
      <c r="D356" s="125"/>
      <c r="E356" s="125"/>
      <c r="F356" s="125"/>
      <c r="G356" s="125"/>
      <c r="H356" s="125"/>
      <c r="I356" s="125"/>
      <c r="J356" s="125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25"/>
      <c r="C357" s="125"/>
      <c r="D357" s="125"/>
      <c r="E357" s="125"/>
      <c r="F357" s="125"/>
      <c r="G357" s="125"/>
      <c r="H357" s="125"/>
      <c r="I357" s="125"/>
      <c r="J357" s="125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25"/>
      <c r="C358" s="125"/>
      <c r="D358" s="125"/>
      <c r="E358" s="125"/>
      <c r="F358" s="125"/>
      <c r="G358" s="125"/>
      <c r="H358" s="125"/>
      <c r="I358" s="125"/>
      <c r="J358" s="125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25"/>
      <c r="C359" s="125"/>
      <c r="D359" s="125"/>
      <c r="E359" s="125"/>
      <c r="F359" s="125"/>
      <c r="G359" s="125"/>
      <c r="H359" s="125"/>
      <c r="I359" s="125"/>
      <c r="J359" s="125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25"/>
      <c r="C360" s="125"/>
      <c r="D360" s="125"/>
      <c r="E360" s="125"/>
      <c r="F360" s="125"/>
      <c r="G360" s="125"/>
      <c r="H360" s="125"/>
      <c r="I360" s="125"/>
      <c r="J360" s="125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25"/>
      <c r="C361" s="125"/>
      <c r="D361" s="125"/>
      <c r="E361" s="125"/>
      <c r="F361" s="125"/>
      <c r="G361" s="125"/>
      <c r="H361" s="125"/>
      <c r="I361" s="125"/>
      <c r="J361" s="125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25"/>
      <c r="C362" s="125"/>
      <c r="D362" s="125"/>
      <c r="E362" s="125"/>
      <c r="F362" s="125"/>
      <c r="G362" s="125"/>
      <c r="H362" s="125"/>
      <c r="I362" s="125"/>
      <c r="J362" s="125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25"/>
      <c r="C363" s="125"/>
      <c r="D363" s="125"/>
      <c r="E363" s="125"/>
      <c r="F363" s="125"/>
      <c r="G363" s="125"/>
      <c r="H363" s="125"/>
      <c r="I363" s="125"/>
      <c r="J363" s="125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25"/>
      <c r="C364" s="125"/>
      <c r="D364" s="125"/>
      <c r="E364" s="125"/>
      <c r="F364" s="125"/>
      <c r="G364" s="125"/>
      <c r="H364" s="125"/>
      <c r="I364" s="125"/>
      <c r="J364" s="125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25"/>
      <c r="C365" s="125"/>
      <c r="D365" s="125"/>
      <c r="E365" s="125"/>
      <c r="F365" s="125"/>
      <c r="G365" s="125"/>
      <c r="H365" s="125"/>
      <c r="I365" s="125"/>
      <c r="J365" s="125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25"/>
      <c r="C366" s="125"/>
      <c r="D366" s="125"/>
      <c r="E366" s="125"/>
      <c r="F366" s="125"/>
      <c r="G366" s="125"/>
      <c r="H366" s="125"/>
      <c r="I366" s="125"/>
      <c r="J366" s="125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25"/>
      <c r="C367" s="125"/>
      <c r="D367" s="125"/>
      <c r="E367" s="125"/>
      <c r="F367" s="125"/>
      <c r="G367" s="125"/>
      <c r="H367" s="125"/>
      <c r="I367" s="125"/>
      <c r="J367" s="125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25"/>
      <c r="C368" s="125"/>
      <c r="D368" s="125"/>
      <c r="E368" s="125"/>
      <c r="F368" s="125"/>
      <c r="G368" s="125"/>
      <c r="H368" s="125"/>
      <c r="I368" s="125"/>
      <c r="J368" s="125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25"/>
      <c r="C369" s="125"/>
      <c r="D369" s="125"/>
      <c r="E369" s="125"/>
      <c r="F369" s="125"/>
      <c r="G369" s="125"/>
      <c r="H369" s="125"/>
      <c r="I369" s="125"/>
      <c r="J369" s="125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25"/>
      <c r="C370" s="125"/>
      <c r="D370" s="125"/>
      <c r="E370" s="125"/>
      <c r="F370" s="125"/>
      <c r="G370" s="125"/>
      <c r="H370" s="125"/>
      <c r="I370" s="125"/>
      <c r="J370" s="125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25"/>
      <c r="C371" s="125"/>
      <c r="D371" s="125"/>
      <c r="E371" s="125"/>
      <c r="F371" s="125"/>
      <c r="G371" s="125"/>
      <c r="H371" s="125"/>
      <c r="I371" s="125"/>
      <c r="J371" s="125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25"/>
      <c r="C372" s="125"/>
      <c r="D372" s="125"/>
      <c r="E372" s="125"/>
      <c r="F372" s="125"/>
      <c r="G372" s="125"/>
      <c r="H372" s="125"/>
      <c r="I372" s="125"/>
      <c r="J372" s="125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25"/>
      <c r="C373" s="125"/>
      <c r="D373" s="125"/>
      <c r="E373" s="125"/>
      <c r="F373" s="125"/>
      <c r="G373" s="125"/>
      <c r="H373" s="125"/>
      <c r="I373" s="125"/>
      <c r="J373" s="125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25"/>
      <c r="C374" s="125"/>
      <c r="D374" s="125"/>
      <c r="E374" s="125"/>
      <c r="F374" s="125"/>
      <c r="G374" s="125"/>
      <c r="H374" s="125"/>
      <c r="I374" s="125"/>
      <c r="J374" s="125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25"/>
      <c r="C375" s="125"/>
      <c r="D375" s="125"/>
      <c r="E375" s="125"/>
      <c r="F375" s="125"/>
      <c r="G375" s="125"/>
      <c r="H375" s="125"/>
      <c r="I375" s="125"/>
      <c r="J375" s="125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25"/>
      <c r="C376" s="125"/>
      <c r="D376" s="125"/>
      <c r="E376" s="125"/>
      <c r="F376" s="125"/>
      <c r="G376" s="125"/>
      <c r="H376" s="125"/>
      <c r="I376" s="125"/>
      <c r="J376" s="125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25"/>
      <c r="C377" s="125"/>
      <c r="D377" s="125"/>
      <c r="E377" s="125"/>
      <c r="F377" s="125"/>
      <c r="G377" s="125"/>
      <c r="H377" s="125"/>
      <c r="I377" s="125"/>
      <c r="J377" s="125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25"/>
      <c r="C378" s="125"/>
      <c r="D378" s="125"/>
      <c r="E378" s="125"/>
      <c r="F378" s="125"/>
      <c r="G378" s="125"/>
      <c r="H378" s="125"/>
      <c r="I378" s="125"/>
      <c r="J378" s="125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25"/>
      <c r="C379" s="125"/>
      <c r="D379" s="125"/>
      <c r="E379" s="125"/>
      <c r="F379" s="125"/>
      <c r="G379" s="125"/>
      <c r="H379" s="125"/>
      <c r="I379" s="125"/>
      <c r="J379" s="125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25"/>
      <c r="C380" s="125"/>
      <c r="D380" s="125"/>
      <c r="E380" s="125"/>
      <c r="F380" s="125"/>
      <c r="G380" s="125"/>
      <c r="H380" s="125"/>
      <c r="I380" s="125"/>
      <c r="J380" s="125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25"/>
      <c r="C381" s="125"/>
      <c r="D381" s="125"/>
      <c r="E381" s="125"/>
      <c r="F381" s="125"/>
      <c r="G381" s="125"/>
      <c r="H381" s="125"/>
      <c r="I381" s="125"/>
      <c r="J381" s="125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25"/>
      <c r="C382" s="125"/>
      <c r="D382" s="125"/>
      <c r="E382" s="125"/>
      <c r="F382" s="125"/>
      <c r="G382" s="125"/>
      <c r="H382" s="125"/>
      <c r="I382" s="125"/>
      <c r="J382" s="125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25"/>
      <c r="C383" s="125"/>
      <c r="D383" s="125"/>
      <c r="E383" s="125"/>
      <c r="F383" s="125"/>
      <c r="G383" s="125"/>
      <c r="H383" s="125"/>
      <c r="I383" s="125"/>
      <c r="J383" s="125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25"/>
      <c r="C384" s="125"/>
      <c r="D384" s="125"/>
      <c r="E384" s="125"/>
      <c r="F384" s="125"/>
      <c r="G384" s="125"/>
      <c r="H384" s="125"/>
      <c r="I384" s="125"/>
      <c r="J384" s="125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25"/>
      <c r="C385" s="125"/>
      <c r="D385" s="125"/>
      <c r="E385" s="125"/>
      <c r="F385" s="125"/>
      <c r="G385" s="125"/>
      <c r="H385" s="125"/>
      <c r="I385" s="125"/>
      <c r="J385" s="125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25"/>
      <c r="C386" s="125"/>
      <c r="D386" s="125"/>
      <c r="E386" s="125"/>
      <c r="F386" s="125"/>
      <c r="G386" s="125"/>
      <c r="H386" s="125"/>
      <c r="I386" s="125"/>
      <c r="J386" s="125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25"/>
      <c r="C387" s="125"/>
      <c r="D387" s="125"/>
      <c r="E387" s="125"/>
      <c r="F387" s="125"/>
      <c r="G387" s="125"/>
      <c r="H387" s="125"/>
      <c r="I387" s="125"/>
      <c r="J387" s="125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25"/>
      <c r="C388" s="125"/>
      <c r="D388" s="125"/>
      <c r="E388" s="125"/>
      <c r="F388" s="125"/>
      <c r="G388" s="125"/>
      <c r="H388" s="125"/>
      <c r="I388" s="125"/>
      <c r="J388" s="125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25"/>
      <c r="C389" s="125"/>
      <c r="D389" s="125"/>
      <c r="E389" s="125"/>
      <c r="F389" s="125"/>
      <c r="G389" s="125"/>
      <c r="H389" s="125"/>
      <c r="I389" s="125"/>
      <c r="J389" s="125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25"/>
      <c r="C390" s="125"/>
      <c r="D390" s="125"/>
      <c r="E390" s="125"/>
      <c r="F390" s="125"/>
      <c r="G390" s="125"/>
      <c r="H390" s="125"/>
      <c r="I390" s="125"/>
      <c r="J390" s="125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25"/>
      <c r="C391" s="125"/>
      <c r="D391" s="125"/>
      <c r="E391" s="125"/>
      <c r="F391" s="125"/>
      <c r="G391" s="125"/>
      <c r="H391" s="125"/>
      <c r="I391" s="125"/>
      <c r="J391" s="125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25"/>
      <c r="C392" s="125"/>
      <c r="D392" s="125"/>
      <c r="E392" s="125"/>
      <c r="F392" s="125"/>
      <c r="G392" s="125"/>
      <c r="H392" s="125"/>
      <c r="I392" s="125"/>
      <c r="J392" s="125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25"/>
      <c r="C393" s="125"/>
      <c r="D393" s="125"/>
      <c r="E393" s="125"/>
      <c r="F393" s="125"/>
      <c r="G393" s="125"/>
      <c r="H393" s="125"/>
      <c r="I393" s="125"/>
      <c r="J393" s="125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25"/>
      <c r="C394" s="125"/>
      <c r="D394" s="125"/>
      <c r="E394" s="125"/>
      <c r="F394" s="125"/>
      <c r="G394" s="125"/>
      <c r="H394" s="125"/>
      <c r="I394" s="125"/>
      <c r="J394" s="125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25"/>
      <c r="C395" s="125"/>
      <c r="D395" s="125"/>
      <c r="E395" s="125"/>
      <c r="F395" s="125"/>
      <c r="G395" s="125"/>
      <c r="H395" s="125"/>
      <c r="I395" s="125"/>
      <c r="J395" s="125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25"/>
      <c r="C396" s="125"/>
      <c r="D396" s="125"/>
      <c r="E396" s="125"/>
      <c r="F396" s="125"/>
      <c r="G396" s="125"/>
      <c r="H396" s="125"/>
      <c r="I396" s="125"/>
      <c r="J396" s="125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25"/>
      <c r="C397" s="125"/>
      <c r="D397" s="125"/>
      <c r="E397" s="125"/>
      <c r="F397" s="125"/>
      <c r="G397" s="125"/>
      <c r="H397" s="125"/>
      <c r="I397" s="125"/>
      <c r="J397" s="125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25"/>
      <c r="C398" s="125"/>
      <c r="D398" s="125"/>
      <c r="E398" s="125"/>
      <c r="F398" s="125"/>
      <c r="G398" s="125"/>
      <c r="H398" s="125"/>
      <c r="I398" s="125"/>
      <c r="J398" s="125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25"/>
      <c r="C399" s="125"/>
      <c r="D399" s="125"/>
      <c r="E399" s="125"/>
      <c r="F399" s="125"/>
      <c r="G399" s="125"/>
      <c r="H399" s="125"/>
      <c r="I399" s="125"/>
      <c r="J399" s="125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25"/>
      <c r="C400" s="125"/>
      <c r="D400" s="125"/>
      <c r="E400" s="125"/>
      <c r="F400" s="125"/>
      <c r="G400" s="125"/>
      <c r="H400" s="125"/>
      <c r="I400" s="125"/>
      <c r="J400" s="125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25"/>
      <c r="C401" s="125"/>
      <c r="D401" s="125"/>
      <c r="E401" s="125"/>
      <c r="F401" s="125"/>
      <c r="G401" s="125"/>
      <c r="H401" s="125"/>
      <c r="I401" s="125"/>
      <c r="J401" s="125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25"/>
      <c r="C402" s="125"/>
      <c r="D402" s="125"/>
      <c r="E402" s="125"/>
      <c r="F402" s="125"/>
      <c r="G402" s="125"/>
      <c r="H402" s="125"/>
      <c r="I402" s="125"/>
      <c r="J402" s="125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25"/>
      <c r="C403" s="125"/>
      <c r="D403" s="125"/>
      <c r="E403" s="125"/>
      <c r="F403" s="125"/>
      <c r="G403" s="125"/>
      <c r="H403" s="125"/>
      <c r="I403" s="125"/>
      <c r="J403" s="125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25"/>
      <c r="C404" s="125"/>
      <c r="D404" s="125"/>
      <c r="E404" s="125"/>
      <c r="F404" s="125"/>
      <c r="G404" s="125"/>
      <c r="H404" s="125"/>
      <c r="I404" s="125"/>
      <c r="J404" s="125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25"/>
      <c r="C405" s="125"/>
      <c r="D405" s="125"/>
      <c r="E405" s="125"/>
      <c r="F405" s="125"/>
      <c r="G405" s="125"/>
      <c r="H405" s="125"/>
      <c r="I405" s="125"/>
      <c r="J405" s="125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25"/>
      <c r="C406" s="125"/>
      <c r="D406" s="125"/>
      <c r="E406" s="125"/>
      <c r="F406" s="125"/>
      <c r="G406" s="125"/>
      <c r="H406" s="125"/>
      <c r="I406" s="125"/>
      <c r="J406" s="125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25"/>
      <c r="C407" s="125"/>
      <c r="D407" s="125"/>
      <c r="E407" s="125"/>
      <c r="F407" s="125"/>
      <c r="G407" s="125"/>
      <c r="H407" s="125"/>
      <c r="I407" s="125"/>
      <c r="J407" s="125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25"/>
      <c r="C408" s="125"/>
      <c r="D408" s="125"/>
      <c r="E408" s="125"/>
      <c r="F408" s="125"/>
      <c r="G408" s="125"/>
      <c r="H408" s="125"/>
      <c r="I408" s="125"/>
      <c r="J408" s="125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25"/>
      <c r="C409" s="125"/>
      <c r="D409" s="125"/>
      <c r="E409" s="125"/>
      <c r="F409" s="125"/>
      <c r="G409" s="125"/>
      <c r="H409" s="125"/>
      <c r="I409" s="125"/>
      <c r="J409" s="125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25"/>
      <c r="C410" s="125"/>
      <c r="D410" s="125"/>
      <c r="E410" s="125"/>
      <c r="F410" s="125"/>
      <c r="G410" s="125"/>
      <c r="H410" s="125"/>
      <c r="I410" s="125"/>
      <c r="J410" s="125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25"/>
      <c r="C411" s="125"/>
      <c r="D411" s="125"/>
      <c r="E411" s="125"/>
      <c r="F411" s="125"/>
      <c r="G411" s="125"/>
      <c r="H411" s="125"/>
      <c r="I411" s="125"/>
      <c r="J411" s="125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25"/>
      <c r="C412" s="125"/>
      <c r="D412" s="125"/>
      <c r="E412" s="125"/>
      <c r="F412" s="125"/>
      <c r="G412" s="125"/>
      <c r="H412" s="125"/>
      <c r="I412" s="125"/>
      <c r="J412" s="125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25"/>
      <c r="C413" s="125"/>
      <c r="D413" s="125"/>
      <c r="E413" s="125"/>
      <c r="F413" s="125"/>
      <c r="G413" s="125"/>
      <c r="H413" s="125"/>
      <c r="I413" s="125"/>
      <c r="J413" s="125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25"/>
      <c r="C414" s="125"/>
      <c r="D414" s="125"/>
      <c r="E414" s="125"/>
      <c r="F414" s="125"/>
      <c r="G414" s="125"/>
      <c r="H414" s="125"/>
      <c r="I414" s="125"/>
      <c r="J414" s="125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25"/>
      <c r="C415" s="125"/>
      <c r="D415" s="125"/>
      <c r="E415" s="125"/>
      <c r="F415" s="125"/>
      <c r="G415" s="125"/>
      <c r="H415" s="125"/>
      <c r="I415" s="125"/>
      <c r="J415" s="125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25"/>
      <c r="C416" s="125"/>
      <c r="D416" s="125"/>
      <c r="E416" s="125"/>
      <c r="F416" s="125"/>
      <c r="G416" s="125"/>
      <c r="H416" s="125"/>
      <c r="I416" s="125"/>
      <c r="J416" s="125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25"/>
      <c r="C417" s="125"/>
      <c r="D417" s="125"/>
      <c r="E417" s="125"/>
      <c r="F417" s="125"/>
      <c r="G417" s="125"/>
      <c r="H417" s="125"/>
      <c r="I417" s="125"/>
      <c r="J417" s="125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25"/>
      <c r="C418" s="125"/>
      <c r="D418" s="125"/>
      <c r="E418" s="125"/>
      <c r="F418" s="125"/>
      <c r="G418" s="125"/>
      <c r="H418" s="125"/>
      <c r="I418" s="125"/>
      <c r="J418" s="125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25"/>
      <c r="C419" s="125"/>
      <c r="D419" s="125"/>
      <c r="E419" s="125"/>
      <c r="F419" s="125"/>
      <c r="G419" s="125"/>
      <c r="H419" s="125"/>
      <c r="I419" s="125"/>
      <c r="J419" s="125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25"/>
      <c r="C420" s="125"/>
      <c r="D420" s="125"/>
      <c r="E420" s="125"/>
      <c r="F420" s="125"/>
      <c r="G420" s="125"/>
      <c r="H420" s="125"/>
      <c r="I420" s="125"/>
      <c r="J420" s="125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25"/>
      <c r="C421" s="125"/>
      <c r="D421" s="125"/>
      <c r="E421" s="125"/>
      <c r="F421" s="125"/>
      <c r="G421" s="125"/>
      <c r="H421" s="125"/>
      <c r="I421" s="125"/>
      <c r="J421" s="125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25"/>
      <c r="C422" s="125"/>
      <c r="D422" s="125"/>
      <c r="E422" s="125"/>
      <c r="F422" s="125"/>
      <c r="G422" s="125"/>
      <c r="H422" s="125"/>
      <c r="I422" s="125"/>
      <c r="J422" s="125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25"/>
      <c r="C423" s="125"/>
      <c r="D423" s="125"/>
      <c r="E423" s="125"/>
      <c r="F423" s="125"/>
      <c r="G423" s="125"/>
      <c r="H423" s="125"/>
      <c r="I423" s="125"/>
      <c r="J423" s="125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25"/>
      <c r="C424" s="125"/>
      <c r="D424" s="125"/>
      <c r="E424" s="125"/>
      <c r="F424" s="125"/>
      <c r="G424" s="125"/>
      <c r="H424" s="125"/>
      <c r="I424" s="125"/>
      <c r="J424" s="125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25"/>
      <c r="C425" s="125"/>
      <c r="D425" s="125"/>
      <c r="E425" s="125"/>
      <c r="F425" s="125"/>
      <c r="G425" s="125"/>
      <c r="H425" s="125"/>
      <c r="I425" s="125"/>
      <c r="J425" s="125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25"/>
      <c r="C426" s="125"/>
      <c r="D426" s="125"/>
      <c r="E426" s="125"/>
      <c r="F426" s="125"/>
      <c r="G426" s="125"/>
      <c r="H426" s="125"/>
      <c r="I426" s="125"/>
      <c r="J426" s="125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25"/>
      <c r="C427" s="125"/>
      <c r="D427" s="125"/>
      <c r="E427" s="125"/>
      <c r="F427" s="125"/>
      <c r="G427" s="125"/>
      <c r="H427" s="125"/>
      <c r="I427" s="125"/>
      <c r="J427" s="125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25"/>
      <c r="C428" s="125"/>
      <c r="D428" s="125"/>
      <c r="E428" s="125"/>
      <c r="F428" s="125"/>
      <c r="G428" s="125"/>
      <c r="H428" s="125"/>
      <c r="I428" s="125"/>
      <c r="J428" s="125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25"/>
      <c r="C429" s="125"/>
      <c r="D429" s="125"/>
      <c r="E429" s="125"/>
      <c r="F429" s="125"/>
      <c r="G429" s="125"/>
      <c r="H429" s="125"/>
      <c r="I429" s="125"/>
      <c r="J429" s="125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25"/>
      <c r="C430" s="125"/>
      <c r="D430" s="125"/>
      <c r="E430" s="125"/>
      <c r="F430" s="125"/>
      <c r="G430" s="125"/>
      <c r="H430" s="125"/>
      <c r="I430" s="125"/>
      <c r="J430" s="125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25"/>
      <c r="C431" s="125"/>
      <c r="D431" s="125"/>
      <c r="E431" s="125"/>
      <c r="F431" s="125"/>
      <c r="G431" s="125"/>
      <c r="H431" s="125"/>
      <c r="I431" s="125"/>
      <c r="J431" s="125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25"/>
      <c r="C432" s="125"/>
      <c r="D432" s="125"/>
      <c r="E432" s="125"/>
      <c r="F432" s="125"/>
      <c r="G432" s="125"/>
      <c r="H432" s="125"/>
      <c r="I432" s="125"/>
      <c r="J432" s="125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25"/>
      <c r="C433" s="125"/>
      <c r="D433" s="125"/>
      <c r="E433" s="125"/>
      <c r="F433" s="125"/>
      <c r="G433" s="125"/>
      <c r="H433" s="125"/>
      <c r="I433" s="125"/>
      <c r="J433" s="125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25"/>
      <c r="C434" s="125"/>
      <c r="D434" s="125"/>
      <c r="E434" s="125"/>
      <c r="F434" s="125"/>
      <c r="G434" s="125"/>
      <c r="H434" s="125"/>
      <c r="I434" s="125"/>
      <c r="J434" s="125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25"/>
      <c r="C435" s="125"/>
      <c r="D435" s="125"/>
      <c r="E435" s="125"/>
      <c r="F435" s="125"/>
      <c r="G435" s="125"/>
      <c r="H435" s="125"/>
      <c r="I435" s="125"/>
      <c r="J435" s="125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25"/>
      <c r="C436" s="125"/>
      <c r="D436" s="125"/>
      <c r="E436" s="125"/>
      <c r="F436" s="125"/>
      <c r="G436" s="125"/>
      <c r="H436" s="125"/>
      <c r="I436" s="125"/>
      <c r="J436" s="125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25"/>
      <c r="C437" s="125"/>
      <c r="D437" s="125"/>
      <c r="E437" s="125"/>
      <c r="F437" s="125"/>
      <c r="G437" s="125"/>
      <c r="H437" s="125"/>
      <c r="I437" s="125"/>
      <c r="J437" s="125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25"/>
      <c r="C438" s="125"/>
      <c r="D438" s="125"/>
      <c r="E438" s="125"/>
      <c r="F438" s="125"/>
      <c r="G438" s="125"/>
      <c r="H438" s="125"/>
      <c r="I438" s="125"/>
      <c r="J438" s="125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25"/>
      <c r="C439" s="125"/>
      <c r="D439" s="125"/>
      <c r="E439" s="125"/>
      <c r="F439" s="125"/>
      <c r="G439" s="125"/>
      <c r="H439" s="125"/>
      <c r="I439" s="125"/>
      <c r="J439" s="125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25"/>
      <c r="C440" s="125"/>
      <c r="D440" s="125"/>
      <c r="E440" s="125"/>
      <c r="F440" s="125"/>
      <c r="G440" s="125"/>
      <c r="H440" s="125"/>
      <c r="I440" s="125"/>
      <c r="J440" s="125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25"/>
      <c r="C441" s="125"/>
      <c r="D441" s="125"/>
      <c r="E441" s="125"/>
      <c r="F441" s="125"/>
      <c r="G441" s="125"/>
      <c r="H441" s="125"/>
      <c r="I441" s="125"/>
      <c r="J441" s="125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25"/>
      <c r="C442" s="125"/>
      <c r="D442" s="125"/>
      <c r="E442" s="125"/>
      <c r="F442" s="125"/>
      <c r="G442" s="125"/>
      <c r="H442" s="125"/>
      <c r="I442" s="125"/>
      <c r="J442" s="125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25"/>
      <c r="C443" s="125"/>
      <c r="D443" s="125"/>
      <c r="E443" s="125"/>
      <c r="F443" s="125"/>
      <c r="G443" s="125"/>
      <c r="H443" s="125"/>
      <c r="I443" s="125"/>
      <c r="J443" s="125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25"/>
      <c r="C444" s="125"/>
      <c r="D444" s="125"/>
      <c r="E444" s="125"/>
      <c r="F444" s="125"/>
      <c r="G444" s="125"/>
      <c r="H444" s="125"/>
      <c r="I444" s="125"/>
      <c r="J444" s="125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25"/>
      <c r="C445" s="125"/>
      <c r="D445" s="125"/>
      <c r="E445" s="125"/>
      <c r="F445" s="125"/>
      <c r="G445" s="125"/>
      <c r="H445" s="125"/>
      <c r="I445" s="125"/>
      <c r="J445" s="125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25"/>
      <c r="C446" s="125"/>
      <c r="D446" s="125"/>
      <c r="E446" s="125"/>
      <c r="F446" s="125"/>
      <c r="G446" s="125"/>
      <c r="H446" s="125"/>
      <c r="I446" s="125"/>
      <c r="J446" s="125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25"/>
      <c r="C447" s="125"/>
      <c r="D447" s="125"/>
      <c r="E447" s="125"/>
      <c r="F447" s="125"/>
      <c r="G447" s="125"/>
      <c r="H447" s="125"/>
      <c r="I447" s="125"/>
      <c r="J447" s="125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25"/>
      <c r="C448" s="125"/>
      <c r="D448" s="125"/>
      <c r="E448" s="125"/>
      <c r="F448" s="125"/>
      <c r="G448" s="125"/>
      <c r="H448" s="125"/>
      <c r="I448" s="125"/>
      <c r="J448" s="125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25"/>
      <c r="C449" s="125"/>
      <c r="D449" s="125"/>
      <c r="E449" s="125"/>
      <c r="F449" s="125"/>
      <c r="G449" s="125"/>
      <c r="H449" s="125"/>
      <c r="I449" s="125"/>
      <c r="J449" s="125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25"/>
      <c r="C450" s="125"/>
      <c r="D450" s="125"/>
      <c r="E450" s="125"/>
      <c r="F450" s="125"/>
      <c r="G450" s="125"/>
      <c r="H450" s="125"/>
      <c r="I450" s="125"/>
      <c r="J450" s="125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25"/>
      <c r="C451" s="125"/>
      <c r="D451" s="125"/>
      <c r="E451" s="125"/>
      <c r="F451" s="125"/>
      <c r="G451" s="125"/>
      <c r="H451" s="125"/>
      <c r="I451" s="125"/>
      <c r="J451" s="125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25"/>
      <c r="C452" s="125"/>
      <c r="D452" s="125"/>
      <c r="E452" s="125"/>
      <c r="F452" s="125"/>
      <c r="G452" s="125"/>
      <c r="H452" s="125"/>
      <c r="I452" s="125"/>
      <c r="J452" s="125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25"/>
      <c r="C453" s="125"/>
      <c r="D453" s="125"/>
      <c r="E453" s="125"/>
      <c r="F453" s="125"/>
      <c r="G453" s="125"/>
      <c r="H453" s="125"/>
      <c r="I453" s="125"/>
      <c r="J453" s="125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25"/>
      <c r="C454" s="125"/>
      <c r="D454" s="125"/>
      <c r="E454" s="125"/>
      <c r="F454" s="125"/>
      <c r="G454" s="125"/>
      <c r="H454" s="125"/>
      <c r="I454" s="125"/>
      <c r="J454" s="125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25"/>
      <c r="C455" s="125"/>
      <c r="D455" s="125"/>
      <c r="E455" s="125"/>
      <c r="F455" s="125"/>
      <c r="G455" s="125"/>
      <c r="H455" s="125"/>
      <c r="I455" s="125"/>
      <c r="J455" s="125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25"/>
      <c r="C456" s="125"/>
      <c r="D456" s="125"/>
      <c r="E456" s="125"/>
      <c r="F456" s="125"/>
      <c r="G456" s="125"/>
      <c r="H456" s="125"/>
      <c r="I456" s="125"/>
      <c r="J456" s="125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25"/>
      <c r="C457" s="125"/>
      <c r="D457" s="125"/>
      <c r="E457" s="125"/>
      <c r="F457" s="125"/>
      <c r="G457" s="125"/>
      <c r="H457" s="125"/>
      <c r="I457" s="125"/>
      <c r="J457" s="125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25"/>
      <c r="C458" s="125"/>
      <c r="D458" s="125"/>
      <c r="E458" s="125"/>
      <c r="F458" s="125"/>
      <c r="G458" s="125"/>
      <c r="H458" s="125"/>
      <c r="I458" s="125"/>
      <c r="J458" s="125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25"/>
      <c r="C459" s="125"/>
      <c r="D459" s="125"/>
      <c r="E459" s="125"/>
      <c r="F459" s="125"/>
      <c r="G459" s="125"/>
      <c r="H459" s="125"/>
      <c r="I459" s="125"/>
      <c r="J459" s="125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25"/>
      <c r="C460" s="125"/>
      <c r="D460" s="125"/>
      <c r="E460" s="125"/>
      <c r="F460" s="125"/>
      <c r="G460" s="125"/>
      <c r="H460" s="125"/>
      <c r="I460" s="125"/>
      <c r="J460" s="125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25"/>
      <c r="C461" s="125"/>
      <c r="D461" s="125"/>
      <c r="E461" s="125"/>
      <c r="F461" s="125"/>
      <c r="G461" s="125"/>
      <c r="H461" s="125"/>
      <c r="I461" s="125"/>
      <c r="J461" s="125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25"/>
      <c r="C462" s="125"/>
      <c r="D462" s="125"/>
      <c r="E462" s="125"/>
      <c r="F462" s="125"/>
      <c r="G462" s="125"/>
      <c r="H462" s="125"/>
      <c r="I462" s="125"/>
      <c r="J462" s="125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25"/>
      <c r="C463" s="125"/>
      <c r="D463" s="125"/>
      <c r="E463" s="125"/>
      <c r="F463" s="125"/>
      <c r="G463" s="125"/>
      <c r="H463" s="125"/>
      <c r="I463" s="125"/>
      <c r="J463" s="125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25"/>
      <c r="C464" s="125"/>
      <c r="D464" s="125"/>
      <c r="E464" s="125"/>
      <c r="F464" s="125"/>
      <c r="G464" s="125"/>
      <c r="H464" s="125"/>
      <c r="I464" s="125"/>
      <c r="J464" s="125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25"/>
      <c r="C465" s="125"/>
      <c r="D465" s="125"/>
      <c r="E465" s="125"/>
      <c r="F465" s="125"/>
      <c r="G465" s="125"/>
      <c r="H465" s="125"/>
      <c r="I465" s="125"/>
      <c r="J465" s="125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25"/>
      <c r="C466" s="125"/>
      <c r="D466" s="125"/>
      <c r="E466" s="125"/>
      <c r="F466" s="125"/>
      <c r="G466" s="125"/>
      <c r="H466" s="125"/>
      <c r="I466" s="125"/>
      <c r="J466" s="125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25"/>
      <c r="C467" s="125"/>
      <c r="D467" s="125"/>
      <c r="E467" s="125"/>
      <c r="F467" s="125"/>
      <c r="G467" s="125"/>
      <c r="H467" s="125"/>
      <c r="I467" s="125"/>
      <c r="J467" s="125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25"/>
      <c r="C468" s="125"/>
      <c r="D468" s="125"/>
      <c r="E468" s="125"/>
      <c r="F468" s="125"/>
      <c r="G468" s="125"/>
      <c r="H468" s="125"/>
      <c r="I468" s="125"/>
      <c r="J468" s="125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25"/>
      <c r="C469" s="125"/>
      <c r="D469" s="125"/>
      <c r="E469" s="125"/>
      <c r="F469" s="125"/>
      <c r="G469" s="125"/>
      <c r="H469" s="125"/>
      <c r="I469" s="125"/>
      <c r="J469" s="125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25"/>
      <c r="C470" s="125"/>
      <c r="D470" s="125"/>
      <c r="E470" s="125"/>
      <c r="F470" s="125"/>
      <c r="G470" s="125"/>
      <c r="H470" s="125"/>
      <c r="I470" s="125"/>
      <c r="J470" s="125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25"/>
      <c r="C471" s="125"/>
      <c r="D471" s="125"/>
      <c r="E471" s="125"/>
      <c r="F471" s="125"/>
      <c r="G471" s="125"/>
      <c r="H471" s="125"/>
      <c r="I471" s="125"/>
      <c r="J471" s="125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25"/>
      <c r="C472" s="125"/>
      <c r="D472" s="125"/>
      <c r="E472" s="125"/>
      <c r="F472" s="125"/>
      <c r="G472" s="125"/>
      <c r="H472" s="125"/>
      <c r="I472" s="125"/>
      <c r="J472" s="125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25"/>
      <c r="C473" s="125"/>
      <c r="D473" s="125"/>
      <c r="E473" s="125"/>
      <c r="F473" s="125"/>
      <c r="G473" s="125"/>
      <c r="H473" s="125"/>
      <c r="I473" s="125"/>
      <c r="J473" s="125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25"/>
      <c r="C474" s="125"/>
      <c r="D474" s="125"/>
      <c r="E474" s="125"/>
      <c r="F474" s="125"/>
      <c r="G474" s="125"/>
      <c r="H474" s="125"/>
      <c r="I474" s="125"/>
      <c r="J474" s="125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25"/>
      <c r="C475" s="125"/>
      <c r="D475" s="125"/>
      <c r="E475" s="125"/>
      <c r="F475" s="125"/>
      <c r="G475" s="125"/>
      <c r="H475" s="125"/>
      <c r="I475" s="125"/>
      <c r="J475" s="125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25"/>
      <c r="C476" s="125"/>
      <c r="D476" s="125"/>
      <c r="E476" s="125"/>
      <c r="F476" s="125"/>
      <c r="G476" s="125"/>
      <c r="H476" s="125"/>
      <c r="I476" s="125"/>
      <c r="J476" s="125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25"/>
      <c r="C477" s="125"/>
      <c r="D477" s="125"/>
      <c r="E477" s="125"/>
      <c r="F477" s="125"/>
      <c r="G477" s="125"/>
      <c r="H477" s="125"/>
      <c r="I477" s="125"/>
      <c r="J477" s="125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25"/>
      <c r="C478" s="125"/>
      <c r="D478" s="125"/>
      <c r="E478" s="125"/>
      <c r="F478" s="125"/>
      <c r="G478" s="125"/>
      <c r="H478" s="125"/>
      <c r="I478" s="125"/>
      <c r="J478" s="125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25"/>
      <c r="C479" s="125"/>
      <c r="D479" s="125"/>
      <c r="E479" s="125"/>
      <c r="F479" s="125"/>
      <c r="G479" s="125"/>
      <c r="H479" s="125"/>
      <c r="I479" s="125"/>
      <c r="J479" s="125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25"/>
      <c r="C480" s="125"/>
      <c r="D480" s="125"/>
      <c r="E480" s="125"/>
      <c r="F480" s="125"/>
      <c r="G480" s="125"/>
      <c r="H480" s="125"/>
      <c r="I480" s="125"/>
      <c r="J480" s="125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25"/>
      <c r="C481" s="125"/>
      <c r="D481" s="125"/>
      <c r="E481" s="125"/>
      <c r="F481" s="125"/>
      <c r="G481" s="125"/>
      <c r="H481" s="125"/>
      <c r="I481" s="125"/>
      <c r="J481" s="125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25"/>
      <c r="C482" s="125"/>
      <c r="D482" s="125"/>
      <c r="E482" s="125"/>
      <c r="F482" s="125"/>
      <c r="G482" s="125"/>
      <c r="H482" s="125"/>
      <c r="I482" s="125"/>
      <c r="J482" s="125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25"/>
      <c r="C483" s="125"/>
      <c r="D483" s="125"/>
      <c r="E483" s="125"/>
      <c r="F483" s="125"/>
      <c r="G483" s="125"/>
      <c r="H483" s="125"/>
      <c r="I483" s="125"/>
      <c r="J483" s="125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25"/>
      <c r="C484" s="125"/>
      <c r="D484" s="125"/>
      <c r="E484" s="125"/>
      <c r="F484" s="125"/>
      <c r="G484" s="125"/>
      <c r="H484" s="125"/>
      <c r="I484" s="125"/>
      <c r="J484" s="125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25"/>
      <c r="C485" s="125"/>
      <c r="D485" s="125"/>
      <c r="E485" s="125"/>
      <c r="F485" s="125"/>
      <c r="G485" s="125"/>
      <c r="H485" s="125"/>
      <c r="I485" s="125"/>
      <c r="J485" s="125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25"/>
      <c r="C486" s="125"/>
      <c r="D486" s="125"/>
      <c r="E486" s="125"/>
      <c r="F486" s="125"/>
      <c r="G486" s="125"/>
      <c r="H486" s="125"/>
      <c r="I486" s="125"/>
      <c r="J486" s="125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25"/>
      <c r="C487" s="125"/>
      <c r="D487" s="125"/>
      <c r="E487" s="125"/>
      <c r="F487" s="125"/>
      <c r="G487" s="125"/>
      <c r="H487" s="125"/>
      <c r="I487" s="125"/>
      <c r="J487" s="125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25"/>
      <c r="C488" s="125"/>
      <c r="D488" s="125"/>
      <c r="E488" s="125"/>
      <c r="F488" s="125"/>
      <c r="G488" s="125"/>
      <c r="H488" s="125"/>
      <c r="I488" s="125"/>
      <c r="J488" s="125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25"/>
      <c r="C489" s="125"/>
      <c r="D489" s="125"/>
      <c r="E489" s="125"/>
      <c r="F489" s="125"/>
      <c r="G489" s="125"/>
      <c r="H489" s="125"/>
      <c r="I489" s="125"/>
      <c r="J489" s="125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25"/>
      <c r="C490" s="125"/>
      <c r="D490" s="125"/>
      <c r="E490" s="125"/>
      <c r="F490" s="125"/>
      <c r="G490" s="125"/>
      <c r="H490" s="125"/>
      <c r="I490" s="125"/>
      <c r="J490" s="125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25"/>
      <c r="C491" s="125"/>
      <c r="D491" s="125"/>
      <c r="E491" s="125"/>
      <c r="F491" s="125"/>
      <c r="G491" s="125"/>
      <c r="H491" s="125"/>
      <c r="I491" s="125"/>
      <c r="J491" s="125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25"/>
      <c r="C492" s="125"/>
      <c r="D492" s="125"/>
      <c r="E492" s="125"/>
      <c r="F492" s="125"/>
      <c r="G492" s="125"/>
      <c r="H492" s="125"/>
      <c r="I492" s="125"/>
      <c r="J492" s="125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25"/>
      <c r="C493" s="125"/>
      <c r="D493" s="125"/>
      <c r="E493" s="125"/>
      <c r="F493" s="125"/>
      <c r="G493" s="125"/>
      <c r="H493" s="125"/>
      <c r="I493" s="125"/>
      <c r="J493" s="125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25"/>
      <c r="C494" s="125"/>
      <c r="D494" s="125"/>
      <c r="E494" s="125"/>
      <c r="F494" s="125"/>
      <c r="G494" s="125"/>
      <c r="H494" s="125"/>
      <c r="I494" s="125"/>
      <c r="J494" s="125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25"/>
      <c r="C495" s="125"/>
      <c r="D495" s="125"/>
      <c r="E495" s="125"/>
      <c r="F495" s="125"/>
      <c r="G495" s="125"/>
      <c r="H495" s="125"/>
      <c r="I495" s="125"/>
      <c r="J495" s="125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25"/>
      <c r="C496" s="125"/>
      <c r="D496" s="125"/>
      <c r="E496" s="125"/>
      <c r="F496" s="125"/>
      <c r="G496" s="125"/>
      <c r="H496" s="125"/>
      <c r="I496" s="125"/>
      <c r="J496" s="125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25"/>
      <c r="C497" s="125"/>
      <c r="D497" s="125"/>
      <c r="E497" s="125"/>
      <c r="F497" s="125"/>
      <c r="G497" s="125"/>
      <c r="H497" s="125"/>
      <c r="I497" s="125"/>
      <c r="J497" s="125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25"/>
      <c r="C498" s="125"/>
      <c r="D498" s="125"/>
      <c r="E498" s="125"/>
      <c r="F498" s="125"/>
      <c r="G498" s="125"/>
      <c r="H498" s="125"/>
      <c r="I498" s="125"/>
      <c r="J498" s="125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25"/>
      <c r="C499" s="125"/>
      <c r="D499" s="125"/>
      <c r="E499" s="125"/>
      <c r="F499" s="125"/>
      <c r="G499" s="125"/>
      <c r="H499" s="125"/>
      <c r="I499" s="125"/>
      <c r="J499" s="125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25"/>
      <c r="C500" s="125"/>
      <c r="D500" s="125"/>
      <c r="E500" s="125"/>
      <c r="F500" s="125"/>
      <c r="G500" s="125"/>
      <c r="H500" s="125"/>
      <c r="I500" s="125"/>
      <c r="J500" s="125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25"/>
      <c r="C501" s="125"/>
      <c r="D501" s="125"/>
      <c r="E501" s="125"/>
      <c r="F501" s="125"/>
      <c r="G501" s="125"/>
      <c r="H501" s="125"/>
      <c r="I501" s="125"/>
      <c r="J501" s="125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25"/>
      <c r="C502" s="125"/>
      <c r="D502" s="125"/>
      <c r="E502" s="125"/>
      <c r="F502" s="125"/>
      <c r="G502" s="125"/>
      <c r="H502" s="125"/>
      <c r="I502" s="125"/>
      <c r="J502" s="125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25"/>
      <c r="C503" s="125"/>
      <c r="D503" s="125"/>
      <c r="E503" s="125"/>
      <c r="F503" s="125"/>
      <c r="G503" s="125"/>
      <c r="H503" s="125"/>
      <c r="I503" s="125"/>
      <c r="J503" s="125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25"/>
      <c r="C504" s="125"/>
      <c r="D504" s="125"/>
      <c r="E504" s="125"/>
      <c r="F504" s="125"/>
      <c r="G504" s="125"/>
      <c r="H504" s="125"/>
      <c r="I504" s="125"/>
      <c r="J504" s="125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25"/>
      <c r="C505" s="125"/>
      <c r="D505" s="125"/>
      <c r="E505" s="125"/>
      <c r="F505" s="125"/>
      <c r="G505" s="125"/>
      <c r="H505" s="125"/>
      <c r="I505" s="125"/>
      <c r="J505" s="125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25"/>
      <c r="C506" s="125"/>
      <c r="D506" s="125"/>
      <c r="E506" s="125"/>
      <c r="F506" s="125"/>
      <c r="G506" s="125"/>
      <c r="H506" s="125"/>
      <c r="I506" s="125"/>
      <c r="J506" s="125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25"/>
      <c r="C507" s="125"/>
      <c r="D507" s="125"/>
      <c r="E507" s="125"/>
      <c r="F507" s="125"/>
      <c r="G507" s="125"/>
      <c r="H507" s="125"/>
      <c r="I507" s="125"/>
      <c r="J507" s="125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25"/>
      <c r="C508" s="125"/>
      <c r="D508" s="125"/>
      <c r="E508" s="125"/>
      <c r="F508" s="125"/>
      <c r="G508" s="125"/>
      <c r="H508" s="125"/>
      <c r="I508" s="125"/>
      <c r="J508" s="125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25"/>
      <c r="C509" s="125"/>
      <c r="D509" s="125"/>
      <c r="E509" s="125"/>
      <c r="F509" s="125"/>
      <c r="G509" s="125"/>
      <c r="H509" s="125"/>
      <c r="I509" s="125"/>
      <c r="J509" s="125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25"/>
      <c r="C510" s="125"/>
      <c r="D510" s="125"/>
      <c r="E510" s="125"/>
      <c r="F510" s="125"/>
      <c r="G510" s="125"/>
      <c r="H510" s="125"/>
      <c r="I510" s="125"/>
      <c r="J510" s="125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25"/>
      <c r="C511" s="125"/>
      <c r="D511" s="125"/>
      <c r="E511" s="125"/>
      <c r="F511" s="125"/>
      <c r="G511" s="125"/>
      <c r="H511" s="125"/>
      <c r="I511" s="125"/>
      <c r="J511" s="125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25"/>
      <c r="C512" s="125"/>
      <c r="D512" s="125"/>
      <c r="E512" s="125"/>
      <c r="F512" s="125"/>
      <c r="G512" s="125"/>
      <c r="H512" s="125"/>
      <c r="I512" s="125"/>
      <c r="J512" s="125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25"/>
      <c r="C513" s="125"/>
      <c r="D513" s="125"/>
      <c r="E513" s="125"/>
      <c r="F513" s="125"/>
      <c r="G513" s="125"/>
      <c r="H513" s="125"/>
      <c r="I513" s="125"/>
      <c r="J513" s="125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25"/>
      <c r="C514" s="125"/>
      <c r="D514" s="125"/>
      <c r="E514" s="125"/>
      <c r="F514" s="125"/>
      <c r="G514" s="125"/>
      <c r="H514" s="125"/>
      <c r="I514" s="125"/>
      <c r="J514" s="125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25"/>
      <c r="C515" s="125"/>
      <c r="D515" s="125"/>
      <c r="E515" s="125"/>
      <c r="F515" s="125"/>
      <c r="G515" s="125"/>
      <c r="H515" s="125"/>
      <c r="I515" s="125"/>
      <c r="J515" s="125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25"/>
      <c r="C516" s="125"/>
      <c r="D516" s="125"/>
      <c r="E516" s="125"/>
      <c r="F516" s="125"/>
      <c r="G516" s="125"/>
      <c r="H516" s="125"/>
      <c r="I516" s="125"/>
      <c r="J516" s="125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25"/>
      <c r="C517" s="125"/>
      <c r="D517" s="125"/>
      <c r="E517" s="125"/>
      <c r="F517" s="125"/>
      <c r="G517" s="125"/>
      <c r="H517" s="125"/>
      <c r="I517" s="125"/>
      <c r="J517" s="125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25"/>
      <c r="C518" s="125"/>
      <c r="D518" s="125"/>
      <c r="E518" s="125"/>
      <c r="F518" s="125"/>
      <c r="G518" s="125"/>
      <c r="H518" s="125"/>
      <c r="I518" s="125"/>
      <c r="J518" s="125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25"/>
      <c r="C519" s="125"/>
      <c r="D519" s="125"/>
      <c r="E519" s="125"/>
      <c r="F519" s="125"/>
      <c r="G519" s="125"/>
      <c r="H519" s="125"/>
      <c r="I519" s="125"/>
      <c r="J519" s="125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25"/>
      <c r="C520" s="125"/>
      <c r="D520" s="125"/>
      <c r="E520" s="125"/>
      <c r="F520" s="125"/>
      <c r="G520" s="125"/>
      <c r="H520" s="125"/>
      <c r="I520" s="125"/>
      <c r="J520" s="125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25"/>
      <c r="C521" s="125"/>
      <c r="D521" s="125"/>
      <c r="E521" s="125"/>
      <c r="F521" s="125"/>
      <c r="G521" s="125"/>
      <c r="H521" s="125"/>
      <c r="I521" s="125"/>
      <c r="J521" s="125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25"/>
      <c r="C522" s="125"/>
      <c r="D522" s="125"/>
      <c r="E522" s="125"/>
      <c r="F522" s="125"/>
      <c r="G522" s="125"/>
      <c r="H522" s="125"/>
      <c r="I522" s="125"/>
      <c r="J522" s="125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25"/>
      <c r="C523" s="125"/>
      <c r="D523" s="125"/>
      <c r="E523" s="125"/>
      <c r="F523" s="125"/>
      <c r="G523" s="125"/>
      <c r="H523" s="125"/>
      <c r="I523" s="125"/>
      <c r="J523" s="125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25"/>
      <c r="C524" s="125"/>
      <c r="D524" s="125"/>
      <c r="E524" s="125"/>
      <c r="F524" s="125"/>
      <c r="G524" s="125"/>
      <c r="H524" s="125"/>
      <c r="I524" s="125"/>
      <c r="J524" s="125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25"/>
      <c r="C525" s="125"/>
      <c r="D525" s="125"/>
      <c r="E525" s="125"/>
      <c r="F525" s="125"/>
      <c r="G525" s="125"/>
      <c r="H525" s="125"/>
      <c r="I525" s="125"/>
      <c r="J525" s="125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25"/>
      <c r="C526" s="125"/>
      <c r="D526" s="125"/>
      <c r="E526" s="125"/>
      <c r="F526" s="125"/>
      <c r="G526" s="125"/>
      <c r="H526" s="125"/>
      <c r="I526" s="125"/>
      <c r="J526" s="125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25"/>
      <c r="C527" s="125"/>
      <c r="D527" s="125"/>
      <c r="E527" s="125"/>
      <c r="F527" s="125"/>
      <c r="G527" s="125"/>
      <c r="H527" s="125"/>
      <c r="I527" s="125"/>
      <c r="J527" s="125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25"/>
      <c r="C528" s="125"/>
      <c r="D528" s="125"/>
      <c r="E528" s="125"/>
      <c r="F528" s="125"/>
      <c r="G528" s="125"/>
      <c r="H528" s="125"/>
      <c r="I528" s="125"/>
      <c r="J528" s="125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25"/>
      <c r="C529" s="125"/>
      <c r="D529" s="125"/>
      <c r="E529" s="125"/>
      <c r="F529" s="125"/>
      <c r="G529" s="125"/>
      <c r="H529" s="125"/>
      <c r="I529" s="125"/>
      <c r="J529" s="125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25"/>
      <c r="C530" s="125"/>
      <c r="D530" s="125"/>
      <c r="E530" s="125"/>
      <c r="F530" s="125"/>
      <c r="G530" s="125"/>
      <c r="H530" s="125"/>
      <c r="I530" s="125"/>
      <c r="J530" s="125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25"/>
      <c r="C531" s="125"/>
      <c r="D531" s="125"/>
      <c r="E531" s="125"/>
      <c r="F531" s="125"/>
      <c r="G531" s="125"/>
      <c r="H531" s="125"/>
      <c r="I531" s="125"/>
      <c r="J531" s="125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25"/>
      <c r="C532" s="125"/>
      <c r="D532" s="125"/>
      <c r="E532" s="125"/>
      <c r="F532" s="125"/>
      <c r="G532" s="125"/>
      <c r="H532" s="125"/>
      <c r="I532" s="125"/>
      <c r="J532" s="125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25"/>
      <c r="C533" s="125"/>
      <c r="D533" s="125"/>
      <c r="E533" s="125"/>
      <c r="F533" s="125"/>
      <c r="G533" s="125"/>
      <c r="H533" s="125"/>
      <c r="I533" s="125"/>
      <c r="J533" s="125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25"/>
      <c r="C534" s="125"/>
      <c r="D534" s="125"/>
      <c r="E534" s="125"/>
      <c r="F534" s="125"/>
      <c r="G534" s="125"/>
      <c r="H534" s="125"/>
      <c r="I534" s="125"/>
      <c r="J534" s="125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25"/>
      <c r="C535" s="125"/>
      <c r="D535" s="125"/>
      <c r="E535" s="125"/>
      <c r="F535" s="125"/>
      <c r="G535" s="125"/>
      <c r="H535" s="125"/>
      <c r="I535" s="125"/>
      <c r="J535" s="125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25"/>
      <c r="C536" s="125"/>
      <c r="D536" s="125"/>
      <c r="E536" s="125"/>
      <c r="F536" s="125"/>
      <c r="G536" s="125"/>
      <c r="H536" s="125"/>
      <c r="I536" s="125"/>
      <c r="J536" s="125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25"/>
      <c r="C537" s="125"/>
      <c r="D537" s="125"/>
      <c r="E537" s="125"/>
      <c r="F537" s="125"/>
      <c r="G537" s="125"/>
      <c r="H537" s="125"/>
      <c r="I537" s="125"/>
      <c r="J537" s="125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25"/>
      <c r="C538" s="125"/>
      <c r="D538" s="125"/>
      <c r="E538" s="125"/>
      <c r="F538" s="125"/>
      <c r="G538" s="125"/>
      <c r="H538" s="125"/>
      <c r="I538" s="125"/>
      <c r="J538" s="125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25"/>
      <c r="C539" s="125"/>
      <c r="D539" s="125"/>
      <c r="E539" s="125"/>
      <c r="F539" s="125"/>
      <c r="G539" s="125"/>
      <c r="H539" s="125"/>
      <c r="I539" s="125"/>
      <c r="J539" s="125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25"/>
      <c r="C540" s="125"/>
      <c r="D540" s="125"/>
      <c r="E540" s="125"/>
      <c r="F540" s="125"/>
      <c r="G540" s="125"/>
      <c r="H540" s="125"/>
      <c r="I540" s="125"/>
      <c r="J540" s="125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25"/>
      <c r="C541" s="125"/>
      <c r="D541" s="125"/>
      <c r="E541" s="125"/>
      <c r="F541" s="125"/>
      <c r="G541" s="125"/>
      <c r="H541" s="125"/>
      <c r="I541" s="125"/>
      <c r="J541" s="125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25"/>
      <c r="C542" s="125"/>
      <c r="D542" s="125"/>
      <c r="E542" s="125"/>
      <c r="F542" s="125"/>
      <c r="G542" s="125"/>
      <c r="H542" s="125"/>
      <c r="I542" s="125"/>
      <c r="J542" s="125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25"/>
      <c r="C543" s="125"/>
      <c r="D543" s="125"/>
      <c r="E543" s="125"/>
      <c r="F543" s="125"/>
      <c r="G543" s="125"/>
      <c r="H543" s="125"/>
      <c r="I543" s="125"/>
      <c r="J543" s="125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25"/>
      <c r="C544" s="125"/>
      <c r="D544" s="125"/>
      <c r="E544" s="125"/>
      <c r="F544" s="125"/>
      <c r="G544" s="125"/>
      <c r="H544" s="125"/>
      <c r="I544" s="125"/>
      <c r="J544" s="125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25"/>
      <c r="C545" s="125"/>
      <c r="D545" s="125"/>
      <c r="E545" s="125"/>
      <c r="F545" s="125"/>
      <c r="G545" s="125"/>
      <c r="H545" s="125"/>
      <c r="I545" s="125"/>
      <c r="J545" s="125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25"/>
      <c r="C546" s="125"/>
      <c r="D546" s="125"/>
      <c r="E546" s="125"/>
      <c r="F546" s="125"/>
      <c r="G546" s="125"/>
      <c r="H546" s="125"/>
      <c r="I546" s="125"/>
      <c r="J546" s="125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25"/>
      <c r="C547" s="125"/>
      <c r="D547" s="125"/>
      <c r="E547" s="125"/>
      <c r="F547" s="125"/>
      <c r="G547" s="125"/>
      <c r="H547" s="125"/>
      <c r="I547" s="125"/>
      <c r="J547" s="125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25"/>
      <c r="C548" s="125"/>
      <c r="D548" s="125"/>
      <c r="E548" s="125"/>
      <c r="F548" s="125"/>
      <c r="G548" s="125"/>
      <c r="H548" s="125"/>
      <c r="I548" s="125"/>
      <c r="J548" s="125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25"/>
      <c r="C549" s="125"/>
      <c r="D549" s="125"/>
      <c r="E549" s="125"/>
      <c r="F549" s="125"/>
      <c r="G549" s="125"/>
      <c r="H549" s="125"/>
      <c r="I549" s="125"/>
      <c r="J549" s="125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25"/>
      <c r="C550" s="125"/>
      <c r="D550" s="125"/>
      <c r="E550" s="125"/>
      <c r="F550" s="125"/>
      <c r="G550" s="125"/>
      <c r="H550" s="125"/>
      <c r="I550" s="125"/>
      <c r="J550" s="125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25"/>
      <c r="C551" s="125"/>
      <c r="D551" s="125"/>
      <c r="E551" s="125"/>
      <c r="F551" s="125"/>
      <c r="G551" s="125"/>
      <c r="H551" s="125"/>
      <c r="I551" s="125"/>
      <c r="J551" s="125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25"/>
      <c r="C552" s="125"/>
      <c r="D552" s="125"/>
      <c r="E552" s="125"/>
      <c r="F552" s="125"/>
      <c r="G552" s="125"/>
      <c r="H552" s="125"/>
      <c r="I552" s="125"/>
      <c r="J552" s="125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25"/>
      <c r="C553" s="125"/>
      <c r="D553" s="125"/>
      <c r="E553" s="125"/>
      <c r="F553" s="125"/>
      <c r="G553" s="125"/>
      <c r="H553" s="125"/>
      <c r="I553" s="125"/>
      <c r="J553" s="125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25"/>
      <c r="C554" s="125"/>
      <c r="D554" s="125"/>
      <c r="E554" s="125"/>
      <c r="F554" s="125"/>
      <c r="G554" s="125"/>
      <c r="H554" s="125"/>
      <c r="I554" s="125"/>
      <c r="J554" s="125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25"/>
      <c r="C555" s="125"/>
      <c r="D555" s="125"/>
      <c r="E555" s="125"/>
      <c r="F555" s="125"/>
      <c r="G555" s="125"/>
      <c r="H555" s="125"/>
      <c r="I555" s="125"/>
      <c r="J555" s="125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25"/>
      <c r="C556" s="125"/>
      <c r="D556" s="125"/>
      <c r="E556" s="125"/>
      <c r="F556" s="125"/>
      <c r="G556" s="125"/>
      <c r="H556" s="125"/>
      <c r="I556" s="125"/>
      <c r="J556" s="125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25"/>
      <c r="C557" s="125"/>
      <c r="D557" s="125"/>
      <c r="E557" s="125"/>
      <c r="F557" s="125"/>
      <c r="G557" s="125"/>
      <c r="H557" s="125"/>
      <c r="I557" s="125"/>
      <c r="J557" s="125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25"/>
      <c r="C558" s="125"/>
      <c r="D558" s="125"/>
      <c r="E558" s="125"/>
      <c r="F558" s="125"/>
      <c r="G558" s="125"/>
      <c r="H558" s="125"/>
      <c r="I558" s="125"/>
      <c r="J558" s="125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25"/>
      <c r="C559" s="125"/>
      <c r="D559" s="125"/>
      <c r="E559" s="125"/>
      <c r="F559" s="125"/>
      <c r="G559" s="125"/>
      <c r="H559" s="125"/>
      <c r="I559" s="125"/>
      <c r="J559" s="125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25"/>
      <c r="C560" s="125"/>
      <c r="D560" s="125"/>
      <c r="E560" s="125"/>
      <c r="F560" s="125"/>
      <c r="G560" s="125"/>
      <c r="H560" s="125"/>
      <c r="I560" s="125"/>
      <c r="J560" s="125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25"/>
      <c r="C561" s="125"/>
      <c r="D561" s="125"/>
      <c r="E561" s="125"/>
      <c r="F561" s="125"/>
      <c r="G561" s="125"/>
      <c r="H561" s="125"/>
      <c r="I561" s="125"/>
      <c r="J561" s="125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25"/>
      <c r="C562" s="125"/>
      <c r="D562" s="125"/>
      <c r="E562" s="125"/>
      <c r="F562" s="125"/>
      <c r="G562" s="125"/>
      <c r="H562" s="125"/>
      <c r="I562" s="125"/>
      <c r="J562" s="125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25"/>
      <c r="C563" s="125"/>
      <c r="D563" s="125"/>
      <c r="E563" s="125"/>
      <c r="F563" s="125"/>
      <c r="G563" s="125"/>
      <c r="H563" s="125"/>
      <c r="I563" s="125"/>
      <c r="J563" s="125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25"/>
      <c r="C564" s="125"/>
      <c r="D564" s="125"/>
      <c r="E564" s="125"/>
      <c r="F564" s="125"/>
      <c r="G564" s="125"/>
      <c r="H564" s="125"/>
      <c r="I564" s="125"/>
      <c r="J564" s="125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25"/>
      <c r="C565" s="125"/>
      <c r="D565" s="125"/>
      <c r="E565" s="125"/>
      <c r="F565" s="125"/>
      <c r="G565" s="125"/>
      <c r="H565" s="125"/>
      <c r="I565" s="125"/>
      <c r="J565" s="125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25"/>
      <c r="C566" s="125"/>
      <c r="D566" s="125"/>
      <c r="E566" s="125"/>
      <c r="F566" s="125"/>
      <c r="G566" s="125"/>
      <c r="H566" s="125"/>
      <c r="I566" s="125"/>
      <c r="J566" s="125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25"/>
      <c r="C567" s="125"/>
      <c r="D567" s="125"/>
      <c r="E567" s="125"/>
      <c r="F567" s="125"/>
      <c r="G567" s="125"/>
      <c r="H567" s="125"/>
      <c r="I567" s="125"/>
      <c r="J567" s="125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25"/>
      <c r="C568" s="125"/>
      <c r="D568" s="125"/>
      <c r="E568" s="125"/>
      <c r="F568" s="125"/>
      <c r="G568" s="125"/>
      <c r="H568" s="125"/>
      <c r="I568" s="125"/>
      <c r="J568" s="125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25"/>
      <c r="C569" s="125"/>
      <c r="D569" s="125"/>
      <c r="E569" s="125"/>
      <c r="F569" s="125"/>
      <c r="G569" s="125"/>
      <c r="H569" s="125"/>
      <c r="I569" s="125"/>
      <c r="J569" s="125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25"/>
      <c r="C570" s="125"/>
      <c r="D570" s="125"/>
      <c r="E570" s="125"/>
      <c r="F570" s="125"/>
      <c r="G570" s="125"/>
      <c r="H570" s="125"/>
      <c r="I570" s="125"/>
      <c r="J570" s="125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25"/>
      <c r="C571" s="125"/>
      <c r="D571" s="125"/>
      <c r="E571" s="125"/>
      <c r="F571" s="125"/>
      <c r="G571" s="125"/>
      <c r="H571" s="125"/>
      <c r="I571" s="125"/>
      <c r="J571" s="125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25"/>
      <c r="C572" s="125"/>
      <c r="D572" s="125"/>
      <c r="E572" s="125"/>
      <c r="F572" s="125"/>
      <c r="G572" s="125"/>
      <c r="H572" s="125"/>
      <c r="I572" s="125"/>
      <c r="J572" s="125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25"/>
      <c r="C573" s="125"/>
      <c r="D573" s="125"/>
      <c r="E573" s="125"/>
      <c r="F573" s="125"/>
      <c r="G573" s="125"/>
      <c r="H573" s="125"/>
      <c r="I573" s="125"/>
      <c r="J573" s="125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25"/>
      <c r="C574" s="125"/>
      <c r="D574" s="125"/>
      <c r="E574" s="125"/>
      <c r="F574" s="125"/>
      <c r="G574" s="125"/>
      <c r="H574" s="125"/>
      <c r="I574" s="125"/>
      <c r="J574" s="125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25"/>
      <c r="C575" s="125"/>
      <c r="D575" s="125"/>
      <c r="E575" s="125"/>
      <c r="F575" s="125"/>
      <c r="G575" s="125"/>
      <c r="H575" s="125"/>
      <c r="I575" s="125"/>
      <c r="J575" s="125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25"/>
      <c r="C576" s="125"/>
      <c r="D576" s="125"/>
      <c r="E576" s="125"/>
      <c r="F576" s="125"/>
      <c r="G576" s="125"/>
      <c r="H576" s="125"/>
      <c r="I576" s="125"/>
      <c r="J576" s="125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25"/>
      <c r="C577" s="125"/>
      <c r="D577" s="125"/>
      <c r="E577" s="125"/>
      <c r="F577" s="125"/>
      <c r="G577" s="125"/>
      <c r="H577" s="125"/>
      <c r="I577" s="125"/>
      <c r="J577" s="125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25"/>
      <c r="C578" s="125"/>
      <c r="D578" s="125"/>
      <c r="E578" s="125"/>
      <c r="F578" s="125"/>
      <c r="G578" s="125"/>
      <c r="H578" s="125"/>
      <c r="I578" s="125"/>
      <c r="J578" s="125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25"/>
      <c r="C579" s="125"/>
      <c r="D579" s="125"/>
      <c r="E579" s="125"/>
      <c r="F579" s="125"/>
      <c r="G579" s="125"/>
      <c r="H579" s="125"/>
      <c r="I579" s="125"/>
      <c r="J579" s="125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25"/>
      <c r="C580" s="125"/>
      <c r="D580" s="125"/>
      <c r="E580" s="125"/>
      <c r="F580" s="125"/>
      <c r="G580" s="125"/>
      <c r="H580" s="125"/>
      <c r="I580" s="125"/>
      <c r="J580" s="125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25"/>
      <c r="C581" s="125"/>
      <c r="D581" s="125"/>
      <c r="E581" s="125"/>
      <c r="F581" s="125"/>
      <c r="G581" s="125"/>
      <c r="H581" s="125"/>
      <c r="I581" s="125"/>
      <c r="J581" s="125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25"/>
      <c r="C582" s="125"/>
      <c r="D582" s="125"/>
      <c r="E582" s="125"/>
      <c r="F582" s="125"/>
      <c r="G582" s="125"/>
      <c r="H582" s="125"/>
      <c r="I582" s="125"/>
      <c r="J582" s="125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25"/>
      <c r="C583" s="125"/>
      <c r="D583" s="125"/>
      <c r="E583" s="125"/>
      <c r="F583" s="125"/>
      <c r="G583" s="125"/>
      <c r="H583" s="125"/>
      <c r="I583" s="125"/>
      <c r="J583" s="125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25"/>
      <c r="C584" s="125"/>
      <c r="D584" s="125"/>
      <c r="E584" s="125"/>
      <c r="F584" s="125"/>
      <c r="G584" s="125"/>
      <c r="H584" s="125"/>
      <c r="I584" s="125"/>
      <c r="J584" s="125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25"/>
      <c r="C585" s="125"/>
      <c r="D585" s="125"/>
      <c r="E585" s="125"/>
      <c r="F585" s="125"/>
      <c r="G585" s="125"/>
      <c r="H585" s="125"/>
      <c r="I585" s="125"/>
      <c r="J585" s="125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25"/>
      <c r="C586" s="125"/>
      <c r="D586" s="125"/>
      <c r="E586" s="125"/>
      <c r="F586" s="125"/>
      <c r="G586" s="125"/>
      <c r="H586" s="125"/>
      <c r="I586" s="125"/>
      <c r="J586" s="125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25"/>
      <c r="C587" s="125"/>
      <c r="D587" s="125"/>
      <c r="E587" s="125"/>
      <c r="F587" s="125"/>
      <c r="G587" s="125"/>
      <c r="H587" s="125"/>
      <c r="I587" s="125"/>
      <c r="J587" s="125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25"/>
      <c r="C588" s="125"/>
      <c r="D588" s="125"/>
      <c r="E588" s="125"/>
      <c r="F588" s="125"/>
      <c r="G588" s="125"/>
      <c r="H588" s="125"/>
      <c r="I588" s="125"/>
      <c r="J588" s="125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25"/>
      <c r="C589" s="125"/>
      <c r="D589" s="125"/>
      <c r="E589" s="125"/>
      <c r="F589" s="125"/>
      <c r="G589" s="125"/>
      <c r="H589" s="125"/>
      <c r="I589" s="125"/>
      <c r="J589" s="125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25"/>
      <c r="C590" s="125"/>
      <c r="D590" s="125"/>
      <c r="E590" s="125"/>
      <c r="F590" s="125"/>
      <c r="G590" s="125"/>
      <c r="H590" s="125"/>
      <c r="I590" s="125"/>
      <c r="J590" s="125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25"/>
      <c r="C591" s="125"/>
      <c r="D591" s="125"/>
      <c r="E591" s="125"/>
      <c r="F591" s="125"/>
      <c r="G591" s="125"/>
      <c r="H591" s="125"/>
      <c r="I591" s="125"/>
      <c r="J591" s="125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25"/>
      <c r="C592" s="125"/>
      <c r="D592" s="125"/>
      <c r="E592" s="125"/>
      <c r="F592" s="125"/>
      <c r="G592" s="125"/>
      <c r="H592" s="125"/>
      <c r="I592" s="125"/>
      <c r="J592" s="125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25"/>
      <c r="C593" s="125"/>
      <c r="D593" s="125"/>
      <c r="E593" s="125"/>
      <c r="F593" s="125"/>
      <c r="G593" s="125"/>
      <c r="H593" s="125"/>
      <c r="I593" s="125"/>
      <c r="J593" s="125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25"/>
      <c r="C594" s="125"/>
      <c r="D594" s="125"/>
      <c r="E594" s="125"/>
      <c r="F594" s="125"/>
      <c r="G594" s="125"/>
      <c r="H594" s="125"/>
      <c r="I594" s="125"/>
      <c r="J594" s="125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25"/>
      <c r="C595" s="125"/>
      <c r="D595" s="125"/>
      <c r="E595" s="125"/>
      <c r="F595" s="125"/>
      <c r="G595" s="125"/>
      <c r="H595" s="125"/>
      <c r="I595" s="125"/>
      <c r="J595" s="125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25"/>
      <c r="C596" s="125"/>
      <c r="D596" s="125"/>
      <c r="E596" s="125"/>
      <c r="F596" s="125"/>
      <c r="G596" s="125"/>
      <c r="H596" s="125"/>
      <c r="I596" s="125"/>
      <c r="J596" s="125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25"/>
      <c r="C597" s="125"/>
      <c r="D597" s="125"/>
      <c r="E597" s="125"/>
      <c r="F597" s="125"/>
      <c r="G597" s="125"/>
      <c r="H597" s="125"/>
      <c r="I597" s="125"/>
      <c r="J597" s="125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25"/>
      <c r="C598" s="125"/>
      <c r="D598" s="125"/>
      <c r="E598" s="125"/>
      <c r="F598" s="125"/>
      <c r="G598" s="125"/>
      <c r="H598" s="125"/>
      <c r="I598" s="125"/>
      <c r="J598" s="125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25"/>
      <c r="C599" s="125"/>
      <c r="D599" s="125"/>
      <c r="E599" s="125"/>
      <c r="F599" s="125"/>
      <c r="G599" s="125"/>
      <c r="H599" s="125"/>
      <c r="I599" s="125"/>
      <c r="J599" s="125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25"/>
      <c r="C600" s="125"/>
      <c r="D600" s="125"/>
      <c r="E600" s="125"/>
      <c r="F600" s="125"/>
      <c r="G600" s="125"/>
      <c r="H600" s="125"/>
      <c r="I600" s="125"/>
      <c r="J600" s="125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25"/>
      <c r="C601" s="125"/>
      <c r="D601" s="125"/>
      <c r="E601" s="125"/>
      <c r="F601" s="125"/>
      <c r="G601" s="125"/>
      <c r="H601" s="125"/>
      <c r="I601" s="125"/>
      <c r="J601" s="125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25"/>
      <c r="C602" s="125"/>
      <c r="D602" s="125"/>
      <c r="E602" s="125"/>
      <c r="F602" s="125"/>
      <c r="G602" s="125"/>
      <c r="H602" s="125"/>
      <c r="I602" s="125"/>
      <c r="J602" s="125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25"/>
      <c r="C603" s="125"/>
      <c r="D603" s="125"/>
      <c r="E603" s="125"/>
      <c r="F603" s="125"/>
      <c r="G603" s="125"/>
      <c r="H603" s="125"/>
      <c r="I603" s="125"/>
      <c r="J603" s="125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25"/>
      <c r="C604" s="125"/>
      <c r="D604" s="125"/>
      <c r="E604" s="125"/>
      <c r="F604" s="125"/>
      <c r="G604" s="125"/>
      <c r="H604" s="125"/>
      <c r="I604" s="125"/>
      <c r="J604" s="125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25"/>
      <c r="C605" s="125"/>
      <c r="D605" s="125"/>
      <c r="E605" s="125"/>
      <c r="F605" s="125"/>
      <c r="G605" s="125"/>
      <c r="H605" s="125"/>
      <c r="I605" s="125"/>
      <c r="J605" s="125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25"/>
      <c r="C606" s="125"/>
      <c r="D606" s="125"/>
      <c r="E606" s="125"/>
      <c r="F606" s="125"/>
      <c r="G606" s="125"/>
      <c r="H606" s="125"/>
      <c r="I606" s="125"/>
      <c r="J606" s="125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25"/>
      <c r="C607" s="125"/>
      <c r="D607" s="125"/>
      <c r="E607" s="125"/>
      <c r="F607" s="125"/>
      <c r="G607" s="125"/>
      <c r="H607" s="125"/>
      <c r="I607" s="125"/>
      <c r="J607" s="125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25"/>
      <c r="C608" s="125"/>
      <c r="D608" s="125"/>
      <c r="E608" s="125"/>
      <c r="F608" s="125"/>
      <c r="G608" s="125"/>
      <c r="H608" s="125"/>
      <c r="I608" s="125"/>
      <c r="J608" s="125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25"/>
      <c r="C609" s="125"/>
      <c r="D609" s="125"/>
      <c r="E609" s="125"/>
      <c r="F609" s="125"/>
      <c r="G609" s="125"/>
      <c r="H609" s="125"/>
      <c r="I609" s="125"/>
      <c r="J609" s="125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25"/>
      <c r="C610" s="125"/>
      <c r="D610" s="125"/>
      <c r="E610" s="125"/>
      <c r="F610" s="125"/>
      <c r="G610" s="125"/>
      <c r="H610" s="125"/>
      <c r="I610" s="125"/>
      <c r="J610" s="125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25"/>
      <c r="C611" s="125"/>
      <c r="D611" s="125"/>
      <c r="E611" s="125"/>
      <c r="F611" s="125"/>
      <c r="G611" s="125"/>
      <c r="H611" s="125"/>
      <c r="I611" s="125"/>
      <c r="J611" s="125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25"/>
      <c r="C612" s="125"/>
      <c r="D612" s="125"/>
      <c r="E612" s="125"/>
      <c r="F612" s="125"/>
      <c r="G612" s="125"/>
      <c r="H612" s="125"/>
      <c r="I612" s="125"/>
      <c r="J612" s="125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25"/>
      <c r="C613" s="125"/>
      <c r="D613" s="125"/>
      <c r="E613" s="125"/>
      <c r="F613" s="125"/>
      <c r="G613" s="125"/>
      <c r="H613" s="125"/>
      <c r="I613" s="125"/>
      <c r="J613" s="125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25"/>
      <c r="C614" s="125"/>
      <c r="D614" s="125"/>
      <c r="E614" s="125"/>
      <c r="F614" s="125"/>
      <c r="G614" s="125"/>
      <c r="H614" s="125"/>
      <c r="I614" s="125"/>
      <c r="J614" s="125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25"/>
      <c r="C615" s="125"/>
      <c r="D615" s="125"/>
      <c r="E615" s="125"/>
      <c r="F615" s="125"/>
      <c r="G615" s="125"/>
      <c r="H615" s="125"/>
      <c r="I615" s="125"/>
      <c r="J615" s="125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25"/>
      <c r="C616" s="125"/>
      <c r="D616" s="125"/>
      <c r="E616" s="125"/>
      <c r="F616" s="125"/>
      <c r="G616" s="125"/>
      <c r="H616" s="125"/>
      <c r="I616" s="125"/>
      <c r="J616" s="125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25"/>
      <c r="C617" s="125"/>
      <c r="D617" s="125"/>
      <c r="E617" s="125"/>
      <c r="F617" s="125"/>
      <c r="G617" s="125"/>
      <c r="H617" s="125"/>
      <c r="I617" s="125"/>
      <c r="J617" s="125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25"/>
      <c r="C618" s="125"/>
      <c r="D618" s="125"/>
      <c r="E618" s="125"/>
      <c r="F618" s="125"/>
      <c r="G618" s="125"/>
      <c r="H618" s="125"/>
      <c r="I618" s="125"/>
      <c r="J618" s="125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25"/>
      <c r="C619" s="125"/>
      <c r="D619" s="125"/>
      <c r="E619" s="125"/>
      <c r="F619" s="125"/>
      <c r="G619" s="125"/>
      <c r="H619" s="125"/>
      <c r="I619" s="125"/>
      <c r="J619" s="125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25"/>
      <c r="C620" s="125"/>
      <c r="D620" s="125"/>
      <c r="E620" s="125"/>
      <c r="F620" s="125"/>
      <c r="G620" s="125"/>
      <c r="H620" s="125"/>
      <c r="I620" s="125"/>
      <c r="J620" s="125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25"/>
      <c r="C621" s="125"/>
      <c r="D621" s="125"/>
      <c r="E621" s="125"/>
      <c r="F621" s="125"/>
      <c r="G621" s="125"/>
      <c r="H621" s="125"/>
      <c r="I621" s="125"/>
      <c r="J621" s="125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25"/>
      <c r="C622" s="125"/>
      <c r="D622" s="125"/>
      <c r="E622" s="125"/>
      <c r="F622" s="125"/>
      <c r="G622" s="125"/>
      <c r="H622" s="125"/>
      <c r="I622" s="125"/>
      <c r="J622" s="125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25"/>
      <c r="C623" s="125"/>
      <c r="D623" s="125"/>
      <c r="E623" s="125"/>
      <c r="F623" s="125"/>
      <c r="G623" s="125"/>
      <c r="H623" s="125"/>
      <c r="I623" s="125"/>
      <c r="J623" s="125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25"/>
      <c r="C624" s="125"/>
      <c r="D624" s="125"/>
      <c r="E624" s="125"/>
      <c r="F624" s="125"/>
      <c r="G624" s="125"/>
      <c r="H624" s="125"/>
      <c r="I624" s="125"/>
      <c r="J624" s="125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25"/>
      <c r="C625" s="125"/>
      <c r="D625" s="125"/>
      <c r="E625" s="125"/>
      <c r="F625" s="125"/>
      <c r="G625" s="125"/>
      <c r="H625" s="125"/>
      <c r="I625" s="125"/>
      <c r="J625" s="125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25"/>
      <c r="C626" s="125"/>
      <c r="D626" s="125"/>
      <c r="E626" s="125"/>
      <c r="F626" s="125"/>
      <c r="G626" s="125"/>
      <c r="H626" s="125"/>
      <c r="I626" s="125"/>
      <c r="J626" s="125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25"/>
      <c r="C627" s="125"/>
      <c r="D627" s="125"/>
      <c r="E627" s="125"/>
      <c r="F627" s="125"/>
      <c r="G627" s="125"/>
      <c r="H627" s="125"/>
      <c r="I627" s="125"/>
      <c r="J627" s="125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25"/>
      <c r="C628" s="125"/>
      <c r="D628" s="125"/>
      <c r="E628" s="125"/>
      <c r="F628" s="125"/>
      <c r="G628" s="125"/>
      <c r="H628" s="125"/>
      <c r="I628" s="125"/>
      <c r="J628" s="125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25"/>
      <c r="C629" s="125"/>
      <c r="D629" s="125"/>
      <c r="E629" s="125"/>
      <c r="F629" s="125"/>
      <c r="G629" s="125"/>
      <c r="H629" s="125"/>
      <c r="I629" s="125"/>
      <c r="J629" s="125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25"/>
      <c r="C630" s="125"/>
      <c r="D630" s="125"/>
      <c r="E630" s="125"/>
      <c r="F630" s="125"/>
      <c r="G630" s="125"/>
      <c r="H630" s="125"/>
      <c r="I630" s="125"/>
      <c r="J630" s="125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25"/>
      <c r="C631" s="125"/>
      <c r="D631" s="125"/>
      <c r="E631" s="125"/>
      <c r="F631" s="125"/>
      <c r="G631" s="125"/>
      <c r="H631" s="125"/>
      <c r="I631" s="125"/>
      <c r="J631" s="125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25"/>
      <c r="C632" s="125"/>
      <c r="D632" s="125"/>
      <c r="E632" s="125"/>
      <c r="F632" s="125"/>
      <c r="G632" s="125"/>
      <c r="H632" s="125"/>
      <c r="I632" s="125"/>
      <c r="J632" s="125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25"/>
      <c r="C633" s="125"/>
      <c r="D633" s="125"/>
      <c r="E633" s="125"/>
      <c r="F633" s="125"/>
      <c r="G633" s="125"/>
      <c r="H633" s="125"/>
      <c r="I633" s="125"/>
      <c r="J633" s="125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25"/>
      <c r="C634" s="125"/>
      <c r="D634" s="125"/>
      <c r="E634" s="125"/>
      <c r="F634" s="125"/>
      <c r="G634" s="125"/>
      <c r="H634" s="125"/>
      <c r="I634" s="125"/>
      <c r="J634" s="125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25"/>
      <c r="C635" s="125"/>
      <c r="D635" s="125"/>
      <c r="E635" s="125"/>
      <c r="F635" s="125"/>
      <c r="G635" s="125"/>
      <c r="H635" s="125"/>
      <c r="I635" s="125"/>
      <c r="J635" s="125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25"/>
      <c r="C636" s="125"/>
      <c r="D636" s="125"/>
      <c r="E636" s="125"/>
      <c r="F636" s="125"/>
      <c r="G636" s="125"/>
      <c r="H636" s="125"/>
      <c r="I636" s="125"/>
      <c r="J636" s="125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25"/>
      <c r="C637" s="125"/>
      <c r="D637" s="125"/>
      <c r="E637" s="125"/>
      <c r="F637" s="125"/>
      <c r="G637" s="125"/>
      <c r="H637" s="125"/>
      <c r="I637" s="125"/>
      <c r="J637" s="125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25"/>
      <c r="C638" s="125"/>
      <c r="D638" s="125"/>
      <c r="E638" s="125"/>
      <c r="F638" s="125"/>
      <c r="G638" s="125"/>
      <c r="H638" s="125"/>
      <c r="I638" s="125"/>
      <c r="J638" s="125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25"/>
      <c r="C639" s="125"/>
      <c r="D639" s="125"/>
      <c r="E639" s="125"/>
      <c r="F639" s="125"/>
      <c r="G639" s="125"/>
      <c r="H639" s="125"/>
      <c r="I639" s="125"/>
      <c r="J639" s="125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25"/>
      <c r="C640" s="125"/>
      <c r="D640" s="125"/>
      <c r="E640" s="125"/>
      <c r="F640" s="125"/>
      <c r="G640" s="125"/>
      <c r="H640" s="125"/>
      <c r="I640" s="125"/>
      <c r="J640" s="125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25"/>
      <c r="C641" s="125"/>
      <c r="D641" s="125"/>
      <c r="E641" s="125"/>
      <c r="F641" s="125"/>
      <c r="G641" s="125"/>
      <c r="H641" s="125"/>
      <c r="I641" s="125"/>
      <c r="J641" s="125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25"/>
      <c r="C642" s="125"/>
      <c r="D642" s="125"/>
      <c r="E642" s="125"/>
      <c r="F642" s="125"/>
      <c r="G642" s="125"/>
      <c r="H642" s="125"/>
      <c r="I642" s="125"/>
      <c r="J642" s="125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25"/>
      <c r="C643" s="125"/>
      <c r="D643" s="125"/>
      <c r="E643" s="125"/>
      <c r="F643" s="125"/>
      <c r="G643" s="125"/>
      <c r="H643" s="125"/>
      <c r="I643" s="125"/>
      <c r="J643" s="125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25"/>
      <c r="C644" s="125"/>
      <c r="D644" s="125"/>
      <c r="E644" s="125"/>
      <c r="F644" s="125"/>
      <c r="G644" s="125"/>
      <c r="H644" s="125"/>
      <c r="I644" s="125"/>
      <c r="J644" s="125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25"/>
      <c r="C645" s="125"/>
      <c r="D645" s="125"/>
      <c r="E645" s="125"/>
      <c r="F645" s="125"/>
      <c r="G645" s="125"/>
      <c r="H645" s="125"/>
      <c r="I645" s="125"/>
      <c r="J645" s="125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25"/>
      <c r="C646" s="125"/>
      <c r="D646" s="125"/>
      <c r="E646" s="125"/>
      <c r="F646" s="125"/>
      <c r="G646" s="125"/>
      <c r="H646" s="125"/>
      <c r="I646" s="125"/>
      <c r="J646" s="125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25"/>
      <c r="C647" s="125"/>
      <c r="D647" s="125"/>
      <c r="E647" s="125"/>
      <c r="F647" s="125"/>
      <c r="G647" s="125"/>
      <c r="H647" s="125"/>
      <c r="I647" s="125"/>
      <c r="J647" s="125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25"/>
      <c r="C648" s="125"/>
      <c r="D648" s="125"/>
      <c r="E648" s="125"/>
      <c r="F648" s="125"/>
      <c r="G648" s="125"/>
      <c r="H648" s="125"/>
      <c r="I648" s="125"/>
      <c r="J648" s="125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25"/>
      <c r="C649" s="125"/>
      <c r="D649" s="125"/>
      <c r="E649" s="125"/>
      <c r="F649" s="125"/>
      <c r="G649" s="125"/>
      <c r="H649" s="125"/>
      <c r="I649" s="125"/>
      <c r="J649" s="125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25"/>
      <c r="C650" s="125"/>
      <c r="D650" s="125"/>
      <c r="E650" s="125"/>
      <c r="F650" s="125"/>
      <c r="G650" s="125"/>
      <c r="H650" s="125"/>
      <c r="I650" s="125"/>
      <c r="J650" s="125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25"/>
      <c r="C651" s="125"/>
      <c r="D651" s="125"/>
      <c r="E651" s="125"/>
      <c r="F651" s="125"/>
      <c r="G651" s="125"/>
      <c r="H651" s="125"/>
      <c r="I651" s="125"/>
      <c r="J651" s="125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25"/>
      <c r="C652" s="125"/>
      <c r="D652" s="125"/>
      <c r="E652" s="125"/>
      <c r="F652" s="125"/>
      <c r="G652" s="125"/>
      <c r="H652" s="125"/>
      <c r="I652" s="125"/>
      <c r="J652" s="125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25"/>
      <c r="C653" s="125"/>
      <c r="D653" s="125"/>
      <c r="E653" s="125"/>
      <c r="F653" s="125"/>
      <c r="G653" s="125"/>
      <c r="H653" s="125"/>
      <c r="I653" s="125"/>
      <c r="J653" s="125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25"/>
      <c r="C654" s="125"/>
      <c r="D654" s="125"/>
      <c r="E654" s="125"/>
      <c r="F654" s="125"/>
      <c r="G654" s="125"/>
      <c r="H654" s="125"/>
      <c r="I654" s="125"/>
      <c r="J654" s="125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25"/>
      <c r="C655" s="125"/>
      <c r="D655" s="125"/>
      <c r="E655" s="125"/>
      <c r="F655" s="125"/>
      <c r="G655" s="125"/>
      <c r="H655" s="125"/>
      <c r="I655" s="125"/>
      <c r="J655" s="125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25"/>
      <c r="C656" s="125"/>
      <c r="D656" s="125"/>
      <c r="E656" s="125"/>
      <c r="F656" s="125"/>
      <c r="G656" s="125"/>
      <c r="H656" s="125"/>
      <c r="I656" s="125"/>
      <c r="J656" s="125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25"/>
      <c r="C657" s="125"/>
      <c r="D657" s="125"/>
      <c r="E657" s="125"/>
      <c r="F657" s="125"/>
      <c r="G657" s="125"/>
      <c r="H657" s="125"/>
      <c r="I657" s="125"/>
      <c r="J657" s="125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25"/>
      <c r="C658" s="125"/>
      <c r="D658" s="125"/>
      <c r="E658" s="125"/>
      <c r="F658" s="125"/>
      <c r="G658" s="125"/>
      <c r="H658" s="125"/>
      <c r="I658" s="125"/>
      <c r="J658" s="125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25"/>
      <c r="C659" s="125"/>
      <c r="D659" s="125"/>
      <c r="E659" s="125"/>
      <c r="F659" s="125"/>
      <c r="G659" s="125"/>
      <c r="H659" s="125"/>
      <c r="I659" s="125"/>
      <c r="J659" s="125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25"/>
      <c r="C660" s="125"/>
      <c r="D660" s="125"/>
      <c r="E660" s="125"/>
      <c r="F660" s="125"/>
      <c r="G660" s="125"/>
      <c r="H660" s="125"/>
      <c r="I660" s="125"/>
      <c r="J660" s="125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25"/>
      <c r="C661" s="125"/>
      <c r="D661" s="125"/>
      <c r="E661" s="125"/>
      <c r="F661" s="125"/>
      <c r="G661" s="125"/>
      <c r="H661" s="125"/>
      <c r="I661" s="125"/>
      <c r="J661" s="125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25"/>
      <c r="C662" s="125"/>
      <c r="D662" s="125"/>
      <c r="E662" s="125"/>
      <c r="F662" s="125"/>
      <c r="G662" s="125"/>
      <c r="H662" s="125"/>
      <c r="I662" s="125"/>
      <c r="J662" s="125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25"/>
      <c r="C663" s="125"/>
      <c r="D663" s="125"/>
      <c r="E663" s="125"/>
      <c r="F663" s="125"/>
      <c r="G663" s="125"/>
      <c r="H663" s="125"/>
      <c r="I663" s="125"/>
      <c r="J663" s="125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25"/>
      <c r="C664" s="125"/>
      <c r="D664" s="125"/>
      <c r="E664" s="125"/>
      <c r="F664" s="125"/>
      <c r="G664" s="125"/>
      <c r="H664" s="125"/>
      <c r="I664" s="125"/>
      <c r="J664" s="125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25"/>
      <c r="C665" s="125"/>
      <c r="D665" s="125"/>
      <c r="E665" s="125"/>
      <c r="F665" s="125"/>
      <c r="G665" s="125"/>
      <c r="H665" s="125"/>
      <c r="I665" s="125"/>
      <c r="J665" s="125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25"/>
      <c r="C666" s="125"/>
      <c r="D666" s="125"/>
      <c r="E666" s="125"/>
      <c r="F666" s="125"/>
      <c r="G666" s="125"/>
      <c r="H666" s="125"/>
      <c r="I666" s="125"/>
      <c r="J666" s="125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25"/>
      <c r="C667" s="125"/>
      <c r="D667" s="125"/>
      <c r="E667" s="125"/>
      <c r="F667" s="125"/>
      <c r="G667" s="125"/>
      <c r="H667" s="125"/>
      <c r="I667" s="125"/>
      <c r="J667" s="125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25"/>
      <c r="C668" s="125"/>
      <c r="D668" s="125"/>
      <c r="E668" s="125"/>
      <c r="F668" s="125"/>
      <c r="G668" s="125"/>
      <c r="H668" s="125"/>
      <c r="I668" s="125"/>
      <c r="J668" s="125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25"/>
      <c r="C669" s="125"/>
      <c r="D669" s="125"/>
      <c r="E669" s="125"/>
      <c r="F669" s="125"/>
      <c r="G669" s="125"/>
      <c r="H669" s="125"/>
      <c r="I669" s="125"/>
      <c r="J669" s="125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25"/>
      <c r="C670" s="125"/>
      <c r="D670" s="125"/>
      <c r="E670" s="125"/>
      <c r="F670" s="125"/>
      <c r="G670" s="125"/>
      <c r="H670" s="125"/>
      <c r="I670" s="125"/>
      <c r="J670" s="125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25"/>
      <c r="C671" s="125"/>
      <c r="D671" s="125"/>
      <c r="E671" s="125"/>
      <c r="F671" s="125"/>
      <c r="G671" s="125"/>
      <c r="H671" s="125"/>
      <c r="I671" s="125"/>
      <c r="J671" s="125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25"/>
      <c r="C672" s="125"/>
      <c r="D672" s="125"/>
      <c r="E672" s="125"/>
      <c r="F672" s="125"/>
      <c r="G672" s="125"/>
      <c r="H672" s="125"/>
      <c r="I672" s="125"/>
      <c r="J672" s="125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25"/>
      <c r="C673" s="125"/>
      <c r="D673" s="125"/>
      <c r="E673" s="125"/>
      <c r="F673" s="125"/>
      <c r="G673" s="125"/>
      <c r="H673" s="125"/>
      <c r="I673" s="125"/>
      <c r="J673" s="125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25"/>
      <c r="C674" s="125"/>
      <c r="D674" s="125"/>
      <c r="E674" s="125"/>
      <c r="F674" s="125"/>
      <c r="G674" s="125"/>
      <c r="H674" s="125"/>
      <c r="I674" s="125"/>
      <c r="J674" s="125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25"/>
      <c r="C675" s="125"/>
      <c r="D675" s="125"/>
      <c r="E675" s="125"/>
      <c r="F675" s="125"/>
      <c r="G675" s="125"/>
      <c r="H675" s="125"/>
      <c r="I675" s="125"/>
      <c r="J675" s="125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25"/>
      <c r="C676" s="125"/>
      <c r="D676" s="125"/>
      <c r="E676" s="125"/>
      <c r="F676" s="125"/>
      <c r="G676" s="125"/>
      <c r="H676" s="125"/>
      <c r="I676" s="125"/>
      <c r="J676" s="125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25"/>
      <c r="C677" s="125"/>
      <c r="D677" s="125"/>
      <c r="E677" s="125"/>
      <c r="F677" s="125"/>
      <c r="G677" s="125"/>
      <c r="H677" s="125"/>
      <c r="I677" s="125"/>
      <c r="J677" s="125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25"/>
      <c r="C678" s="125"/>
      <c r="D678" s="125"/>
      <c r="E678" s="125"/>
      <c r="F678" s="125"/>
      <c r="G678" s="125"/>
      <c r="H678" s="125"/>
      <c r="I678" s="125"/>
      <c r="J678" s="125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25"/>
      <c r="C679" s="125"/>
      <c r="D679" s="125"/>
      <c r="E679" s="125"/>
      <c r="F679" s="125"/>
      <c r="G679" s="125"/>
      <c r="H679" s="125"/>
      <c r="I679" s="125"/>
      <c r="J679" s="125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25"/>
      <c r="C680" s="125"/>
      <c r="D680" s="125"/>
      <c r="E680" s="125"/>
      <c r="F680" s="125"/>
      <c r="G680" s="125"/>
      <c r="H680" s="125"/>
      <c r="I680" s="125"/>
      <c r="J680" s="125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25"/>
      <c r="C681" s="125"/>
      <c r="D681" s="125"/>
      <c r="E681" s="125"/>
      <c r="F681" s="125"/>
      <c r="G681" s="125"/>
      <c r="H681" s="125"/>
      <c r="I681" s="125"/>
      <c r="J681" s="125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25"/>
      <c r="C682" s="125"/>
      <c r="D682" s="125"/>
      <c r="E682" s="125"/>
      <c r="F682" s="125"/>
      <c r="G682" s="125"/>
      <c r="H682" s="125"/>
      <c r="I682" s="125"/>
      <c r="J682" s="125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25"/>
      <c r="C683" s="125"/>
      <c r="D683" s="125"/>
      <c r="E683" s="125"/>
      <c r="F683" s="125"/>
      <c r="G683" s="125"/>
      <c r="H683" s="125"/>
      <c r="I683" s="125"/>
      <c r="J683" s="125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25"/>
      <c r="C684" s="125"/>
      <c r="D684" s="125"/>
      <c r="E684" s="125"/>
      <c r="F684" s="125"/>
      <c r="G684" s="125"/>
      <c r="H684" s="125"/>
      <c r="I684" s="125"/>
      <c r="J684" s="125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25"/>
      <c r="C685" s="125"/>
      <c r="D685" s="125"/>
      <c r="E685" s="125"/>
      <c r="F685" s="125"/>
      <c r="G685" s="125"/>
      <c r="H685" s="125"/>
      <c r="I685" s="125"/>
      <c r="J685" s="125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25"/>
      <c r="C686" s="125"/>
      <c r="D686" s="125"/>
      <c r="E686" s="125"/>
      <c r="F686" s="125"/>
      <c r="G686" s="125"/>
      <c r="H686" s="125"/>
      <c r="I686" s="125"/>
      <c r="J686" s="125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25"/>
      <c r="C687" s="125"/>
      <c r="D687" s="125"/>
      <c r="E687" s="125"/>
      <c r="F687" s="125"/>
      <c r="G687" s="125"/>
      <c r="H687" s="125"/>
      <c r="I687" s="125"/>
      <c r="J687" s="125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25"/>
      <c r="C688" s="125"/>
      <c r="D688" s="125"/>
      <c r="E688" s="125"/>
      <c r="F688" s="125"/>
      <c r="G688" s="125"/>
      <c r="H688" s="125"/>
      <c r="I688" s="125"/>
      <c r="J688" s="125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25"/>
      <c r="C689" s="125"/>
      <c r="D689" s="125"/>
      <c r="E689" s="125"/>
      <c r="F689" s="125"/>
      <c r="G689" s="125"/>
      <c r="H689" s="125"/>
      <c r="I689" s="125"/>
      <c r="J689" s="125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25"/>
      <c r="C690" s="125"/>
      <c r="D690" s="125"/>
      <c r="E690" s="125"/>
      <c r="F690" s="125"/>
      <c r="G690" s="125"/>
      <c r="H690" s="125"/>
      <c r="I690" s="125"/>
      <c r="J690" s="125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25"/>
      <c r="C691" s="125"/>
      <c r="D691" s="125"/>
      <c r="E691" s="125"/>
      <c r="F691" s="125"/>
      <c r="G691" s="125"/>
      <c r="H691" s="125"/>
      <c r="I691" s="125"/>
      <c r="J691" s="125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25"/>
      <c r="C692" s="125"/>
      <c r="D692" s="125"/>
      <c r="E692" s="125"/>
      <c r="F692" s="125"/>
      <c r="G692" s="125"/>
      <c r="H692" s="125"/>
      <c r="I692" s="125"/>
      <c r="J692" s="125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25"/>
      <c r="C693" s="125"/>
      <c r="D693" s="125"/>
      <c r="E693" s="125"/>
      <c r="F693" s="125"/>
      <c r="G693" s="125"/>
      <c r="H693" s="125"/>
      <c r="I693" s="125"/>
      <c r="J693" s="125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25"/>
      <c r="C694" s="125"/>
      <c r="D694" s="125"/>
      <c r="E694" s="125"/>
      <c r="F694" s="125"/>
      <c r="G694" s="125"/>
      <c r="H694" s="125"/>
      <c r="I694" s="125"/>
      <c r="J694" s="125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25"/>
      <c r="C695" s="125"/>
      <c r="D695" s="125"/>
      <c r="E695" s="125"/>
      <c r="F695" s="125"/>
      <c r="G695" s="125"/>
      <c r="H695" s="125"/>
      <c r="I695" s="125"/>
      <c r="J695" s="125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25"/>
      <c r="C696" s="125"/>
      <c r="D696" s="125"/>
      <c r="E696" s="125"/>
      <c r="F696" s="125"/>
      <c r="G696" s="125"/>
      <c r="H696" s="125"/>
      <c r="I696" s="125"/>
      <c r="J696" s="125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25"/>
      <c r="C697" s="125"/>
      <c r="D697" s="125"/>
      <c r="E697" s="125"/>
      <c r="F697" s="125"/>
      <c r="G697" s="125"/>
      <c r="H697" s="125"/>
      <c r="I697" s="125"/>
      <c r="J697" s="125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25"/>
      <c r="C698" s="125"/>
      <c r="D698" s="125"/>
      <c r="E698" s="125"/>
      <c r="F698" s="125"/>
      <c r="G698" s="125"/>
      <c r="H698" s="125"/>
      <c r="I698" s="125"/>
      <c r="J698" s="125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25"/>
      <c r="C699" s="125"/>
      <c r="D699" s="125"/>
      <c r="E699" s="125"/>
      <c r="F699" s="125"/>
      <c r="G699" s="125"/>
      <c r="H699" s="125"/>
      <c r="I699" s="125"/>
      <c r="J699" s="125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25"/>
      <c r="C700" s="125"/>
      <c r="D700" s="125"/>
      <c r="E700" s="125"/>
      <c r="F700" s="125"/>
      <c r="G700" s="125"/>
      <c r="H700" s="125"/>
      <c r="I700" s="125"/>
      <c r="J700" s="125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25"/>
      <c r="C701" s="125"/>
      <c r="D701" s="125"/>
      <c r="E701" s="125"/>
      <c r="F701" s="125"/>
      <c r="G701" s="125"/>
      <c r="H701" s="125"/>
      <c r="I701" s="125"/>
      <c r="J701" s="125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25"/>
      <c r="C702" s="125"/>
      <c r="D702" s="125"/>
      <c r="E702" s="125"/>
      <c r="F702" s="125"/>
      <c r="G702" s="125"/>
      <c r="H702" s="125"/>
      <c r="I702" s="125"/>
      <c r="J702" s="125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25"/>
      <c r="C703" s="125"/>
      <c r="D703" s="125"/>
      <c r="E703" s="125"/>
      <c r="F703" s="125"/>
      <c r="G703" s="125"/>
      <c r="H703" s="125"/>
      <c r="I703" s="125"/>
      <c r="J703" s="125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25"/>
      <c r="C704" s="125"/>
      <c r="D704" s="125"/>
      <c r="E704" s="125"/>
      <c r="F704" s="125"/>
      <c r="G704" s="125"/>
      <c r="H704" s="125"/>
      <c r="I704" s="125"/>
      <c r="J704" s="125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25"/>
      <c r="C705" s="125"/>
      <c r="D705" s="125"/>
      <c r="E705" s="125"/>
      <c r="F705" s="125"/>
      <c r="G705" s="125"/>
      <c r="H705" s="125"/>
      <c r="I705" s="125"/>
      <c r="J705" s="125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25"/>
      <c r="C706" s="125"/>
      <c r="D706" s="125"/>
      <c r="E706" s="125"/>
      <c r="F706" s="125"/>
      <c r="G706" s="125"/>
      <c r="H706" s="125"/>
      <c r="I706" s="125"/>
      <c r="J706" s="125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25"/>
      <c r="C707" s="125"/>
      <c r="D707" s="125"/>
      <c r="E707" s="125"/>
      <c r="F707" s="125"/>
      <c r="G707" s="125"/>
      <c r="H707" s="125"/>
      <c r="I707" s="125"/>
      <c r="J707" s="125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25"/>
      <c r="C708" s="125"/>
      <c r="D708" s="125"/>
      <c r="E708" s="125"/>
      <c r="F708" s="125"/>
      <c r="G708" s="125"/>
      <c r="H708" s="125"/>
      <c r="I708" s="125"/>
      <c r="J708" s="125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25"/>
      <c r="C709" s="125"/>
      <c r="D709" s="125"/>
      <c r="E709" s="125"/>
      <c r="F709" s="125"/>
      <c r="G709" s="125"/>
      <c r="H709" s="125"/>
      <c r="I709" s="125"/>
      <c r="J709" s="125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25"/>
      <c r="C710" s="125"/>
      <c r="D710" s="125"/>
      <c r="E710" s="125"/>
      <c r="F710" s="125"/>
      <c r="G710" s="125"/>
      <c r="H710" s="125"/>
      <c r="I710" s="125"/>
      <c r="J710" s="125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25"/>
      <c r="C711" s="125"/>
      <c r="D711" s="125"/>
      <c r="E711" s="125"/>
      <c r="F711" s="125"/>
      <c r="G711" s="125"/>
      <c r="H711" s="125"/>
      <c r="I711" s="125"/>
      <c r="J711" s="125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25"/>
      <c r="C712" s="125"/>
      <c r="D712" s="125"/>
      <c r="E712" s="125"/>
      <c r="F712" s="125"/>
      <c r="G712" s="125"/>
      <c r="H712" s="125"/>
      <c r="I712" s="125"/>
      <c r="J712" s="125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25"/>
      <c r="C713" s="125"/>
      <c r="D713" s="125"/>
      <c r="E713" s="125"/>
      <c r="F713" s="125"/>
      <c r="G713" s="125"/>
      <c r="H713" s="125"/>
      <c r="I713" s="125"/>
      <c r="J713" s="125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25"/>
      <c r="C714" s="125"/>
      <c r="D714" s="125"/>
      <c r="E714" s="125"/>
      <c r="F714" s="125"/>
      <c r="G714" s="125"/>
      <c r="H714" s="125"/>
      <c r="I714" s="125"/>
      <c r="J714" s="125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25"/>
      <c r="C715" s="125"/>
      <c r="D715" s="125"/>
      <c r="E715" s="125"/>
      <c r="F715" s="125"/>
      <c r="G715" s="125"/>
      <c r="H715" s="125"/>
      <c r="I715" s="125"/>
      <c r="J715" s="125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25"/>
      <c r="C716" s="125"/>
      <c r="D716" s="125"/>
      <c r="E716" s="125"/>
      <c r="F716" s="125"/>
      <c r="G716" s="125"/>
      <c r="H716" s="125"/>
      <c r="I716" s="125"/>
      <c r="J716" s="125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25"/>
      <c r="C717" s="125"/>
      <c r="D717" s="125"/>
      <c r="E717" s="125"/>
      <c r="F717" s="125"/>
      <c r="G717" s="125"/>
      <c r="H717" s="125"/>
      <c r="I717" s="125"/>
      <c r="J717" s="125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25"/>
      <c r="C718" s="125"/>
      <c r="D718" s="125"/>
      <c r="E718" s="125"/>
      <c r="F718" s="125"/>
      <c r="G718" s="125"/>
      <c r="H718" s="125"/>
      <c r="I718" s="125"/>
      <c r="J718" s="125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25"/>
      <c r="C719" s="125"/>
      <c r="D719" s="125"/>
      <c r="E719" s="125"/>
      <c r="F719" s="125"/>
      <c r="G719" s="125"/>
      <c r="H719" s="125"/>
      <c r="I719" s="125"/>
      <c r="J719" s="125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25"/>
      <c r="C720" s="125"/>
      <c r="D720" s="125"/>
      <c r="E720" s="125"/>
      <c r="F720" s="125"/>
      <c r="G720" s="125"/>
      <c r="H720" s="125"/>
      <c r="I720" s="125"/>
      <c r="J720" s="125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25"/>
      <c r="C721" s="125"/>
      <c r="D721" s="125"/>
      <c r="E721" s="125"/>
      <c r="F721" s="125"/>
      <c r="G721" s="125"/>
      <c r="H721" s="125"/>
      <c r="I721" s="125"/>
      <c r="J721" s="125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25"/>
      <c r="C722" s="125"/>
      <c r="D722" s="125"/>
      <c r="E722" s="125"/>
      <c r="F722" s="125"/>
      <c r="G722" s="125"/>
      <c r="H722" s="125"/>
      <c r="I722" s="125"/>
      <c r="J722" s="125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25"/>
      <c r="C723" s="125"/>
      <c r="D723" s="125"/>
      <c r="E723" s="125"/>
      <c r="F723" s="125"/>
      <c r="G723" s="125"/>
      <c r="H723" s="125"/>
      <c r="I723" s="125"/>
      <c r="J723" s="125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25"/>
      <c r="C724" s="125"/>
      <c r="D724" s="125"/>
      <c r="E724" s="125"/>
      <c r="F724" s="125"/>
      <c r="G724" s="125"/>
      <c r="H724" s="125"/>
      <c r="I724" s="125"/>
      <c r="J724" s="125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25"/>
      <c r="C725" s="125"/>
      <c r="D725" s="125"/>
      <c r="E725" s="125"/>
      <c r="F725" s="125"/>
      <c r="G725" s="125"/>
      <c r="H725" s="125"/>
      <c r="I725" s="125"/>
      <c r="J725" s="125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25"/>
      <c r="C726" s="125"/>
      <c r="D726" s="125"/>
      <c r="E726" s="125"/>
      <c r="F726" s="125"/>
      <c r="G726" s="125"/>
      <c r="H726" s="125"/>
      <c r="I726" s="125"/>
      <c r="J726" s="125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25"/>
      <c r="C727" s="125"/>
      <c r="D727" s="125"/>
      <c r="E727" s="125"/>
      <c r="F727" s="125"/>
      <c r="G727" s="125"/>
      <c r="H727" s="125"/>
      <c r="I727" s="125"/>
      <c r="J727" s="125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25"/>
      <c r="C728" s="125"/>
      <c r="D728" s="125"/>
      <c r="E728" s="125"/>
      <c r="F728" s="125"/>
      <c r="G728" s="125"/>
      <c r="H728" s="125"/>
      <c r="I728" s="125"/>
      <c r="J728" s="125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25"/>
      <c r="C729" s="125"/>
      <c r="D729" s="125"/>
      <c r="E729" s="125"/>
      <c r="F729" s="125"/>
      <c r="G729" s="125"/>
      <c r="H729" s="125"/>
      <c r="I729" s="125"/>
      <c r="J729" s="125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25"/>
      <c r="C730" s="125"/>
      <c r="D730" s="125"/>
      <c r="E730" s="125"/>
      <c r="F730" s="125"/>
      <c r="G730" s="125"/>
      <c r="H730" s="125"/>
      <c r="I730" s="125"/>
      <c r="J730" s="125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25"/>
      <c r="C731" s="125"/>
      <c r="D731" s="125"/>
      <c r="E731" s="125"/>
      <c r="F731" s="125"/>
      <c r="G731" s="125"/>
      <c r="H731" s="125"/>
      <c r="I731" s="125"/>
      <c r="J731" s="125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25"/>
      <c r="C732" s="125"/>
      <c r="D732" s="125"/>
      <c r="E732" s="125"/>
      <c r="F732" s="125"/>
      <c r="G732" s="125"/>
      <c r="H732" s="125"/>
      <c r="I732" s="125"/>
      <c r="J732" s="125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25"/>
      <c r="C733" s="125"/>
      <c r="D733" s="125"/>
      <c r="E733" s="125"/>
      <c r="F733" s="125"/>
      <c r="G733" s="125"/>
      <c r="H733" s="125"/>
      <c r="I733" s="125"/>
      <c r="J733" s="125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25"/>
      <c r="C734" s="125"/>
      <c r="D734" s="125"/>
      <c r="E734" s="125"/>
      <c r="F734" s="125"/>
      <c r="G734" s="125"/>
      <c r="H734" s="125"/>
      <c r="I734" s="125"/>
      <c r="J734" s="125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25"/>
      <c r="C735" s="125"/>
      <c r="D735" s="125"/>
      <c r="E735" s="125"/>
      <c r="F735" s="125"/>
      <c r="G735" s="125"/>
      <c r="H735" s="125"/>
      <c r="I735" s="125"/>
      <c r="J735" s="125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25"/>
      <c r="C736" s="125"/>
      <c r="D736" s="125"/>
      <c r="E736" s="125"/>
      <c r="F736" s="125"/>
      <c r="G736" s="125"/>
      <c r="H736" s="125"/>
      <c r="I736" s="125"/>
      <c r="J736" s="125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25"/>
      <c r="C737" s="125"/>
      <c r="D737" s="125"/>
      <c r="E737" s="125"/>
      <c r="F737" s="125"/>
      <c r="G737" s="125"/>
      <c r="H737" s="125"/>
      <c r="I737" s="125"/>
      <c r="J737" s="125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25"/>
      <c r="C738" s="125"/>
      <c r="D738" s="125"/>
      <c r="E738" s="125"/>
      <c r="F738" s="125"/>
      <c r="G738" s="125"/>
      <c r="H738" s="125"/>
      <c r="I738" s="125"/>
      <c r="J738" s="125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25"/>
      <c r="C739" s="125"/>
      <c r="D739" s="125"/>
      <c r="E739" s="125"/>
      <c r="F739" s="125"/>
      <c r="G739" s="125"/>
      <c r="H739" s="125"/>
      <c r="I739" s="125"/>
      <c r="J739" s="125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25"/>
      <c r="C740" s="125"/>
      <c r="D740" s="125"/>
      <c r="E740" s="125"/>
      <c r="F740" s="125"/>
      <c r="G740" s="125"/>
      <c r="H740" s="125"/>
      <c r="I740" s="125"/>
      <c r="J740" s="125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25"/>
      <c r="C741" s="125"/>
      <c r="D741" s="125"/>
      <c r="E741" s="125"/>
      <c r="F741" s="125"/>
      <c r="G741" s="125"/>
      <c r="H741" s="125"/>
      <c r="I741" s="125"/>
      <c r="J741" s="125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25"/>
      <c r="C742" s="125"/>
      <c r="D742" s="125"/>
      <c r="E742" s="125"/>
      <c r="F742" s="125"/>
      <c r="G742" s="125"/>
      <c r="H742" s="125"/>
      <c r="I742" s="125"/>
      <c r="J742" s="125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25"/>
      <c r="C743" s="125"/>
      <c r="D743" s="125"/>
      <c r="E743" s="125"/>
      <c r="F743" s="125"/>
      <c r="G743" s="125"/>
      <c r="H743" s="125"/>
      <c r="I743" s="125"/>
      <c r="J743" s="125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25"/>
      <c r="C744" s="125"/>
      <c r="D744" s="125"/>
      <c r="E744" s="125"/>
      <c r="F744" s="125"/>
      <c r="G744" s="125"/>
      <c r="H744" s="125"/>
      <c r="I744" s="125"/>
      <c r="J744" s="125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25"/>
      <c r="C745" s="125"/>
      <c r="D745" s="125"/>
      <c r="E745" s="125"/>
      <c r="F745" s="125"/>
      <c r="G745" s="125"/>
      <c r="H745" s="125"/>
      <c r="I745" s="125"/>
      <c r="J745" s="125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25"/>
      <c r="C746" s="125"/>
      <c r="D746" s="125"/>
      <c r="E746" s="125"/>
      <c r="F746" s="125"/>
      <c r="G746" s="125"/>
      <c r="H746" s="125"/>
      <c r="I746" s="125"/>
      <c r="J746" s="125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25"/>
      <c r="C747" s="125"/>
      <c r="D747" s="125"/>
      <c r="E747" s="125"/>
      <c r="F747" s="125"/>
      <c r="G747" s="125"/>
      <c r="H747" s="125"/>
      <c r="I747" s="125"/>
      <c r="J747" s="125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25"/>
      <c r="C748" s="125"/>
      <c r="D748" s="125"/>
      <c r="E748" s="125"/>
      <c r="F748" s="125"/>
      <c r="G748" s="125"/>
      <c r="H748" s="125"/>
      <c r="I748" s="125"/>
      <c r="J748" s="125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25"/>
      <c r="C749" s="125"/>
      <c r="D749" s="125"/>
      <c r="E749" s="125"/>
      <c r="F749" s="125"/>
      <c r="G749" s="125"/>
      <c r="H749" s="125"/>
      <c r="I749" s="125"/>
      <c r="J749" s="125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25"/>
      <c r="C750" s="125"/>
      <c r="D750" s="125"/>
      <c r="E750" s="125"/>
      <c r="F750" s="125"/>
      <c r="G750" s="125"/>
      <c r="H750" s="125"/>
      <c r="I750" s="125"/>
      <c r="J750" s="125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25"/>
      <c r="C751" s="125"/>
      <c r="D751" s="125"/>
      <c r="E751" s="125"/>
      <c r="F751" s="125"/>
      <c r="G751" s="125"/>
      <c r="H751" s="125"/>
      <c r="I751" s="125"/>
      <c r="J751" s="125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25"/>
      <c r="C752" s="125"/>
      <c r="D752" s="125"/>
      <c r="E752" s="125"/>
      <c r="F752" s="125"/>
      <c r="G752" s="125"/>
      <c r="H752" s="125"/>
      <c r="I752" s="125"/>
      <c r="J752" s="125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25"/>
      <c r="C753" s="125"/>
      <c r="D753" s="125"/>
      <c r="E753" s="125"/>
      <c r="F753" s="125"/>
      <c r="G753" s="125"/>
      <c r="H753" s="125"/>
      <c r="I753" s="125"/>
      <c r="J753" s="125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25"/>
      <c r="C754" s="125"/>
      <c r="D754" s="125"/>
      <c r="E754" s="125"/>
      <c r="F754" s="125"/>
      <c r="G754" s="125"/>
      <c r="H754" s="125"/>
      <c r="I754" s="125"/>
      <c r="J754" s="125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25"/>
      <c r="C755" s="125"/>
      <c r="D755" s="125"/>
      <c r="E755" s="125"/>
      <c r="F755" s="125"/>
      <c r="G755" s="125"/>
      <c r="H755" s="125"/>
      <c r="I755" s="125"/>
      <c r="J755" s="125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25"/>
      <c r="C756" s="125"/>
      <c r="D756" s="125"/>
      <c r="E756" s="125"/>
      <c r="F756" s="125"/>
      <c r="G756" s="125"/>
      <c r="H756" s="125"/>
      <c r="I756" s="125"/>
      <c r="J756" s="125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25"/>
      <c r="C757" s="125"/>
      <c r="D757" s="125"/>
      <c r="E757" s="125"/>
      <c r="F757" s="125"/>
      <c r="G757" s="125"/>
      <c r="H757" s="125"/>
      <c r="I757" s="125"/>
      <c r="J757" s="125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25"/>
      <c r="C758" s="125"/>
      <c r="D758" s="125"/>
      <c r="E758" s="125"/>
      <c r="F758" s="125"/>
      <c r="G758" s="125"/>
      <c r="H758" s="125"/>
      <c r="I758" s="125"/>
      <c r="J758" s="125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25"/>
      <c r="C759" s="125"/>
      <c r="D759" s="125"/>
      <c r="E759" s="125"/>
      <c r="F759" s="125"/>
      <c r="G759" s="125"/>
      <c r="H759" s="125"/>
      <c r="I759" s="125"/>
      <c r="J759" s="125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25"/>
      <c r="C760" s="125"/>
      <c r="D760" s="125"/>
      <c r="E760" s="125"/>
      <c r="F760" s="125"/>
      <c r="G760" s="125"/>
      <c r="H760" s="125"/>
      <c r="I760" s="125"/>
      <c r="J760" s="125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25"/>
      <c r="C761" s="125"/>
      <c r="D761" s="125"/>
      <c r="E761" s="125"/>
      <c r="F761" s="125"/>
      <c r="G761" s="125"/>
      <c r="H761" s="125"/>
      <c r="I761" s="125"/>
      <c r="J761" s="125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25"/>
      <c r="C762" s="125"/>
      <c r="D762" s="125"/>
      <c r="E762" s="125"/>
      <c r="F762" s="125"/>
      <c r="G762" s="125"/>
      <c r="H762" s="125"/>
      <c r="I762" s="125"/>
      <c r="J762" s="125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25"/>
      <c r="C763" s="125"/>
      <c r="D763" s="125"/>
      <c r="E763" s="125"/>
      <c r="F763" s="125"/>
      <c r="G763" s="125"/>
      <c r="H763" s="125"/>
      <c r="I763" s="125"/>
      <c r="J763" s="125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25"/>
      <c r="C764" s="125"/>
      <c r="D764" s="125"/>
      <c r="E764" s="125"/>
      <c r="F764" s="125"/>
      <c r="G764" s="125"/>
      <c r="H764" s="125"/>
      <c r="I764" s="125"/>
      <c r="J764" s="125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25"/>
      <c r="C765" s="125"/>
      <c r="D765" s="125"/>
      <c r="E765" s="125"/>
      <c r="F765" s="125"/>
      <c r="G765" s="125"/>
      <c r="H765" s="125"/>
      <c r="I765" s="125"/>
      <c r="J765" s="125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25"/>
      <c r="C766" s="125"/>
      <c r="D766" s="125"/>
      <c r="E766" s="125"/>
      <c r="F766" s="125"/>
      <c r="G766" s="125"/>
      <c r="H766" s="125"/>
      <c r="I766" s="125"/>
      <c r="J766" s="125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25"/>
      <c r="C767" s="125"/>
      <c r="D767" s="125"/>
      <c r="E767" s="125"/>
      <c r="F767" s="125"/>
      <c r="G767" s="125"/>
      <c r="H767" s="125"/>
      <c r="I767" s="125"/>
      <c r="J767" s="125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25"/>
      <c r="C768" s="125"/>
      <c r="D768" s="125"/>
      <c r="E768" s="125"/>
      <c r="F768" s="125"/>
      <c r="G768" s="125"/>
      <c r="H768" s="125"/>
      <c r="I768" s="125"/>
      <c r="J768" s="125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25"/>
      <c r="C769" s="125"/>
      <c r="D769" s="125"/>
      <c r="E769" s="125"/>
      <c r="F769" s="125"/>
      <c r="G769" s="125"/>
      <c r="H769" s="125"/>
      <c r="I769" s="125"/>
      <c r="J769" s="125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25"/>
      <c r="C770" s="125"/>
      <c r="D770" s="125"/>
      <c r="E770" s="125"/>
      <c r="F770" s="125"/>
      <c r="G770" s="125"/>
      <c r="H770" s="125"/>
      <c r="I770" s="125"/>
      <c r="J770" s="125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25"/>
      <c r="C771" s="125"/>
      <c r="D771" s="125"/>
      <c r="E771" s="125"/>
      <c r="F771" s="125"/>
      <c r="G771" s="125"/>
      <c r="H771" s="125"/>
      <c r="I771" s="125"/>
      <c r="J771" s="125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25"/>
      <c r="C772" s="125"/>
      <c r="D772" s="125"/>
      <c r="E772" s="125"/>
      <c r="F772" s="125"/>
      <c r="G772" s="125"/>
      <c r="H772" s="125"/>
      <c r="I772" s="125"/>
      <c r="J772" s="125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25"/>
      <c r="C773" s="125"/>
      <c r="D773" s="125"/>
      <c r="E773" s="125"/>
      <c r="F773" s="125"/>
      <c r="G773" s="125"/>
      <c r="H773" s="125"/>
      <c r="I773" s="125"/>
      <c r="J773" s="125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25"/>
      <c r="C774" s="125"/>
      <c r="D774" s="125"/>
      <c r="E774" s="125"/>
      <c r="F774" s="125"/>
      <c r="G774" s="125"/>
      <c r="H774" s="125"/>
      <c r="I774" s="125"/>
      <c r="J774" s="125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25"/>
      <c r="C775" s="125"/>
      <c r="D775" s="125"/>
      <c r="E775" s="125"/>
      <c r="F775" s="125"/>
      <c r="G775" s="125"/>
      <c r="H775" s="125"/>
      <c r="I775" s="125"/>
      <c r="J775" s="125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25"/>
      <c r="C776" s="125"/>
      <c r="D776" s="125"/>
      <c r="E776" s="125"/>
      <c r="F776" s="125"/>
      <c r="G776" s="125"/>
      <c r="H776" s="125"/>
      <c r="I776" s="125"/>
      <c r="J776" s="125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25"/>
      <c r="C777" s="125"/>
      <c r="D777" s="125"/>
      <c r="E777" s="125"/>
      <c r="F777" s="125"/>
      <c r="G777" s="125"/>
      <c r="H777" s="125"/>
      <c r="I777" s="125"/>
      <c r="J777" s="125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25"/>
      <c r="C778" s="125"/>
      <c r="D778" s="125"/>
      <c r="E778" s="125"/>
      <c r="F778" s="125"/>
      <c r="G778" s="125"/>
      <c r="H778" s="125"/>
      <c r="I778" s="125"/>
      <c r="J778" s="125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25"/>
      <c r="C779" s="125"/>
      <c r="D779" s="125"/>
      <c r="E779" s="125"/>
      <c r="F779" s="125"/>
      <c r="G779" s="125"/>
      <c r="H779" s="125"/>
      <c r="I779" s="125"/>
      <c r="J779" s="125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25"/>
      <c r="C780" s="125"/>
      <c r="D780" s="125"/>
      <c r="E780" s="125"/>
      <c r="F780" s="125"/>
      <c r="G780" s="125"/>
      <c r="H780" s="125"/>
      <c r="I780" s="125"/>
      <c r="J780" s="125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25"/>
      <c r="C781" s="125"/>
      <c r="D781" s="125"/>
      <c r="E781" s="125"/>
      <c r="F781" s="125"/>
      <c r="G781" s="125"/>
      <c r="H781" s="125"/>
      <c r="I781" s="125"/>
      <c r="J781" s="125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25"/>
      <c r="C782" s="125"/>
      <c r="D782" s="125"/>
      <c r="E782" s="125"/>
      <c r="F782" s="125"/>
      <c r="G782" s="125"/>
      <c r="H782" s="125"/>
      <c r="I782" s="125"/>
      <c r="J782" s="125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25"/>
      <c r="C783" s="125"/>
      <c r="D783" s="125"/>
      <c r="E783" s="125"/>
      <c r="F783" s="125"/>
      <c r="G783" s="125"/>
      <c r="H783" s="125"/>
      <c r="I783" s="125"/>
      <c r="J783" s="125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25"/>
      <c r="C784" s="125"/>
      <c r="D784" s="125"/>
      <c r="E784" s="125"/>
      <c r="F784" s="125"/>
      <c r="G784" s="125"/>
      <c r="H784" s="125"/>
      <c r="I784" s="125"/>
      <c r="J784" s="125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25"/>
      <c r="C785" s="125"/>
      <c r="D785" s="125"/>
      <c r="E785" s="125"/>
      <c r="F785" s="125"/>
      <c r="G785" s="125"/>
      <c r="H785" s="125"/>
      <c r="I785" s="125"/>
      <c r="J785" s="125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25"/>
      <c r="C786" s="125"/>
      <c r="D786" s="125"/>
      <c r="E786" s="125"/>
      <c r="F786" s="125"/>
      <c r="G786" s="125"/>
      <c r="H786" s="125"/>
      <c r="I786" s="125"/>
      <c r="J786" s="125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25"/>
      <c r="C787" s="125"/>
      <c r="D787" s="125"/>
      <c r="E787" s="125"/>
      <c r="F787" s="125"/>
      <c r="G787" s="125"/>
      <c r="H787" s="125"/>
      <c r="I787" s="125"/>
      <c r="J787" s="125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25"/>
      <c r="C788" s="125"/>
      <c r="D788" s="125"/>
      <c r="E788" s="125"/>
      <c r="F788" s="125"/>
      <c r="G788" s="125"/>
      <c r="H788" s="125"/>
      <c r="I788" s="125"/>
      <c r="J788" s="125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25"/>
      <c r="C789" s="125"/>
      <c r="D789" s="125"/>
      <c r="E789" s="125"/>
      <c r="F789" s="125"/>
      <c r="G789" s="125"/>
      <c r="H789" s="125"/>
      <c r="I789" s="125"/>
      <c r="J789" s="125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25"/>
      <c r="C790" s="125"/>
      <c r="D790" s="125"/>
      <c r="E790" s="125"/>
      <c r="F790" s="125"/>
      <c r="G790" s="125"/>
      <c r="H790" s="125"/>
      <c r="I790" s="125"/>
      <c r="J790" s="125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25"/>
      <c r="C791" s="125"/>
      <c r="D791" s="125"/>
      <c r="E791" s="125"/>
      <c r="F791" s="125"/>
      <c r="G791" s="125"/>
      <c r="H791" s="125"/>
      <c r="I791" s="125"/>
      <c r="J791" s="125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25"/>
      <c r="C792" s="125"/>
      <c r="D792" s="125"/>
      <c r="E792" s="125"/>
      <c r="F792" s="125"/>
      <c r="G792" s="125"/>
      <c r="H792" s="125"/>
      <c r="I792" s="125"/>
      <c r="J792" s="125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25"/>
      <c r="C793" s="125"/>
      <c r="D793" s="125"/>
      <c r="E793" s="125"/>
      <c r="F793" s="125"/>
      <c r="G793" s="125"/>
      <c r="H793" s="125"/>
      <c r="I793" s="125"/>
      <c r="J793" s="125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25"/>
      <c r="C794" s="125"/>
      <c r="D794" s="125"/>
      <c r="E794" s="125"/>
      <c r="F794" s="125"/>
      <c r="G794" s="125"/>
      <c r="H794" s="125"/>
      <c r="I794" s="125"/>
      <c r="J794" s="125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25"/>
      <c r="C795" s="125"/>
      <c r="D795" s="125"/>
      <c r="E795" s="125"/>
      <c r="F795" s="125"/>
      <c r="G795" s="125"/>
      <c r="H795" s="125"/>
      <c r="I795" s="125"/>
      <c r="J795" s="125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25"/>
      <c r="C796" s="125"/>
      <c r="D796" s="125"/>
      <c r="E796" s="125"/>
      <c r="F796" s="125"/>
      <c r="G796" s="125"/>
      <c r="H796" s="125"/>
      <c r="I796" s="125"/>
      <c r="J796" s="125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25"/>
      <c r="C797" s="125"/>
      <c r="D797" s="125"/>
      <c r="E797" s="125"/>
      <c r="F797" s="125"/>
      <c r="G797" s="125"/>
      <c r="H797" s="125"/>
      <c r="I797" s="125"/>
      <c r="J797" s="125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25"/>
      <c r="C798" s="125"/>
      <c r="D798" s="125"/>
      <c r="E798" s="125"/>
      <c r="F798" s="125"/>
      <c r="G798" s="125"/>
      <c r="H798" s="125"/>
      <c r="I798" s="125"/>
      <c r="J798" s="125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25"/>
      <c r="C799" s="125"/>
      <c r="D799" s="125"/>
      <c r="E799" s="125"/>
      <c r="F799" s="125"/>
      <c r="G799" s="125"/>
      <c r="H799" s="125"/>
      <c r="I799" s="125"/>
      <c r="J799" s="125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25"/>
      <c r="C800" s="125"/>
      <c r="D800" s="125"/>
      <c r="E800" s="125"/>
      <c r="F800" s="125"/>
      <c r="G800" s="125"/>
      <c r="H800" s="125"/>
      <c r="I800" s="125"/>
      <c r="J800" s="125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25"/>
      <c r="C801" s="125"/>
      <c r="D801" s="125"/>
      <c r="E801" s="125"/>
      <c r="F801" s="125"/>
      <c r="G801" s="125"/>
      <c r="H801" s="125"/>
      <c r="I801" s="125"/>
      <c r="J801" s="125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25"/>
      <c r="C802" s="125"/>
      <c r="D802" s="125"/>
      <c r="E802" s="125"/>
      <c r="F802" s="125"/>
      <c r="G802" s="125"/>
      <c r="H802" s="125"/>
      <c r="I802" s="125"/>
      <c r="J802" s="125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25"/>
      <c r="C803" s="125"/>
      <c r="D803" s="125"/>
      <c r="E803" s="125"/>
      <c r="F803" s="125"/>
      <c r="G803" s="125"/>
      <c r="H803" s="125"/>
      <c r="I803" s="125"/>
      <c r="J803" s="125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25"/>
      <c r="C804" s="125"/>
      <c r="D804" s="125"/>
      <c r="E804" s="125"/>
      <c r="F804" s="125"/>
      <c r="G804" s="125"/>
      <c r="H804" s="125"/>
      <c r="I804" s="125"/>
      <c r="J804" s="125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25"/>
      <c r="C805" s="125"/>
      <c r="D805" s="125"/>
      <c r="E805" s="125"/>
      <c r="F805" s="125"/>
      <c r="G805" s="125"/>
      <c r="H805" s="125"/>
      <c r="I805" s="125"/>
      <c r="J805" s="125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25"/>
      <c r="C806" s="125"/>
      <c r="D806" s="125"/>
      <c r="E806" s="125"/>
      <c r="F806" s="125"/>
      <c r="G806" s="125"/>
      <c r="H806" s="125"/>
      <c r="I806" s="125"/>
      <c r="J806" s="125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25"/>
      <c r="C807" s="125"/>
      <c r="D807" s="125"/>
      <c r="E807" s="125"/>
      <c r="F807" s="125"/>
      <c r="G807" s="125"/>
      <c r="H807" s="125"/>
      <c r="I807" s="125"/>
      <c r="J807" s="125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25"/>
      <c r="C808" s="125"/>
      <c r="D808" s="125"/>
      <c r="E808" s="125"/>
      <c r="F808" s="125"/>
      <c r="G808" s="125"/>
      <c r="H808" s="125"/>
      <c r="I808" s="125"/>
      <c r="J808" s="125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25"/>
      <c r="C809" s="125"/>
      <c r="D809" s="125"/>
      <c r="E809" s="125"/>
      <c r="F809" s="125"/>
      <c r="G809" s="125"/>
      <c r="H809" s="125"/>
      <c r="I809" s="125"/>
      <c r="J809" s="125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25"/>
      <c r="C810" s="125"/>
      <c r="D810" s="125"/>
      <c r="E810" s="125"/>
      <c r="F810" s="125"/>
      <c r="G810" s="125"/>
      <c r="H810" s="125"/>
      <c r="I810" s="125"/>
      <c r="J810" s="125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25"/>
      <c r="C811" s="125"/>
      <c r="D811" s="125"/>
      <c r="E811" s="125"/>
      <c r="F811" s="125"/>
      <c r="G811" s="125"/>
      <c r="H811" s="125"/>
      <c r="I811" s="125"/>
      <c r="J811" s="125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25"/>
      <c r="C812" s="125"/>
      <c r="D812" s="125"/>
      <c r="E812" s="125"/>
      <c r="F812" s="125"/>
      <c r="G812" s="125"/>
      <c r="H812" s="125"/>
      <c r="I812" s="125"/>
      <c r="J812" s="125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25"/>
      <c r="C813" s="125"/>
      <c r="D813" s="125"/>
      <c r="E813" s="125"/>
      <c r="F813" s="125"/>
      <c r="G813" s="125"/>
      <c r="H813" s="125"/>
      <c r="I813" s="125"/>
      <c r="J813" s="125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25"/>
      <c r="C814" s="125"/>
      <c r="D814" s="125"/>
      <c r="E814" s="125"/>
      <c r="F814" s="125"/>
      <c r="G814" s="125"/>
      <c r="H814" s="125"/>
      <c r="I814" s="125"/>
      <c r="J814" s="125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25"/>
      <c r="C815" s="125"/>
      <c r="D815" s="125"/>
      <c r="E815" s="125"/>
      <c r="F815" s="125"/>
      <c r="G815" s="125"/>
      <c r="H815" s="125"/>
      <c r="I815" s="125"/>
      <c r="J815" s="125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25"/>
      <c r="C816" s="125"/>
      <c r="D816" s="125"/>
      <c r="E816" s="125"/>
      <c r="F816" s="125"/>
      <c r="G816" s="125"/>
      <c r="H816" s="125"/>
      <c r="I816" s="125"/>
      <c r="J816" s="125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25"/>
      <c r="C817" s="125"/>
      <c r="D817" s="125"/>
      <c r="E817" s="125"/>
      <c r="F817" s="125"/>
      <c r="G817" s="125"/>
      <c r="H817" s="125"/>
      <c r="I817" s="125"/>
      <c r="J817" s="125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25"/>
      <c r="C818" s="125"/>
      <c r="D818" s="125"/>
      <c r="E818" s="125"/>
      <c r="F818" s="125"/>
      <c r="G818" s="125"/>
      <c r="H818" s="125"/>
      <c r="I818" s="125"/>
      <c r="J818" s="125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25"/>
      <c r="C819" s="125"/>
      <c r="D819" s="125"/>
      <c r="E819" s="125"/>
      <c r="F819" s="125"/>
      <c r="G819" s="125"/>
      <c r="H819" s="125"/>
      <c r="I819" s="125"/>
      <c r="J819" s="125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25"/>
      <c r="C820" s="125"/>
      <c r="D820" s="125"/>
      <c r="E820" s="125"/>
      <c r="F820" s="125"/>
      <c r="G820" s="125"/>
      <c r="H820" s="125"/>
      <c r="I820" s="125"/>
      <c r="J820" s="125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25"/>
      <c r="C821" s="125"/>
      <c r="D821" s="125"/>
      <c r="E821" s="125"/>
      <c r="F821" s="125"/>
      <c r="G821" s="125"/>
      <c r="H821" s="125"/>
      <c r="I821" s="125"/>
      <c r="J821" s="125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25"/>
      <c r="C822" s="125"/>
      <c r="D822" s="125"/>
      <c r="E822" s="125"/>
      <c r="F822" s="125"/>
      <c r="G822" s="125"/>
      <c r="H822" s="125"/>
      <c r="I822" s="125"/>
      <c r="J822" s="125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25"/>
      <c r="C823" s="125"/>
      <c r="D823" s="125"/>
      <c r="E823" s="125"/>
      <c r="F823" s="125"/>
      <c r="G823" s="125"/>
      <c r="H823" s="125"/>
      <c r="I823" s="125"/>
      <c r="J823" s="125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25"/>
      <c r="C824" s="125"/>
      <c r="D824" s="125"/>
      <c r="E824" s="125"/>
      <c r="F824" s="125"/>
      <c r="G824" s="125"/>
      <c r="H824" s="125"/>
      <c r="I824" s="125"/>
      <c r="J824" s="125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25"/>
      <c r="C825" s="125"/>
      <c r="D825" s="125"/>
      <c r="E825" s="125"/>
      <c r="F825" s="125"/>
      <c r="G825" s="125"/>
      <c r="H825" s="125"/>
      <c r="I825" s="125"/>
      <c r="J825" s="125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25"/>
      <c r="C826" s="125"/>
      <c r="D826" s="125"/>
      <c r="E826" s="125"/>
      <c r="F826" s="125"/>
      <c r="G826" s="125"/>
      <c r="H826" s="125"/>
      <c r="I826" s="125"/>
      <c r="J826" s="125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25"/>
      <c r="C827" s="125"/>
      <c r="D827" s="125"/>
      <c r="E827" s="125"/>
      <c r="F827" s="125"/>
      <c r="G827" s="125"/>
      <c r="H827" s="125"/>
      <c r="I827" s="125"/>
      <c r="J827" s="125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25"/>
      <c r="C828" s="125"/>
      <c r="D828" s="125"/>
      <c r="E828" s="125"/>
      <c r="F828" s="125"/>
      <c r="G828" s="125"/>
      <c r="H828" s="125"/>
      <c r="I828" s="125"/>
      <c r="J828" s="125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25"/>
      <c r="C829" s="125"/>
      <c r="D829" s="125"/>
      <c r="E829" s="125"/>
      <c r="F829" s="125"/>
      <c r="G829" s="125"/>
      <c r="H829" s="125"/>
      <c r="I829" s="125"/>
      <c r="J829" s="125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25"/>
      <c r="C830" s="125"/>
      <c r="D830" s="125"/>
      <c r="E830" s="125"/>
      <c r="F830" s="125"/>
      <c r="G830" s="125"/>
      <c r="H830" s="125"/>
      <c r="I830" s="125"/>
      <c r="J830" s="125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25"/>
      <c r="C831" s="125"/>
      <c r="D831" s="125"/>
      <c r="E831" s="125"/>
      <c r="F831" s="125"/>
      <c r="G831" s="125"/>
      <c r="H831" s="125"/>
      <c r="I831" s="125"/>
      <c r="J831" s="125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25"/>
      <c r="C832" s="125"/>
      <c r="D832" s="125"/>
      <c r="E832" s="125"/>
      <c r="F832" s="125"/>
      <c r="G832" s="125"/>
      <c r="H832" s="125"/>
      <c r="I832" s="125"/>
      <c r="J832" s="125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25"/>
      <c r="C833" s="125"/>
      <c r="D833" s="125"/>
      <c r="E833" s="125"/>
      <c r="F833" s="125"/>
      <c r="G833" s="125"/>
      <c r="H833" s="125"/>
      <c r="I833" s="125"/>
      <c r="J833" s="125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25"/>
      <c r="C834" s="125"/>
      <c r="D834" s="125"/>
      <c r="E834" s="125"/>
      <c r="F834" s="125"/>
      <c r="G834" s="125"/>
      <c r="H834" s="125"/>
      <c r="I834" s="125"/>
      <c r="J834" s="125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25"/>
      <c r="C835" s="125"/>
      <c r="D835" s="125"/>
      <c r="E835" s="125"/>
      <c r="F835" s="125"/>
      <c r="G835" s="125"/>
      <c r="H835" s="125"/>
      <c r="I835" s="125"/>
      <c r="J835" s="125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25"/>
      <c r="C836" s="125"/>
      <c r="D836" s="125"/>
      <c r="E836" s="125"/>
      <c r="F836" s="125"/>
      <c r="G836" s="125"/>
      <c r="H836" s="125"/>
      <c r="I836" s="125"/>
      <c r="J836" s="125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25"/>
      <c r="C837" s="125"/>
      <c r="D837" s="125"/>
      <c r="E837" s="125"/>
      <c r="F837" s="125"/>
      <c r="G837" s="125"/>
      <c r="H837" s="125"/>
      <c r="I837" s="125"/>
      <c r="J837" s="125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25"/>
      <c r="C838" s="125"/>
      <c r="D838" s="125"/>
      <c r="E838" s="125"/>
      <c r="F838" s="125"/>
      <c r="G838" s="125"/>
      <c r="H838" s="125"/>
      <c r="I838" s="125"/>
      <c r="J838" s="125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25"/>
      <c r="C839" s="125"/>
      <c r="D839" s="125"/>
      <c r="E839" s="125"/>
      <c r="F839" s="125"/>
      <c r="G839" s="125"/>
      <c r="H839" s="125"/>
      <c r="I839" s="125"/>
      <c r="J839" s="125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25"/>
      <c r="C840" s="125"/>
      <c r="D840" s="125"/>
      <c r="E840" s="125"/>
      <c r="F840" s="125"/>
      <c r="G840" s="125"/>
      <c r="H840" s="125"/>
      <c r="I840" s="125"/>
      <c r="J840" s="125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25"/>
      <c r="C841" s="125"/>
      <c r="D841" s="125"/>
      <c r="E841" s="125"/>
      <c r="F841" s="125"/>
      <c r="G841" s="125"/>
      <c r="H841" s="125"/>
      <c r="I841" s="125"/>
      <c r="J841" s="125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25"/>
      <c r="C842" s="125"/>
      <c r="D842" s="125"/>
      <c r="E842" s="125"/>
      <c r="F842" s="125"/>
      <c r="G842" s="125"/>
      <c r="H842" s="125"/>
      <c r="I842" s="125"/>
      <c r="J842" s="125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25"/>
      <c r="C843" s="125"/>
      <c r="D843" s="125"/>
      <c r="E843" s="125"/>
      <c r="F843" s="125"/>
      <c r="G843" s="125"/>
      <c r="H843" s="125"/>
      <c r="I843" s="125"/>
      <c r="J843" s="125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25"/>
      <c r="C844" s="125"/>
      <c r="D844" s="125"/>
      <c r="E844" s="125"/>
      <c r="F844" s="125"/>
      <c r="G844" s="125"/>
      <c r="H844" s="125"/>
      <c r="I844" s="125"/>
      <c r="J844" s="125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25"/>
      <c r="C845" s="125"/>
      <c r="D845" s="125"/>
      <c r="E845" s="125"/>
      <c r="F845" s="125"/>
      <c r="G845" s="125"/>
      <c r="H845" s="125"/>
      <c r="I845" s="125"/>
      <c r="J845" s="125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25"/>
      <c r="C846" s="125"/>
      <c r="D846" s="125"/>
      <c r="E846" s="125"/>
      <c r="F846" s="125"/>
      <c r="G846" s="125"/>
      <c r="H846" s="125"/>
      <c r="I846" s="125"/>
      <c r="J846" s="125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25"/>
      <c r="C847" s="125"/>
      <c r="D847" s="125"/>
      <c r="E847" s="125"/>
      <c r="F847" s="125"/>
      <c r="G847" s="125"/>
      <c r="H847" s="125"/>
      <c r="I847" s="125"/>
      <c r="J847" s="125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25"/>
      <c r="C848" s="125"/>
      <c r="D848" s="125"/>
      <c r="E848" s="125"/>
      <c r="F848" s="125"/>
      <c r="G848" s="125"/>
      <c r="H848" s="125"/>
      <c r="I848" s="125"/>
      <c r="J848" s="125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25"/>
      <c r="C849" s="125"/>
      <c r="D849" s="125"/>
      <c r="E849" s="125"/>
      <c r="F849" s="125"/>
      <c r="G849" s="125"/>
      <c r="H849" s="125"/>
      <c r="I849" s="125"/>
      <c r="J849" s="125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25"/>
      <c r="C850" s="125"/>
      <c r="D850" s="125"/>
      <c r="E850" s="125"/>
      <c r="F850" s="125"/>
      <c r="G850" s="125"/>
      <c r="H850" s="125"/>
      <c r="I850" s="125"/>
      <c r="J850" s="125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25"/>
      <c r="C851" s="125"/>
      <c r="D851" s="125"/>
      <c r="E851" s="125"/>
      <c r="F851" s="125"/>
      <c r="G851" s="125"/>
      <c r="H851" s="125"/>
      <c r="I851" s="125"/>
      <c r="J851" s="125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25"/>
      <c r="C852" s="125"/>
      <c r="D852" s="125"/>
      <c r="E852" s="125"/>
      <c r="F852" s="125"/>
      <c r="G852" s="125"/>
      <c r="H852" s="125"/>
      <c r="I852" s="125"/>
      <c r="J852" s="125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25"/>
      <c r="C853" s="125"/>
      <c r="D853" s="125"/>
      <c r="E853" s="125"/>
      <c r="F853" s="125"/>
      <c r="G853" s="125"/>
      <c r="H853" s="125"/>
      <c r="I853" s="125"/>
      <c r="J853" s="125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25"/>
      <c r="C854" s="125"/>
      <c r="D854" s="125"/>
      <c r="E854" s="125"/>
      <c r="F854" s="125"/>
      <c r="G854" s="125"/>
      <c r="H854" s="125"/>
      <c r="I854" s="125"/>
      <c r="J854" s="125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25"/>
      <c r="C855" s="125"/>
      <c r="D855" s="125"/>
      <c r="E855" s="125"/>
      <c r="F855" s="125"/>
      <c r="G855" s="125"/>
      <c r="H855" s="125"/>
      <c r="I855" s="125"/>
      <c r="J855" s="125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25"/>
      <c r="C856" s="125"/>
      <c r="D856" s="125"/>
      <c r="E856" s="125"/>
      <c r="F856" s="125"/>
      <c r="G856" s="125"/>
      <c r="H856" s="125"/>
      <c r="I856" s="125"/>
      <c r="J856" s="125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25"/>
      <c r="C857" s="125"/>
      <c r="D857" s="125"/>
      <c r="E857" s="125"/>
      <c r="F857" s="125"/>
      <c r="G857" s="125"/>
      <c r="H857" s="125"/>
      <c r="I857" s="125"/>
      <c r="J857" s="125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25"/>
      <c r="C858" s="125"/>
      <c r="D858" s="125"/>
      <c r="E858" s="125"/>
      <c r="F858" s="125"/>
      <c r="G858" s="125"/>
      <c r="H858" s="125"/>
      <c r="I858" s="125"/>
      <c r="J858" s="125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25"/>
      <c r="C859" s="125"/>
      <c r="D859" s="125"/>
      <c r="E859" s="125"/>
      <c r="F859" s="125"/>
      <c r="G859" s="125"/>
      <c r="H859" s="125"/>
      <c r="I859" s="125"/>
      <c r="J859" s="125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25"/>
      <c r="C860" s="125"/>
      <c r="D860" s="125"/>
      <c r="E860" s="125"/>
      <c r="F860" s="125"/>
      <c r="G860" s="125"/>
      <c r="H860" s="125"/>
      <c r="I860" s="125"/>
      <c r="J860" s="125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25"/>
      <c r="C861" s="125"/>
      <c r="D861" s="125"/>
      <c r="E861" s="125"/>
      <c r="F861" s="125"/>
      <c r="G861" s="125"/>
      <c r="H861" s="125"/>
      <c r="I861" s="125"/>
      <c r="J861" s="125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25"/>
      <c r="C862" s="125"/>
      <c r="D862" s="125"/>
      <c r="E862" s="125"/>
      <c r="F862" s="125"/>
      <c r="G862" s="125"/>
      <c r="H862" s="125"/>
      <c r="I862" s="125"/>
      <c r="J862" s="125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25"/>
      <c r="C863" s="125"/>
      <c r="D863" s="125"/>
      <c r="E863" s="125"/>
      <c r="F863" s="125"/>
      <c r="G863" s="125"/>
      <c r="H863" s="125"/>
      <c r="I863" s="125"/>
      <c r="J863" s="125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25"/>
      <c r="C864" s="125"/>
      <c r="D864" s="125"/>
      <c r="E864" s="125"/>
      <c r="F864" s="125"/>
      <c r="G864" s="125"/>
      <c r="H864" s="125"/>
      <c r="I864" s="125"/>
      <c r="J864" s="125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25"/>
      <c r="C865" s="125"/>
      <c r="D865" s="125"/>
      <c r="E865" s="125"/>
      <c r="F865" s="125"/>
      <c r="G865" s="125"/>
      <c r="H865" s="125"/>
      <c r="I865" s="125"/>
      <c r="J865" s="125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25"/>
      <c r="C866" s="125"/>
      <c r="D866" s="125"/>
      <c r="E866" s="125"/>
      <c r="F866" s="125"/>
      <c r="G866" s="125"/>
      <c r="H866" s="125"/>
      <c r="I866" s="125"/>
      <c r="J866" s="125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25"/>
      <c r="C867" s="125"/>
      <c r="D867" s="125"/>
      <c r="E867" s="125"/>
      <c r="F867" s="125"/>
      <c r="G867" s="125"/>
      <c r="H867" s="125"/>
      <c r="I867" s="125"/>
      <c r="J867" s="125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25"/>
      <c r="C868" s="125"/>
      <c r="D868" s="125"/>
      <c r="E868" s="125"/>
      <c r="F868" s="125"/>
      <c r="G868" s="125"/>
      <c r="H868" s="125"/>
      <c r="I868" s="125"/>
      <c r="J868" s="125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25"/>
      <c r="C869" s="125"/>
      <c r="D869" s="125"/>
      <c r="E869" s="125"/>
      <c r="F869" s="125"/>
      <c r="G869" s="125"/>
      <c r="H869" s="125"/>
      <c r="I869" s="125"/>
      <c r="J869" s="125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25"/>
      <c r="C870" s="125"/>
      <c r="D870" s="125"/>
      <c r="E870" s="125"/>
      <c r="F870" s="125"/>
      <c r="G870" s="125"/>
      <c r="H870" s="125"/>
      <c r="I870" s="125"/>
      <c r="J870" s="125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25"/>
      <c r="C871" s="125"/>
      <c r="D871" s="125"/>
      <c r="E871" s="125"/>
      <c r="F871" s="125"/>
      <c r="G871" s="125"/>
      <c r="H871" s="125"/>
      <c r="I871" s="125"/>
      <c r="J871" s="125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25"/>
      <c r="C872" s="125"/>
      <c r="D872" s="125"/>
      <c r="E872" s="125"/>
      <c r="F872" s="125"/>
      <c r="G872" s="125"/>
      <c r="H872" s="125"/>
      <c r="I872" s="125"/>
      <c r="J872" s="125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25"/>
      <c r="C873" s="125"/>
      <c r="D873" s="125"/>
      <c r="E873" s="125"/>
      <c r="F873" s="125"/>
      <c r="G873" s="125"/>
      <c r="H873" s="125"/>
      <c r="I873" s="125"/>
      <c r="J873" s="125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25"/>
      <c r="C874" s="125"/>
      <c r="D874" s="125"/>
      <c r="E874" s="125"/>
      <c r="F874" s="125"/>
      <c r="G874" s="125"/>
      <c r="H874" s="125"/>
      <c r="I874" s="125"/>
      <c r="J874" s="125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25"/>
      <c r="C875" s="125"/>
      <c r="D875" s="125"/>
      <c r="E875" s="125"/>
      <c r="F875" s="125"/>
      <c r="G875" s="125"/>
      <c r="H875" s="125"/>
      <c r="I875" s="125"/>
      <c r="J875" s="125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25"/>
      <c r="C876" s="125"/>
      <c r="D876" s="125"/>
      <c r="E876" s="125"/>
      <c r="F876" s="125"/>
      <c r="G876" s="125"/>
      <c r="H876" s="125"/>
      <c r="I876" s="125"/>
      <c r="J876" s="125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25"/>
      <c r="C877" s="125"/>
      <c r="D877" s="125"/>
      <c r="E877" s="125"/>
      <c r="F877" s="125"/>
      <c r="G877" s="125"/>
      <c r="H877" s="125"/>
      <c r="I877" s="125"/>
      <c r="J877" s="125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25"/>
      <c r="C878" s="125"/>
      <c r="D878" s="125"/>
      <c r="E878" s="125"/>
      <c r="F878" s="125"/>
      <c r="G878" s="125"/>
      <c r="H878" s="125"/>
      <c r="I878" s="125"/>
      <c r="J878" s="125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25"/>
      <c r="C879" s="125"/>
      <c r="D879" s="125"/>
      <c r="E879" s="125"/>
      <c r="F879" s="125"/>
      <c r="G879" s="125"/>
      <c r="H879" s="125"/>
      <c r="I879" s="125"/>
      <c r="J879" s="125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25"/>
      <c r="C880" s="125"/>
      <c r="D880" s="125"/>
      <c r="E880" s="125"/>
      <c r="F880" s="125"/>
      <c r="G880" s="125"/>
      <c r="H880" s="125"/>
      <c r="I880" s="125"/>
      <c r="J880" s="125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25"/>
      <c r="C881" s="125"/>
      <c r="D881" s="125"/>
      <c r="E881" s="125"/>
      <c r="F881" s="125"/>
      <c r="G881" s="125"/>
      <c r="H881" s="125"/>
      <c r="I881" s="125"/>
      <c r="J881" s="125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25"/>
      <c r="C882" s="125"/>
      <c r="D882" s="125"/>
      <c r="E882" s="125"/>
      <c r="F882" s="125"/>
      <c r="G882" s="125"/>
      <c r="H882" s="125"/>
      <c r="I882" s="125"/>
      <c r="J882" s="125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25"/>
      <c r="C883" s="125"/>
      <c r="D883" s="125"/>
      <c r="E883" s="125"/>
      <c r="F883" s="125"/>
      <c r="G883" s="125"/>
      <c r="H883" s="125"/>
      <c r="I883" s="125"/>
      <c r="J883" s="125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25"/>
      <c r="C884" s="125"/>
      <c r="D884" s="125"/>
      <c r="E884" s="125"/>
      <c r="F884" s="125"/>
      <c r="G884" s="125"/>
      <c r="H884" s="125"/>
      <c r="I884" s="125"/>
      <c r="J884" s="125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25"/>
      <c r="C885" s="125"/>
      <c r="D885" s="125"/>
      <c r="E885" s="125"/>
      <c r="F885" s="125"/>
      <c r="G885" s="125"/>
      <c r="H885" s="125"/>
      <c r="I885" s="125"/>
      <c r="J885" s="125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25"/>
      <c r="C886" s="125"/>
      <c r="D886" s="125"/>
      <c r="E886" s="125"/>
      <c r="F886" s="125"/>
      <c r="G886" s="125"/>
      <c r="H886" s="125"/>
      <c r="I886" s="125"/>
      <c r="J886" s="125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25"/>
      <c r="C887" s="125"/>
      <c r="D887" s="125"/>
      <c r="E887" s="125"/>
      <c r="F887" s="125"/>
      <c r="G887" s="125"/>
      <c r="H887" s="125"/>
      <c r="I887" s="125"/>
      <c r="J887" s="125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25"/>
      <c r="C888" s="125"/>
      <c r="D888" s="125"/>
      <c r="E888" s="125"/>
      <c r="F888" s="125"/>
      <c r="G888" s="125"/>
      <c r="H888" s="125"/>
      <c r="I888" s="125"/>
      <c r="J888" s="125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25"/>
      <c r="C889" s="125"/>
      <c r="D889" s="125"/>
      <c r="E889" s="125"/>
      <c r="F889" s="125"/>
      <c r="G889" s="125"/>
      <c r="H889" s="125"/>
      <c r="I889" s="125"/>
      <c r="J889" s="125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25"/>
      <c r="C890" s="125"/>
      <c r="D890" s="125"/>
      <c r="E890" s="125"/>
      <c r="F890" s="125"/>
      <c r="G890" s="125"/>
      <c r="H890" s="125"/>
      <c r="I890" s="125"/>
      <c r="J890" s="125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25"/>
      <c r="C891" s="125"/>
      <c r="D891" s="125"/>
      <c r="E891" s="125"/>
      <c r="F891" s="125"/>
      <c r="G891" s="125"/>
      <c r="H891" s="125"/>
      <c r="I891" s="125"/>
      <c r="J891" s="125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25"/>
      <c r="C892" s="125"/>
      <c r="D892" s="125"/>
      <c r="E892" s="125"/>
      <c r="F892" s="125"/>
      <c r="G892" s="125"/>
      <c r="H892" s="125"/>
      <c r="I892" s="125"/>
      <c r="J892" s="125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25"/>
      <c r="C893" s="125"/>
      <c r="D893" s="125"/>
      <c r="E893" s="125"/>
      <c r="F893" s="125"/>
      <c r="G893" s="125"/>
      <c r="H893" s="125"/>
      <c r="I893" s="125"/>
      <c r="J893" s="125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25"/>
      <c r="C894" s="125"/>
      <c r="D894" s="125"/>
      <c r="E894" s="125"/>
      <c r="F894" s="125"/>
      <c r="G894" s="125"/>
      <c r="H894" s="125"/>
      <c r="I894" s="125"/>
      <c r="J894" s="125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25"/>
      <c r="C895" s="125"/>
      <c r="D895" s="125"/>
      <c r="E895" s="125"/>
      <c r="F895" s="125"/>
      <c r="G895" s="125"/>
      <c r="H895" s="125"/>
      <c r="I895" s="125"/>
      <c r="J895" s="125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25"/>
      <c r="C896" s="125"/>
      <c r="D896" s="125"/>
      <c r="E896" s="125"/>
      <c r="F896" s="125"/>
      <c r="G896" s="125"/>
      <c r="H896" s="125"/>
      <c r="I896" s="125"/>
      <c r="J896" s="125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25"/>
      <c r="C897" s="125"/>
      <c r="D897" s="125"/>
      <c r="E897" s="125"/>
      <c r="F897" s="125"/>
      <c r="G897" s="125"/>
      <c r="H897" s="125"/>
      <c r="I897" s="125"/>
      <c r="J897" s="125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25"/>
      <c r="C898" s="125"/>
      <c r="D898" s="125"/>
      <c r="E898" s="125"/>
      <c r="F898" s="125"/>
      <c r="G898" s="125"/>
      <c r="H898" s="125"/>
      <c r="I898" s="125"/>
      <c r="J898" s="125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25"/>
      <c r="C899" s="125"/>
      <c r="D899" s="125"/>
      <c r="E899" s="125"/>
      <c r="F899" s="125"/>
      <c r="G899" s="125"/>
      <c r="H899" s="125"/>
      <c r="I899" s="125"/>
      <c r="J899" s="125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25"/>
      <c r="C900" s="125"/>
      <c r="D900" s="125"/>
      <c r="E900" s="125"/>
      <c r="F900" s="125"/>
      <c r="G900" s="125"/>
      <c r="H900" s="125"/>
      <c r="I900" s="125"/>
      <c r="J900" s="125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25"/>
      <c r="C901" s="125"/>
      <c r="D901" s="125"/>
      <c r="E901" s="125"/>
      <c r="F901" s="125"/>
      <c r="G901" s="125"/>
      <c r="H901" s="125"/>
      <c r="I901" s="125"/>
      <c r="J901" s="125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25"/>
      <c r="C902" s="125"/>
      <c r="D902" s="125"/>
      <c r="E902" s="125"/>
      <c r="F902" s="125"/>
      <c r="G902" s="125"/>
      <c r="H902" s="125"/>
      <c r="I902" s="125"/>
      <c r="J902" s="125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25"/>
      <c r="C903" s="125"/>
      <c r="D903" s="125"/>
      <c r="E903" s="125"/>
      <c r="F903" s="125"/>
      <c r="G903" s="125"/>
      <c r="H903" s="125"/>
      <c r="I903" s="125"/>
      <c r="J903" s="125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25"/>
      <c r="C904" s="125"/>
      <c r="D904" s="125"/>
      <c r="E904" s="125"/>
      <c r="F904" s="125"/>
      <c r="G904" s="125"/>
      <c r="H904" s="125"/>
      <c r="I904" s="125"/>
      <c r="J904" s="125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25"/>
      <c r="C905" s="125"/>
      <c r="D905" s="125"/>
      <c r="E905" s="125"/>
      <c r="F905" s="125"/>
      <c r="G905" s="125"/>
      <c r="H905" s="125"/>
      <c r="I905" s="125"/>
      <c r="J905" s="125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25"/>
      <c r="C906" s="125"/>
      <c r="D906" s="125"/>
      <c r="E906" s="125"/>
      <c r="F906" s="125"/>
      <c r="G906" s="125"/>
      <c r="H906" s="125"/>
      <c r="I906" s="125"/>
      <c r="J906" s="125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25"/>
      <c r="C907" s="125"/>
      <c r="D907" s="125"/>
      <c r="E907" s="125"/>
      <c r="F907" s="125"/>
      <c r="G907" s="125"/>
      <c r="H907" s="125"/>
      <c r="I907" s="125"/>
      <c r="J907" s="125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25"/>
      <c r="C908" s="125"/>
      <c r="D908" s="125"/>
      <c r="E908" s="125"/>
      <c r="F908" s="125"/>
      <c r="G908" s="125"/>
      <c r="H908" s="125"/>
      <c r="I908" s="125"/>
      <c r="J908" s="125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25"/>
      <c r="C909" s="125"/>
      <c r="D909" s="125"/>
      <c r="E909" s="125"/>
      <c r="F909" s="125"/>
      <c r="G909" s="125"/>
      <c r="H909" s="125"/>
      <c r="I909" s="125"/>
      <c r="J909" s="125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25"/>
      <c r="C910" s="125"/>
      <c r="D910" s="125"/>
      <c r="E910" s="125"/>
      <c r="F910" s="125"/>
      <c r="G910" s="125"/>
      <c r="H910" s="125"/>
      <c r="I910" s="125"/>
      <c r="J910" s="125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25"/>
      <c r="C911" s="125"/>
      <c r="D911" s="125"/>
      <c r="E911" s="125"/>
      <c r="F911" s="125"/>
      <c r="G911" s="125"/>
      <c r="H911" s="125"/>
      <c r="I911" s="125"/>
      <c r="J911" s="125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25"/>
      <c r="C912" s="125"/>
      <c r="D912" s="125"/>
      <c r="E912" s="125"/>
      <c r="F912" s="125"/>
      <c r="G912" s="125"/>
      <c r="H912" s="125"/>
      <c r="I912" s="125"/>
      <c r="J912" s="125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25"/>
      <c r="C913" s="125"/>
      <c r="D913" s="125"/>
      <c r="E913" s="125"/>
      <c r="F913" s="125"/>
      <c r="G913" s="125"/>
      <c r="H913" s="125"/>
      <c r="I913" s="125"/>
      <c r="J913" s="125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25"/>
      <c r="C914" s="125"/>
      <c r="D914" s="125"/>
      <c r="E914" s="125"/>
      <c r="F914" s="125"/>
      <c r="G914" s="125"/>
      <c r="H914" s="125"/>
      <c r="I914" s="125"/>
      <c r="J914" s="125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25"/>
      <c r="C915" s="125"/>
      <c r="D915" s="125"/>
      <c r="E915" s="125"/>
      <c r="F915" s="125"/>
      <c r="G915" s="125"/>
      <c r="H915" s="125"/>
      <c r="I915" s="125"/>
      <c r="J915" s="125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25"/>
      <c r="C916" s="125"/>
      <c r="D916" s="125"/>
      <c r="E916" s="125"/>
      <c r="F916" s="125"/>
      <c r="G916" s="125"/>
      <c r="H916" s="125"/>
      <c r="I916" s="125"/>
      <c r="J916" s="125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25"/>
      <c r="C917" s="125"/>
      <c r="D917" s="125"/>
      <c r="E917" s="125"/>
      <c r="F917" s="125"/>
      <c r="G917" s="125"/>
      <c r="H917" s="125"/>
      <c r="I917" s="125"/>
      <c r="J917" s="125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25"/>
      <c r="C918" s="125"/>
      <c r="D918" s="125"/>
      <c r="E918" s="125"/>
      <c r="F918" s="125"/>
      <c r="G918" s="125"/>
      <c r="H918" s="125"/>
      <c r="I918" s="125"/>
      <c r="J918" s="125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25"/>
      <c r="C919" s="125"/>
      <c r="D919" s="125"/>
      <c r="E919" s="125"/>
      <c r="F919" s="125"/>
      <c r="G919" s="125"/>
      <c r="H919" s="125"/>
      <c r="I919" s="125"/>
      <c r="J919" s="125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25"/>
      <c r="C920" s="125"/>
      <c r="D920" s="125"/>
      <c r="E920" s="125"/>
      <c r="F920" s="125"/>
      <c r="G920" s="125"/>
      <c r="H920" s="125"/>
      <c r="I920" s="125"/>
      <c r="J920" s="125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25"/>
      <c r="C921" s="125"/>
      <c r="D921" s="125"/>
      <c r="E921" s="125"/>
      <c r="F921" s="125"/>
      <c r="G921" s="125"/>
      <c r="H921" s="125"/>
      <c r="I921" s="125"/>
      <c r="J921" s="125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25"/>
      <c r="C922" s="125"/>
      <c r="D922" s="125"/>
      <c r="E922" s="125"/>
      <c r="F922" s="125"/>
      <c r="G922" s="125"/>
      <c r="H922" s="125"/>
      <c r="I922" s="125"/>
      <c r="J922" s="125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25"/>
      <c r="C923" s="125"/>
      <c r="D923" s="125"/>
      <c r="E923" s="125"/>
      <c r="F923" s="125"/>
      <c r="G923" s="125"/>
      <c r="H923" s="125"/>
      <c r="I923" s="125"/>
      <c r="J923" s="125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25"/>
      <c r="C924" s="125"/>
      <c r="D924" s="125"/>
      <c r="E924" s="125"/>
      <c r="F924" s="125"/>
      <c r="G924" s="125"/>
      <c r="H924" s="125"/>
      <c r="I924" s="125"/>
      <c r="J924" s="125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25"/>
      <c r="C925" s="125"/>
      <c r="D925" s="125"/>
      <c r="E925" s="125"/>
      <c r="F925" s="125"/>
      <c r="G925" s="125"/>
      <c r="H925" s="125"/>
      <c r="I925" s="125"/>
      <c r="J925" s="125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25"/>
      <c r="C926" s="125"/>
      <c r="D926" s="125"/>
      <c r="E926" s="125"/>
      <c r="F926" s="125"/>
      <c r="G926" s="125"/>
      <c r="H926" s="125"/>
      <c r="I926" s="125"/>
      <c r="J926" s="125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25"/>
      <c r="C927" s="125"/>
      <c r="D927" s="125"/>
      <c r="E927" s="125"/>
      <c r="F927" s="125"/>
      <c r="G927" s="125"/>
      <c r="H927" s="125"/>
      <c r="I927" s="125"/>
      <c r="J927" s="125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25"/>
      <c r="C928" s="125"/>
      <c r="D928" s="125"/>
      <c r="E928" s="125"/>
      <c r="F928" s="125"/>
      <c r="G928" s="125"/>
      <c r="H928" s="125"/>
      <c r="I928" s="125"/>
      <c r="J928" s="125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25"/>
      <c r="C929" s="125"/>
      <c r="D929" s="125"/>
      <c r="E929" s="125"/>
      <c r="F929" s="125"/>
      <c r="G929" s="125"/>
      <c r="H929" s="125"/>
      <c r="I929" s="125"/>
      <c r="J929" s="125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25"/>
      <c r="C930" s="125"/>
      <c r="D930" s="125"/>
      <c r="E930" s="125"/>
      <c r="F930" s="125"/>
      <c r="G930" s="125"/>
      <c r="H930" s="125"/>
      <c r="I930" s="125"/>
      <c r="J930" s="125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25"/>
      <c r="C931" s="125"/>
      <c r="D931" s="125"/>
      <c r="E931" s="125"/>
      <c r="F931" s="125"/>
      <c r="G931" s="125"/>
      <c r="H931" s="125"/>
      <c r="I931" s="125"/>
      <c r="J931" s="125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25"/>
      <c r="C932" s="125"/>
      <c r="D932" s="125"/>
      <c r="E932" s="125"/>
      <c r="F932" s="125"/>
      <c r="G932" s="125"/>
      <c r="H932" s="125"/>
      <c r="I932" s="125"/>
      <c r="J932" s="125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25"/>
      <c r="C933" s="125"/>
      <c r="D933" s="125"/>
      <c r="E933" s="125"/>
      <c r="F933" s="125"/>
      <c r="G933" s="125"/>
      <c r="H933" s="125"/>
      <c r="I933" s="125"/>
      <c r="J933" s="125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25"/>
      <c r="C934" s="125"/>
      <c r="D934" s="125"/>
      <c r="E934" s="125"/>
      <c r="F934" s="125"/>
      <c r="G934" s="125"/>
      <c r="H934" s="125"/>
      <c r="I934" s="125"/>
      <c r="J934" s="125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25"/>
      <c r="C935" s="125"/>
      <c r="D935" s="125"/>
      <c r="E935" s="125"/>
      <c r="F935" s="125"/>
      <c r="G935" s="125"/>
      <c r="H935" s="125"/>
      <c r="I935" s="125"/>
      <c r="J935" s="125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25"/>
      <c r="C936" s="125"/>
      <c r="D936" s="125"/>
      <c r="E936" s="125"/>
      <c r="F936" s="125"/>
      <c r="G936" s="125"/>
      <c r="H936" s="125"/>
      <c r="I936" s="125"/>
      <c r="J936" s="125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25"/>
      <c r="C937" s="125"/>
      <c r="D937" s="125"/>
      <c r="E937" s="125"/>
      <c r="F937" s="125"/>
      <c r="G937" s="125"/>
      <c r="H937" s="125"/>
      <c r="I937" s="125"/>
      <c r="J937" s="125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25"/>
      <c r="C938" s="125"/>
      <c r="D938" s="125"/>
      <c r="E938" s="125"/>
      <c r="F938" s="125"/>
      <c r="G938" s="125"/>
      <c r="H938" s="125"/>
      <c r="I938" s="125"/>
      <c r="J938" s="125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25"/>
      <c r="C939" s="125"/>
      <c r="D939" s="125"/>
      <c r="E939" s="125"/>
      <c r="F939" s="125"/>
      <c r="G939" s="125"/>
      <c r="H939" s="125"/>
      <c r="I939" s="125"/>
      <c r="J939" s="125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25"/>
      <c r="C940" s="125"/>
      <c r="D940" s="125"/>
      <c r="E940" s="125"/>
      <c r="F940" s="125"/>
      <c r="G940" s="125"/>
      <c r="H940" s="125"/>
      <c r="I940" s="125"/>
      <c r="J940" s="125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25"/>
      <c r="C941" s="125"/>
      <c r="D941" s="125"/>
      <c r="E941" s="125"/>
      <c r="F941" s="125"/>
      <c r="G941" s="125"/>
      <c r="H941" s="125"/>
      <c r="I941" s="125"/>
      <c r="J941" s="125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25"/>
      <c r="C942" s="125"/>
      <c r="D942" s="125"/>
      <c r="E942" s="125"/>
      <c r="F942" s="125"/>
      <c r="G942" s="125"/>
      <c r="H942" s="125"/>
      <c r="I942" s="125"/>
      <c r="J942" s="125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25"/>
      <c r="C943" s="125"/>
      <c r="D943" s="125"/>
      <c r="E943" s="125"/>
      <c r="F943" s="125"/>
      <c r="G943" s="125"/>
      <c r="H943" s="125"/>
      <c r="I943" s="125"/>
      <c r="J943" s="125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25"/>
      <c r="C944" s="125"/>
      <c r="D944" s="125"/>
      <c r="E944" s="125"/>
      <c r="F944" s="125"/>
      <c r="G944" s="125"/>
      <c r="H944" s="125"/>
      <c r="I944" s="125"/>
      <c r="J944" s="125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25"/>
      <c r="C945" s="125"/>
      <c r="D945" s="125"/>
      <c r="E945" s="125"/>
      <c r="F945" s="125"/>
      <c r="G945" s="125"/>
      <c r="H945" s="125"/>
      <c r="I945" s="125"/>
      <c r="J945" s="125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25"/>
      <c r="C946" s="125"/>
      <c r="D946" s="125"/>
      <c r="E946" s="125"/>
      <c r="F946" s="125"/>
      <c r="G946" s="125"/>
      <c r="H946" s="125"/>
      <c r="I946" s="125"/>
      <c r="J946" s="125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25"/>
      <c r="C947" s="125"/>
      <c r="D947" s="125"/>
      <c r="E947" s="125"/>
      <c r="F947" s="125"/>
      <c r="G947" s="125"/>
      <c r="H947" s="125"/>
      <c r="I947" s="125"/>
      <c r="J947" s="125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25"/>
      <c r="C948" s="125"/>
      <c r="D948" s="125"/>
      <c r="E948" s="125"/>
      <c r="F948" s="125"/>
      <c r="G948" s="125"/>
      <c r="H948" s="125"/>
      <c r="I948" s="125"/>
      <c r="J948" s="125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25"/>
      <c r="C949" s="125"/>
      <c r="D949" s="125"/>
      <c r="E949" s="125"/>
      <c r="F949" s="125"/>
      <c r="G949" s="125"/>
      <c r="H949" s="125"/>
      <c r="I949" s="125"/>
      <c r="J949" s="125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25"/>
      <c r="C950" s="125"/>
      <c r="D950" s="125"/>
      <c r="E950" s="125"/>
      <c r="F950" s="125"/>
      <c r="G950" s="125"/>
      <c r="H950" s="125"/>
      <c r="I950" s="125"/>
      <c r="J950" s="125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25"/>
      <c r="C951" s="125"/>
      <c r="D951" s="125"/>
      <c r="E951" s="125"/>
      <c r="F951" s="125"/>
      <c r="G951" s="125"/>
      <c r="H951" s="125"/>
      <c r="I951" s="125"/>
      <c r="J951" s="125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25"/>
      <c r="C952" s="125"/>
      <c r="D952" s="125"/>
      <c r="E952" s="125"/>
      <c r="F952" s="125"/>
      <c r="G952" s="125"/>
      <c r="H952" s="125"/>
      <c r="I952" s="125"/>
      <c r="J952" s="125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25"/>
      <c r="C953" s="125"/>
      <c r="D953" s="125"/>
      <c r="E953" s="125"/>
      <c r="F953" s="125"/>
      <c r="G953" s="125"/>
      <c r="H953" s="125"/>
      <c r="I953" s="125"/>
      <c r="J953" s="125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25"/>
      <c r="C954" s="125"/>
      <c r="D954" s="125"/>
      <c r="E954" s="125"/>
      <c r="F954" s="125"/>
      <c r="G954" s="125"/>
      <c r="H954" s="125"/>
      <c r="I954" s="125"/>
      <c r="J954" s="125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25"/>
      <c r="C955" s="125"/>
      <c r="D955" s="125"/>
      <c r="E955" s="125"/>
      <c r="F955" s="125"/>
      <c r="G955" s="125"/>
      <c r="H955" s="125"/>
      <c r="I955" s="125"/>
      <c r="J955" s="125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25"/>
      <c r="C956" s="125"/>
      <c r="D956" s="125"/>
      <c r="E956" s="125"/>
      <c r="F956" s="125"/>
      <c r="G956" s="125"/>
      <c r="H956" s="125"/>
      <c r="I956" s="125"/>
      <c r="J956" s="125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25"/>
      <c r="C957" s="125"/>
      <c r="D957" s="125"/>
      <c r="E957" s="125"/>
      <c r="F957" s="125"/>
      <c r="G957" s="125"/>
      <c r="H957" s="125"/>
      <c r="I957" s="125"/>
      <c r="J957" s="125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25"/>
      <c r="C958" s="125"/>
      <c r="D958" s="125"/>
      <c r="E958" s="125"/>
      <c r="F958" s="125"/>
      <c r="G958" s="125"/>
      <c r="H958" s="125"/>
      <c r="I958" s="125"/>
      <c r="J958" s="125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25"/>
      <c r="C959" s="125"/>
      <c r="D959" s="125"/>
      <c r="E959" s="125"/>
      <c r="F959" s="125"/>
      <c r="G959" s="125"/>
      <c r="H959" s="125"/>
      <c r="I959" s="125"/>
      <c r="J959" s="125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25"/>
      <c r="C960" s="125"/>
      <c r="D960" s="125"/>
      <c r="E960" s="125"/>
      <c r="F960" s="125"/>
      <c r="G960" s="125"/>
      <c r="H960" s="125"/>
      <c r="I960" s="125"/>
      <c r="J960" s="125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25"/>
      <c r="C961" s="125"/>
      <c r="D961" s="125"/>
      <c r="E961" s="125"/>
      <c r="F961" s="125"/>
      <c r="G961" s="125"/>
      <c r="H961" s="125"/>
      <c r="I961" s="125"/>
      <c r="J961" s="125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25"/>
      <c r="C962" s="125"/>
      <c r="D962" s="125"/>
      <c r="E962" s="125"/>
      <c r="F962" s="125"/>
      <c r="G962" s="125"/>
      <c r="H962" s="125"/>
      <c r="I962" s="125"/>
      <c r="J962" s="125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25"/>
      <c r="C963" s="125"/>
      <c r="D963" s="125"/>
      <c r="E963" s="125"/>
      <c r="F963" s="125"/>
      <c r="G963" s="125"/>
      <c r="H963" s="125"/>
      <c r="I963" s="125"/>
      <c r="J963" s="125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25"/>
      <c r="C964" s="125"/>
      <c r="D964" s="125"/>
      <c r="E964" s="125"/>
      <c r="F964" s="125"/>
      <c r="G964" s="125"/>
      <c r="H964" s="125"/>
      <c r="I964" s="125"/>
      <c r="J964" s="125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25"/>
      <c r="C965" s="125"/>
      <c r="D965" s="125"/>
      <c r="E965" s="125"/>
      <c r="F965" s="125"/>
      <c r="G965" s="125"/>
      <c r="H965" s="125"/>
      <c r="I965" s="125"/>
      <c r="J965" s="125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25"/>
      <c r="C966" s="125"/>
      <c r="D966" s="125"/>
      <c r="E966" s="125"/>
      <c r="F966" s="125"/>
      <c r="G966" s="125"/>
      <c r="H966" s="125"/>
      <c r="I966" s="125"/>
      <c r="J966" s="125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25"/>
      <c r="C967" s="125"/>
      <c r="D967" s="125"/>
      <c r="E967" s="125"/>
      <c r="F967" s="125"/>
      <c r="G967" s="125"/>
      <c r="H967" s="125"/>
      <c r="I967" s="125"/>
      <c r="J967" s="125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25"/>
      <c r="C968" s="125"/>
      <c r="D968" s="125"/>
      <c r="E968" s="125"/>
      <c r="F968" s="125"/>
      <c r="G968" s="125"/>
      <c r="H968" s="125"/>
      <c r="I968" s="125"/>
      <c r="J968" s="125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25"/>
      <c r="C969" s="125"/>
      <c r="D969" s="125"/>
      <c r="E969" s="125"/>
      <c r="F969" s="125"/>
      <c r="G969" s="125"/>
      <c r="H969" s="125"/>
      <c r="I969" s="125"/>
      <c r="J969" s="125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25"/>
      <c r="C970" s="125"/>
      <c r="D970" s="125"/>
      <c r="E970" s="125"/>
      <c r="F970" s="125"/>
      <c r="G970" s="125"/>
      <c r="H970" s="125"/>
      <c r="I970" s="125"/>
      <c r="J970" s="125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25"/>
      <c r="C971" s="125"/>
      <c r="D971" s="125"/>
      <c r="E971" s="125"/>
      <c r="F971" s="125"/>
      <c r="G971" s="125"/>
      <c r="H971" s="125"/>
      <c r="I971" s="125"/>
      <c r="J971" s="125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25"/>
      <c r="C972" s="125"/>
      <c r="D972" s="125"/>
      <c r="E972" s="125"/>
      <c r="F972" s="125"/>
      <c r="G972" s="125"/>
      <c r="H972" s="125"/>
      <c r="I972" s="125"/>
      <c r="J972" s="125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25"/>
      <c r="C973" s="125"/>
      <c r="D973" s="125"/>
      <c r="E973" s="125"/>
      <c r="F973" s="125"/>
      <c r="G973" s="125"/>
      <c r="H973" s="125"/>
      <c r="I973" s="125"/>
      <c r="J973" s="125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25"/>
      <c r="C974" s="125"/>
      <c r="D974" s="125"/>
      <c r="E974" s="125"/>
      <c r="F974" s="125"/>
      <c r="G974" s="125"/>
      <c r="H974" s="125"/>
      <c r="I974" s="125"/>
      <c r="J974" s="125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25"/>
      <c r="C975" s="125"/>
      <c r="D975" s="125"/>
      <c r="E975" s="125"/>
      <c r="F975" s="125"/>
      <c r="G975" s="125"/>
      <c r="H975" s="125"/>
      <c r="I975" s="125"/>
      <c r="J975" s="125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25"/>
      <c r="C976" s="125"/>
      <c r="D976" s="125"/>
      <c r="E976" s="125"/>
      <c r="F976" s="125"/>
      <c r="G976" s="125"/>
      <c r="H976" s="125"/>
      <c r="I976" s="125"/>
      <c r="J976" s="125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25"/>
      <c r="C977" s="125"/>
      <c r="D977" s="125"/>
      <c r="E977" s="125"/>
      <c r="F977" s="125"/>
      <c r="G977" s="125"/>
      <c r="H977" s="125"/>
      <c r="I977" s="125"/>
      <c r="J977" s="125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25"/>
      <c r="C978" s="125"/>
      <c r="D978" s="125"/>
      <c r="E978" s="125"/>
      <c r="F978" s="125"/>
      <c r="G978" s="125"/>
      <c r="H978" s="125"/>
      <c r="I978" s="125"/>
      <c r="J978" s="125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25"/>
      <c r="C979" s="125"/>
      <c r="D979" s="125"/>
      <c r="E979" s="125"/>
      <c r="F979" s="125"/>
      <c r="G979" s="125"/>
      <c r="H979" s="125"/>
      <c r="I979" s="125"/>
      <c r="J979" s="125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25"/>
      <c r="C980" s="125"/>
      <c r="D980" s="125"/>
      <c r="E980" s="125"/>
      <c r="F980" s="125"/>
      <c r="G980" s="125"/>
      <c r="H980" s="125"/>
      <c r="I980" s="125"/>
      <c r="J980" s="125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25"/>
      <c r="C981" s="125"/>
      <c r="D981" s="125"/>
      <c r="E981" s="125"/>
      <c r="F981" s="125"/>
      <c r="G981" s="125"/>
      <c r="H981" s="125"/>
      <c r="I981" s="125"/>
      <c r="J981" s="125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25"/>
      <c r="C982" s="125"/>
      <c r="D982" s="125"/>
      <c r="E982" s="125"/>
      <c r="F982" s="125"/>
      <c r="G982" s="125"/>
      <c r="H982" s="125"/>
      <c r="I982" s="125"/>
      <c r="J982" s="125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25"/>
      <c r="C983" s="125"/>
      <c r="D983" s="125"/>
      <c r="E983" s="125"/>
      <c r="F983" s="125"/>
      <c r="G983" s="125"/>
      <c r="H983" s="125"/>
      <c r="I983" s="125"/>
      <c r="J983" s="125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25"/>
      <c r="C984" s="125"/>
      <c r="D984" s="125"/>
      <c r="E984" s="125"/>
      <c r="F984" s="125"/>
      <c r="G984" s="125"/>
      <c r="H984" s="125"/>
      <c r="I984" s="125"/>
      <c r="J984" s="125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25"/>
      <c r="C985" s="125"/>
      <c r="D985" s="125"/>
      <c r="E985" s="125"/>
      <c r="F985" s="125"/>
      <c r="G985" s="125"/>
      <c r="H985" s="125"/>
      <c r="I985" s="125"/>
      <c r="J985" s="125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25"/>
      <c r="C986" s="125"/>
      <c r="D986" s="125"/>
      <c r="E986" s="125"/>
      <c r="F986" s="125"/>
      <c r="G986" s="125"/>
      <c r="H986" s="125"/>
      <c r="I986" s="125"/>
      <c r="J986" s="125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25"/>
      <c r="C987" s="125"/>
      <c r="D987" s="125"/>
      <c r="E987" s="125"/>
      <c r="F987" s="125"/>
      <c r="G987" s="125"/>
      <c r="H987" s="125"/>
      <c r="I987" s="125"/>
      <c r="J987" s="125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25"/>
      <c r="C988" s="125"/>
      <c r="D988" s="125"/>
      <c r="E988" s="125"/>
      <c r="F988" s="125"/>
      <c r="G988" s="125"/>
      <c r="H988" s="125"/>
      <c r="I988" s="125"/>
      <c r="J988" s="125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25"/>
      <c r="C989" s="125"/>
      <c r="D989" s="125"/>
      <c r="E989" s="125"/>
      <c r="F989" s="125"/>
      <c r="G989" s="125"/>
      <c r="H989" s="125"/>
      <c r="I989" s="125"/>
      <c r="J989" s="125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25"/>
      <c r="C990" s="125"/>
      <c r="D990" s="125"/>
      <c r="E990" s="125"/>
      <c r="F990" s="125"/>
      <c r="G990" s="125"/>
      <c r="H990" s="125"/>
      <c r="I990" s="125"/>
      <c r="J990" s="125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25"/>
      <c r="C991" s="125"/>
      <c r="D991" s="125"/>
      <c r="E991" s="125"/>
      <c r="F991" s="125"/>
      <c r="G991" s="125"/>
      <c r="H991" s="125"/>
      <c r="I991" s="125"/>
      <c r="J991" s="125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25"/>
      <c r="C992" s="125"/>
      <c r="D992" s="125"/>
      <c r="E992" s="125"/>
      <c r="F992" s="125"/>
      <c r="G992" s="125"/>
      <c r="H992" s="125"/>
      <c r="I992" s="125"/>
      <c r="J992" s="125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25"/>
      <c r="C993" s="125"/>
      <c r="D993" s="125"/>
      <c r="E993" s="125"/>
      <c r="F993" s="125"/>
      <c r="G993" s="125"/>
      <c r="H993" s="125"/>
      <c r="I993" s="125"/>
      <c r="J993" s="125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25"/>
      <c r="C994" s="125"/>
      <c r="D994" s="125"/>
      <c r="E994" s="125"/>
      <c r="F994" s="125"/>
      <c r="G994" s="125"/>
      <c r="H994" s="125"/>
      <c r="I994" s="125"/>
      <c r="J994" s="125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25"/>
      <c r="C995" s="125"/>
      <c r="D995" s="125"/>
      <c r="E995" s="125"/>
      <c r="F995" s="125"/>
      <c r="G995" s="125"/>
      <c r="H995" s="125"/>
      <c r="I995" s="125"/>
      <c r="J995" s="125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25"/>
      <c r="C996" s="125"/>
      <c r="D996" s="125"/>
      <c r="E996" s="125"/>
      <c r="F996" s="125"/>
      <c r="G996" s="125"/>
      <c r="H996" s="125"/>
      <c r="I996" s="125"/>
      <c r="J996" s="125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25"/>
      <c r="C997" s="125"/>
      <c r="D997" s="125"/>
      <c r="E997" s="125"/>
      <c r="F997" s="125"/>
      <c r="G997" s="125"/>
      <c r="H997" s="125"/>
      <c r="I997" s="125"/>
      <c r="J997" s="125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25"/>
      <c r="C998" s="125"/>
      <c r="D998" s="125"/>
      <c r="E998" s="125"/>
      <c r="F998" s="125"/>
      <c r="G998" s="125"/>
      <c r="H998" s="125"/>
      <c r="I998" s="125"/>
      <c r="J998" s="125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25"/>
      <c r="C999" s="125"/>
      <c r="D999" s="125"/>
      <c r="E999" s="125"/>
      <c r="F999" s="125"/>
      <c r="G999" s="125"/>
      <c r="H999" s="125"/>
      <c r="I999" s="125"/>
      <c r="J999" s="125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25"/>
      <c r="C1001" s="125"/>
      <c r="D1001" s="125"/>
      <c r="E1001" s="125"/>
      <c r="F1001" s="125"/>
      <c r="G1001" s="125"/>
      <c r="H1001" s="125"/>
      <c r="I1001" s="125"/>
      <c r="J1001" s="125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25"/>
      <c r="C1002" s="125"/>
      <c r="D1002" s="125"/>
      <c r="E1002" s="125"/>
      <c r="F1002" s="125"/>
      <c r="G1002" s="125"/>
      <c r="H1002" s="125"/>
      <c r="I1002" s="125"/>
      <c r="J1002" s="125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25"/>
      <c r="C1003" s="125"/>
      <c r="D1003" s="125"/>
      <c r="E1003" s="125"/>
      <c r="F1003" s="125"/>
      <c r="G1003" s="125"/>
      <c r="H1003" s="125"/>
      <c r="I1003" s="125"/>
      <c r="J1003" s="125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25"/>
      <c r="C1004" s="125"/>
      <c r="D1004" s="125"/>
      <c r="E1004" s="125"/>
      <c r="F1004" s="125"/>
      <c r="G1004" s="125"/>
      <c r="H1004" s="125"/>
      <c r="I1004" s="125"/>
      <c r="J1004" s="125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25"/>
      <c r="C1005" s="125"/>
      <c r="D1005" s="125"/>
      <c r="E1005" s="125"/>
      <c r="F1005" s="125"/>
      <c r="G1005" s="125"/>
      <c r="H1005" s="125"/>
      <c r="I1005" s="125"/>
      <c r="J1005" s="125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25"/>
      <c r="C1006" s="125"/>
      <c r="D1006" s="125"/>
      <c r="E1006" s="125"/>
      <c r="F1006" s="125"/>
      <c r="G1006" s="125"/>
      <c r="H1006" s="125"/>
      <c r="I1006" s="125"/>
      <c r="J1006" s="125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25"/>
      <c r="C1007" s="125"/>
      <c r="D1007" s="125"/>
      <c r="E1007" s="125"/>
      <c r="F1007" s="125"/>
      <c r="G1007" s="125"/>
      <c r="H1007" s="125"/>
      <c r="I1007" s="125"/>
      <c r="J1007" s="125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25"/>
      <c r="C1008" s="125"/>
      <c r="D1008" s="125"/>
      <c r="E1008" s="125"/>
      <c r="F1008" s="125"/>
      <c r="G1008" s="125"/>
      <c r="H1008" s="125"/>
      <c r="I1008" s="125"/>
      <c r="J1008" s="125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25"/>
      <c r="C1009" s="125"/>
      <c r="D1009" s="125"/>
      <c r="E1009" s="125"/>
      <c r="F1009" s="125"/>
      <c r="G1009" s="125"/>
      <c r="H1009" s="125"/>
      <c r="I1009" s="125"/>
      <c r="J1009" s="125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25"/>
      <c r="C1011" s="125"/>
      <c r="D1011" s="125"/>
      <c r="E1011" s="125"/>
      <c r="F1011" s="125"/>
      <c r="G1011" s="125"/>
      <c r="H1011" s="125"/>
      <c r="I1011" s="125"/>
      <c r="J1011" s="125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25"/>
      <c r="C1012" s="125"/>
      <c r="D1012" s="125"/>
      <c r="E1012" s="125"/>
      <c r="F1012" s="125"/>
      <c r="G1012" s="125"/>
      <c r="H1012" s="125"/>
      <c r="I1012" s="125"/>
      <c r="J1012" s="125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25"/>
      <c r="C1013" s="125"/>
      <c r="D1013" s="125"/>
      <c r="E1013" s="125"/>
      <c r="F1013" s="125"/>
      <c r="G1013" s="125"/>
      <c r="H1013" s="125"/>
      <c r="I1013" s="125"/>
      <c r="J1013" s="125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25"/>
      <c r="C1014" s="125"/>
      <c r="D1014" s="125"/>
      <c r="E1014" s="125"/>
      <c r="F1014" s="125"/>
      <c r="G1014" s="125"/>
      <c r="H1014" s="125"/>
      <c r="I1014" s="125"/>
      <c r="J1014" s="125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25"/>
      <c r="C1015" s="125"/>
      <c r="D1015" s="125"/>
      <c r="E1015" s="125"/>
      <c r="F1015" s="125"/>
      <c r="G1015" s="125"/>
      <c r="H1015" s="125"/>
      <c r="I1015" s="125"/>
      <c r="J1015" s="125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25"/>
      <c r="C1016" s="125"/>
      <c r="D1016" s="125"/>
      <c r="E1016" s="125"/>
      <c r="F1016" s="125"/>
      <c r="G1016" s="125"/>
      <c r="H1016" s="125"/>
      <c r="I1016" s="125"/>
      <c r="J1016" s="125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25"/>
      <c r="C1017" s="125"/>
      <c r="D1017" s="125"/>
      <c r="E1017" s="125"/>
      <c r="F1017" s="125"/>
      <c r="G1017" s="125"/>
      <c r="H1017" s="125"/>
      <c r="I1017" s="125"/>
      <c r="J1017" s="125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25"/>
      <c r="C1018" s="125"/>
      <c r="D1018" s="125"/>
      <c r="E1018" s="125"/>
      <c r="F1018" s="125"/>
      <c r="G1018" s="125"/>
      <c r="H1018" s="125"/>
      <c r="I1018" s="125"/>
      <c r="J1018" s="125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25"/>
      <c r="C1019" s="125"/>
      <c r="D1019" s="125"/>
      <c r="E1019" s="125"/>
      <c r="F1019" s="125"/>
      <c r="G1019" s="125"/>
      <c r="H1019" s="125"/>
      <c r="I1019" s="125"/>
      <c r="J1019" s="125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25"/>
      <c r="C1020" s="125"/>
      <c r="D1020" s="125"/>
      <c r="E1020" s="125"/>
      <c r="F1020" s="125"/>
      <c r="G1020" s="125"/>
      <c r="H1020" s="125"/>
      <c r="I1020" s="125"/>
      <c r="J1020" s="125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25"/>
      <c r="C1021" s="125"/>
      <c r="D1021" s="125"/>
      <c r="E1021" s="125"/>
      <c r="F1021" s="125"/>
      <c r="G1021" s="125"/>
      <c r="H1021" s="125"/>
      <c r="I1021" s="125"/>
      <c r="J1021" s="125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25"/>
      <c r="C1022" s="125"/>
      <c r="D1022" s="125"/>
      <c r="E1022" s="125"/>
      <c r="F1022" s="125"/>
      <c r="G1022" s="125"/>
      <c r="H1022" s="125"/>
      <c r="I1022" s="125"/>
      <c r="J1022" s="125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25"/>
      <c r="C1023" s="125"/>
      <c r="D1023" s="125"/>
      <c r="E1023" s="125"/>
      <c r="F1023" s="125"/>
      <c r="G1023" s="125"/>
      <c r="H1023" s="125"/>
      <c r="I1023" s="125"/>
      <c r="J1023" s="125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25"/>
      <c r="C1024" s="125"/>
      <c r="D1024" s="125"/>
      <c r="E1024" s="125"/>
      <c r="F1024" s="125"/>
      <c r="G1024" s="125"/>
      <c r="H1024" s="125"/>
      <c r="I1024" s="125"/>
      <c r="J1024" s="125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25"/>
      <c r="C1025" s="125"/>
      <c r="D1025" s="125"/>
      <c r="E1025" s="125"/>
      <c r="F1025" s="125"/>
      <c r="G1025" s="125"/>
      <c r="H1025" s="125"/>
      <c r="I1025" s="125"/>
      <c r="J1025" s="125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25"/>
      <c r="C1026" s="125"/>
      <c r="D1026" s="125"/>
      <c r="E1026" s="125"/>
      <c r="F1026" s="125"/>
      <c r="G1026" s="125"/>
      <c r="H1026" s="125"/>
      <c r="I1026" s="125"/>
      <c r="J1026" s="125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25"/>
      <c r="C1027" s="125"/>
      <c r="D1027" s="125"/>
      <c r="E1027" s="125"/>
      <c r="F1027" s="125"/>
      <c r="G1027" s="125"/>
      <c r="H1027" s="125"/>
      <c r="I1027" s="125"/>
      <c r="J1027" s="125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25"/>
      <c r="C1028" s="125"/>
      <c r="D1028" s="125"/>
      <c r="E1028" s="125"/>
      <c r="F1028" s="125"/>
      <c r="G1028" s="125"/>
      <c r="H1028" s="125"/>
      <c r="I1028" s="125"/>
      <c r="J1028" s="125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25"/>
      <c r="C1029" s="125"/>
      <c r="D1029" s="125"/>
      <c r="E1029" s="125"/>
      <c r="F1029" s="125"/>
      <c r="G1029" s="125"/>
      <c r="H1029" s="125"/>
      <c r="I1029" s="125"/>
      <c r="J1029" s="125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25"/>
      <c r="C1030" s="125"/>
      <c r="D1030" s="125"/>
      <c r="E1030" s="125"/>
      <c r="F1030" s="125"/>
      <c r="G1030" s="125"/>
      <c r="H1030" s="125"/>
      <c r="I1030" s="125"/>
      <c r="J1030" s="125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25"/>
      <c r="C1031" s="125"/>
      <c r="D1031" s="125"/>
      <c r="E1031" s="125"/>
      <c r="F1031" s="125"/>
      <c r="G1031" s="125"/>
      <c r="H1031" s="125"/>
      <c r="I1031" s="125"/>
      <c r="J1031" s="125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25"/>
      <c r="C1032" s="125"/>
      <c r="D1032" s="125"/>
      <c r="E1032" s="125"/>
      <c r="F1032" s="125"/>
      <c r="G1032" s="125"/>
      <c r="H1032" s="125"/>
      <c r="I1032" s="125"/>
      <c r="J1032" s="125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25"/>
      <c r="C1033" s="125"/>
      <c r="D1033" s="125"/>
      <c r="E1033" s="125"/>
      <c r="F1033" s="125"/>
      <c r="G1033" s="125"/>
      <c r="H1033" s="125"/>
      <c r="I1033" s="125"/>
      <c r="J1033" s="125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25"/>
      <c r="C1034" s="125"/>
      <c r="D1034" s="125"/>
      <c r="E1034" s="125"/>
      <c r="F1034" s="125"/>
      <c r="G1034" s="125"/>
      <c r="H1034" s="125"/>
      <c r="I1034" s="125"/>
      <c r="J1034" s="125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25"/>
      <c r="C1035" s="125"/>
      <c r="D1035" s="125"/>
      <c r="E1035" s="125"/>
      <c r="F1035" s="125"/>
      <c r="G1035" s="125"/>
      <c r="H1035" s="125"/>
      <c r="I1035" s="125"/>
      <c r="J1035" s="125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25"/>
      <c r="C1036" s="125"/>
      <c r="D1036" s="125"/>
      <c r="E1036" s="125"/>
      <c r="F1036" s="125"/>
      <c r="G1036" s="125"/>
      <c r="H1036" s="125"/>
      <c r="I1036" s="125"/>
      <c r="J1036" s="125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25"/>
      <c r="C1037" s="125"/>
      <c r="D1037" s="125"/>
      <c r="E1037" s="125"/>
      <c r="F1037" s="125"/>
      <c r="G1037" s="125"/>
      <c r="H1037" s="125"/>
      <c r="I1037" s="125"/>
      <c r="J1037" s="125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25"/>
      <c r="C1038" s="125"/>
      <c r="D1038" s="125"/>
      <c r="E1038" s="125"/>
      <c r="F1038" s="125"/>
      <c r="G1038" s="125"/>
      <c r="H1038" s="125"/>
      <c r="I1038" s="125"/>
      <c r="J1038" s="125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25"/>
      <c r="C1039" s="125"/>
      <c r="D1039" s="125"/>
      <c r="E1039" s="125"/>
      <c r="F1039" s="125"/>
      <c r="G1039" s="125"/>
      <c r="H1039" s="125"/>
      <c r="I1039" s="125"/>
      <c r="J1039" s="125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25"/>
      <c r="C1040" s="125"/>
      <c r="D1040" s="125"/>
      <c r="E1040" s="125"/>
      <c r="F1040" s="125"/>
      <c r="G1040" s="125"/>
      <c r="H1040" s="125"/>
      <c r="I1040" s="125"/>
      <c r="J1040" s="125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25"/>
      <c r="C1041" s="125"/>
      <c r="D1041" s="125"/>
      <c r="E1041" s="125"/>
      <c r="F1041" s="125"/>
      <c r="G1041" s="125"/>
      <c r="H1041" s="125"/>
      <c r="I1041" s="125"/>
      <c r="J1041" s="125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25"/>
      <c r="C1042" s="125"/>
      <c r="D1042" s="125"/>
      <c r="E1042" s="125"/>
      <c r="F1042" s="125"/>
      <c r="G1042" s="125"/>
      <c r="H1042" s="125"/>
      <c r="I1042" s="125"/>
      <c r="J1042" s="125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25"/>
      <c r="C1043" s="125"/>
      <c r="D1043" s="125"/>
      <c r="E1043" s="125"/>
      <c r="F1043" s="125"/>
      <c r="G1043" s="125"/>
      <c r="H1043" s="125"/>
      <c r="I1043" s="125"/>
      <c r="J1043" s="125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25"/>
      <c r="C1044" s="125"/>
      <c r="D1044" s="125"/>
      <c r="E1044" s="125"/>
      <c r="F1044" s="125"/>
      <c r="G1044" s="125"/>
      <c r="H1044" s="125"/>
      <c r="I1044" s="125"/>
      <c r="J1044" s="125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25"/>
      <c r="C1045" s="125"/>
      <c r="D1045" s="125"/>
      <c r="E1045" s="125"/>
      <c r="F1045" s="125"/>
      <c r="G1045" s="125"/>
      <c r="H1045" s="125"/>
      <c r="I1045" s="125"/>
      <c r="J1045" s="125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25"/>
      <c r="C1046" s="125"/>
      <c r="D1046" s="125"/>
      <c r="E1046" s="125"/>
      <c r="F1046" s="125"/>
      <c r="G1046" s="125"/>
      <c r="H1046" s="125"/>
      <c r="I1046" s="125"/>
      <c r="J1046" s="125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25"/>
      <c r="C1047" s="125"/>
      <c r="D1047" s="125"/>
      <c r="E1047" s="125"/>
      <c r="F1047" s="125"/>
      <c r="G1047" s="125"/>
      <c r="H1047" s="125"/>
      <c r="I1047" s="125"/>
      <c r="J1047" s="125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25"/>
      <c r="C1048" s="125"/>
      <c r="D1048" s="125"/>
      <c r="E1048" s="125"/>
      <c r="F1048" s="125"/>
      <c r="G1048" s="125"/>
      <c r="H1048" s="125"/>
      <c r="I1048" s="125"/>
      <c r="J1048" s="125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25"/>
      <c r="C1049" s="125"/>
      <c r="D1049" s="125"/>
      <c r="E1049" s="125"/>
      <c r="F1049" s="125"/>
      <c r="G1049" s="125"/>
      <c r="H1049" s="125"/>
      <c r="I1049" s="125"/>
      <c r="J1049" s="125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25"/>
      <c r="C1050" s="125"/>
      <c r="D1050" s="125"/>
      <c r="E1050" s="125"/>
      <c r="F1050" s="125"/>
      <c r="G1050" s="125"/>
      <c r="H1050" s="125"/>
      <c r="I1050" s="125"/>
      <c r="J1050" s="125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25"/>
      <c r="C1051" s="125"/>
      <c r="D1051" s="125"/>
      <c r="E1051" s="125"/>
      <c r="F1051" s="125"/>
      <c r="G1051" s="125"/>
      <c r="H1051" s="125"/>
      <c r="I1051" s="125"/>
      <c r="J1051" s="125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25"/>
      <c r="C1052" s="125"/>
      <c r="D1052" s="125"/>
      <c r="E1052" s="125"/>
      <c r="F1052" s="125"/>
      <c r="G1052" s="125"/>
      <c r="H1052" s="125"/>
      <c r="I1052" s="125"/>
      <c r="J1052" s="125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25"/>
      <c r="C1053" s="125"/>
      <c r="D1053" s="125"/>
      <c r="E1053" s="125"/>
      <c r="F1053" s="125"/>
      <c r="G1053" s="125"/>
      <c r="H1053" s="125"/>
      <c r="I1053" s="125"/>
      <c r="J1053" s="125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25"/>
      <c r="C1054" s="125"/>
      <c r="D1054" s="125"/>
      <c r="E1054" s="125"/>
      <c r="F1054" s="125"/>
      <c r="G1054" s="125"/>
      <c r="H1054" s="125"/>
      <c r="I1054" s="125"/>
      <c r="J1054" s="125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25"/>
      <c r="C1055" s="125"/>
      <c r="D1055" s="125"/>
      <c r="E1055" s="125"/>
      <c r="F1055" s="125"/>
      <c r="G1055" s="125"/>
      <c r="H1055" s="125"/>
      <c r="I1055" s="125"/>
      <c r="J1055" s="125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25"/>
      <c r="C1056" s="125"/>
      <c r="D1056" s="125"/>
      <c r="E1056" s="125"/>
      <c r="F1056" s="125"/>
      <c r="G1056" s="125"/>
      <c r="H1056" s="125"/>
      <c r="I1056" s="125"/>
      <c r="J1056" s="125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25"/>
      <c r="C1057" s="125"/>
      <c r="D1057" s="125"/>
      <c r="E1057" s="125"/>
      <c r="F1057" s="125"/>
      <c r="G1057" s="125"/>
      <c r="H1057" s="125"/>
      <c r="I1057" s="125"/>
      <c r="J1057" s="125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25"/>
      <c r="C1058" s="125"/>
      <c r="D1058" s="125"/>
      <c r="E1058" s="125"/>
      <c r="F1058" s="125"/>
      <c r="G1058" s="125"/>
      <c r="H1058" s="125"/>
      <c r="I1058" s="125"/>
      <c r="J1058" s="125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25"/>
      <c r="C1059" s="125"/>
      <c r="D1059" s="125"/>
      <c r="E1059" s="125"/>
      <c r="F1059" s="125"/>
      <c r="G1059" s="125"/>
      <c r="H1059" s="125"/>
      <c r="I1059" s="125"/>
      <c r="J1059" s="125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25"/>
      <c r="C1060" s="125"/>
      <c r="D1060" s="125"/>
      <c r="E1060" s="125"/>
      <c r="F1060" s="125"/>
      <c r="G1060" s="125"/>
      <c r="H1060" s="125"/>
      <c r="I1060" s="125"/>
      <c r="J1060" s="125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25"/>
      <c r="C1061" s="125"/>
      <c r="D1061" s="125"/>
      <c r="E1061" s="125"/>
      <c r="F1061" s="125"/>
      <c r="G1061" s="125"/>
      <c r="H1061" s="125"/>
      <c r="I1061" s="125"/>
      <c r="J1061" s="125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25"/>
      <c r="C1062" s="125"/>
      <c r="D1062" s="125"/>
      <c r="E1062" s="125"/>
      <c r="F1062" s="125"/>
      <c r="G1062" s="125"/>
      <c r="H1062" s="125"/>
      <c r="I1062" s="125"/>
      <c r="J1062" s="125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25"/>
      <c r="C1063" s="125"/>
      <c r="D1063" s="125"/>
      <c r="E1063" s="125"/>
      <c r="F1063" s="125"/>
      <c r="G1063" s="125"/>
      <c r="H1063" s="125"/>
      <c r="I1063" s="125"/>
      <c r="J1063" s="125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25"/>
      <c r="C1064" s="125"/>
      <c r="D1064" s="125"/>
      <c r="E1064" s="125"/>
      <c r="F1064" s="125"/>
      <c r="G1064" s="125"/>
      <c r="H1064" s="125"/>
      <c r="I1064" s="125"/>
      <c r="J1064" s="125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25"/>
      <c r="C1065" s="125"/>
      <c r="D1065" s="125"/>
      <c r="E1065" s="125"/>
      <c r="F1065" s="125"/>
      <c r="G1065" s="125"/>
      <c r="H1065" s="125"/>
      <c r="I1065" s="125"/>
      <c r="J1065" s="125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25"/>
      <c r="C1066" s="125"/>
      <c r="D1066" s="125"/>
      <c r="E1066" s="125"/>
      <c r="F1066" s="125"/>
      <c r="G1066" s="125"/>
      <c r="H1066" s="125"/>
      <c r="I1066" s="125"/>
      <c r="J1066" s="125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25"/>
      <c r="C1067" s="125"/>
      <c r="D1067" s="125"/>
      <c r="E1067" s="125"/>
      <c r="F1067" s="125"/>
      <c r="G1067" s="125"/>
      <c r="H1067" s="125"/>
      <c r="I1067" s="125"/>
      <c r="J1067" s="125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25"/>
      <c r="C1068" s="125"/>
      <c r="D1068" s="125"/>
      <c r="E1068" s="125"/>
      <c r="F1068" s="125"/>
      <c r="G1068" s="125"/>
      <c r="H1068" s="125"/>
      <c r="I1068" s="125"/>
      <c r="J1068" s="125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25"/>
      <c r="C1069" s="125"/>
      <c r="D1069" s="125"/>
      <c r="E1069" s="125"/>
      <c r="F1069" s="125"/>
      <c r="G1069" s="125"/>
      <c r="H1069" s="125"/>
      <c r="I1069" s="125"/>
      <c r="J1069" s="125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25"/>
      <c r="C1070" s="125"/>
      <c r="D1070" s="125"/>
      <c r="E1070" s="125"/>
      <c r="F1070" s="125"/>
      <c r="G1070" s="125"/>
      <c r="H1070" s="125"/>
      <c r="I1070" s="125"/>
      <c r="J1070" s="125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25"/>
      <c r="C1071" s="125"/>
      <c r="D1071" s="125"/>
      <c r="E1071" s="125"/>
      <c r="F1071" s="125"/>
      <c r="G1071" s="125"/>
      <c r="H1071" s="125"/>
      <c r="I1071" s="125"/>
      <c r="J1071" s="125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25"/>
      <c r="C1072" s="125"/>
      <c r="D1072" s="125"/>
      <c r="E1072" s="125"/>
      <c r="F1072" s="125"/>
      <c r="G1072" s="125"/>
      <c r="H1072" s="125"/>
      <c r="I1072" s="125"/>
      <c r="J1072" s="125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25"/>
      <c r="C1074" s="125"/>
      <c r="D1074" s="125"/>
      <c r="E1074" s="125"/>
      <c r="F1074" s="125"/>
      <c r="G1074" s="125"/>
      <c r="H1074" s="125"/>
      <c r="I1074" s="125"/>
      <c r="J1074" s="125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25"/>
      <c r="C1075" s="125"/>
      <c r="D1075" s="125"/>
      <c r="E1075" s="125"/>
      <c r="F1075" s="125"/>
      <c r="G1075" s="125"/>
      <c r="H1075" s="125"/>
      <c r="I1075" s="125"/>
      <c r="J1075" s="125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25"/>
      <c r="C1076" s="125"/>
      <c r="D1076" s="125"/>
      <c r="E1076" s="125"/>
      <c r="F1076" s="125"/>
      <c r="G1076" s="125"/>
      <c r="H1076" s="125"/>
      <c r="I1076" s="125"/>
      <c r="J1076" s="125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25"/>
      <c r="C1077" s="125"/>
      <c r="D1077" s="125"/>
      <c r="E1077" s="125"/>
      <c r="F1077" s="125"/>
      <c r="G1077" s="125"/>
      <c r="H1077" s="125"/>
      <c r="I1077" s="125"/>
      <c r="J1077" s="125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25"/>
      <c r="C1078" s="125"/>
      <c r="D1078" s="125"/>
      <c r="E1078" s="125"/>
      <c r="F1078" s="125"/>
      <c r="G1078" s="125"/>
      <c r="H1078" s="125"/>
      <c r="I1078" s="125"/>
      <c r="J1078" s="125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25"/>
      <c r="C1079" s="125"/>
      <c r="D1079" s="125"/>
      <c r="E1079" s="125"/>
      <c r="F1079" s="125"/>
      <c r="G1079" s="125"/>
      <c r="H1079" s="125"/>
      <c r="I1079" s="125"/>
      <c r="J1079" s="125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25"/>
      <c r="C1080" s="125"/>
      <c r="D1080" s="125"/>
      <c r="E1080" s="125"/>
      <c r="F1080" s="125"/>
      <c r="G1080" s="125"/>
      <c r="H1080" s="125"/>
      <c r="I1080" s="125"/>
      <c r="J1080" s="125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25"/>
      <c r="C1081" s="125"/>
      <c r="D1081" s="125"/>
      <c r="E1081" s="125"/>
      <c r="F1081" s="125"/>
      <c r="G1081" s="125"/>
      <c r="H1081" s="125"/>
      <c r="I1081" s="125"/>
      <c r="J1081" s="125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25"/>
      <c r="C1082" s="125"/>
      <c r="D1082" s="125"/>
      <c r="E1082" s="125"/>
      <c r="F1082" s="125"/>
      <c r="G1082" s="125"/>
      <c r="H1082" s="125"/>
      <c r="I1082" s="125"/>
      <c r="J1082" s="125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25"/>
      <c r="C1083" s="125"/>
      <c r="D1083" s="125"/>
      <c r="E1083" s="125"/>
      <c r="F1083" s="125"/>
      <c r="G1083" s="125"/>
      <c r="H1083" s="125"/>
      <c r="I1083" s="125"/>
      <c r="J1083" s="125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25"/>
      <c r="C1084" s="125"/>
      <c r="D1084" s="125"/>
      <c r="E1084" s="125"/>
      <c r="F1084" s="125"/>
      <c r="G1084" s="125"/>
      <c r="H1084" s="125"/>
      <c r="I1084" s="125"/>
      <c r="J1084" s="125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25"/>
      <c r="C1085" s="125"/>
      <c r="D1085" s="125"/>
      <c r="E1085" s="125"/>
      <c r="F1085" s="125"/>
      <c r="G1085" s="125"/>
      <c r="H1085" s="125"/>
      <c r="I1085" s="125"/>
      <c r="J1085" s="125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25"/>
      <c r="C1086" s="125"/>
      <c r="D1086" s="125"/>
      <c r="E1086" s="125"/>
      <c r="F1086" s="125"/>
      <c r="G1086" s="125"/>
      <c r="H1086" s="125"/>
      <c r="I1086" s="125"/>
      <c r="J1086" s="125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25"/>
      <c r="C1087" s="125"/>
      <c r="D1087" s="125"/>
      <c r="E1087" s="125"/>
      <c r="F1087" s="125"/>
      <c r="G1087" s="125"/>
      <c r="H1087" s="125"/>
      <c r="I1087" s="125"/>
      <c r="J1087" s="125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25"/>
      <c r="C1088" s="125"/>
      <c r="D1088" s="125"/>
      <c r="E1088" s="125"/>
      <c r="F1088" s="125"/>
      <c r="G1088" s="125"/>
      <c r="H1088" s="125"/>
      <c r="I1088" s="125"/>
      <c r="J1088" s="125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25"/>
      <c r="C1089" s="125"/>
      <c r="D1089" s="125"/>
      <c r="E1089" s="125"/>
      <c r="F1089" s="125"/>
      <c r="G1089" s="125"/>
      <c r="H1089" s="125"/>
      <c r="I1089" s="125"/>
      <c r="J1089" s="125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25"/>
      <c r="C1090" s="125"/>
      <c r="D1090" s="125"/>
      <c r="E1090" s="125"/>
      <c r="F1090" s="125"/>
      <c r="G1090" s="125"/>
      <c r="H1090" s="125"/>
      <c r="I1090" s="125"/>
      <c r="J1090" s="125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25"/>
      <c r="C1091" s="125"/>
      <c r="D1091" s="125"/>
      <c r="E1091" s="125"/>
      <c r="F1091" s="125"/>
      <c r="G1091" s="125"/>
      <c r="H1091" s="125"/>
      <c r="I1091" s="125"/>
      <c r="J1091" s="125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25"/>
      <c r="C1092" s="125"/>
      <c r="D1092" s="125"/>
      <c r="E1092" s="125"/>
      <c r="F1092" s="125"/>
      <c r="G1092" s="125"/>
      <c r="H1092" s="125"/>
      <c r="I1092" s="125"/>
      <c r="J1092" s="125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25"/>
      <c r="C1093" s="125"/>
      <c r="D1093" s="125"/>
      <c r="E1093" s="125"/>
      <c r="F1093" s="125"/>
      <c r="G1093" s="125"/>
      <c r="H1093" s="125"/>
      <c r="I1093" s="125"/>
      <c r="J1093" s="125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25"/>
      <c r="C1094" s="125"/>
      <c r="D1094" s="125"/>
      <c r="E1094" s="125"/>
      <c r="F1094" s="125"/>
      <c r="G1094" s="125"/>
      <c r="H1094" s="125"/>
      <c r="I1094" s="125"/>
      <c r="J1094" s="125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25"/>
      <c r="C1095" s="125"/>
      <c r="D1095" s="125"/>
      <c r="E1095" s="125"/>
      <c r="F1095" s="125"/>
      <c r="G1095" s="125"/>
      <c r="H1095" s="125"/>
      <c r="I1095" s="125"/>
      <c r="J1095" s="125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25"/>
      <c r="C1096" s="125"/>
      <c r="D1096" s="125"/>
      <c r="E1096" s="125"/>
      <c r="F1096" s="125"/>
      <c r="G1096" s="125"/>
      <c r="H1096" s="125"/>
      <c r="I1096" s="125"/>
      <c r="J1096" s="125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25"/>
      <c r="C1097" s="125"/>
      <c r="D1097" s="125"/>
      <c r="E1097" s="125"/>
      <c r="F1097" s="125"/>
      <c r="G1097" s="125"/>
      <c r="H1097" s="125"/>
      <c r="I1097" s="125"/>
      <c r="J1097" s="125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25"/>
      <c r="C1098" s="125"/>
      <c r="D1098" s="125"/>
      <c r="E1098" s="125"/>
      <c r="F1098" s="125"/>
      <c r="G1098" s="125"/>
      <c r="H1098" s="125"/>
      <c r="I1098" s="125"/>
      <c r="J1098" s="125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25"/>
      <c r="C1099" s="125"/>
      <c r="D1099" s="125"/>
      <c r="E1099" s="125"/>
      <c r="F1099" s="125"/>
      <c r="G1099" s="125"/>
      <c r="H1099" s="125"/>
      <c r="I1099" s="125"/>
      <c r="J1099" s="125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25"/>
      <c r="C1100" s="125"/>
      <c r="D1100" s="125"/>
      <c r="E1100" s="125"/>
      <c r="F1100" s="125"/>
      <c r="G1100" s="125"/>
      <c r="H1100" s="125"/>
      <c r="I1100" s="125"/>
      <c r="J1100" s="125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25"/>
      <c r="C1101" s="125"/>
      <c r="D1101" s="125"/>
      <c r="E1101" s="125"/>
      <c r="F1101" s="125"/>
      <c r="G1101" s="125"/>
      <c r="H1101" s="125"/>
      <c r="I1101" s="125"/>
      <c r="J1101" s="125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25"/>
      <c r="C1102" s="125"/>
      <c r="D1102" s="125"/>
      <c r="E1102" s="125"/>
      <c r="F1102" s="125"/>
      <c r="G1102" s="125"/>
      <c r="H1102" s="125"/>
      <c r="I1102" s="125"/>
      <c r="J1102" s="125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25"/>
      <c r="C1103" s="125"/>
      <c r="D1103" s="125"/>
      <c r="E1103" s="125"/>
      <c r="F1103" s="125"/>
      <c r="G1103" s="125"/>
      <c r="H1103" s="125"/>
      <c r="I1103" s="125"/>
      <c r="J1103" s="125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25"/>
      <c r="C1104" s="125"/>
      <c r="D1104" s="125"/>
      <c r="E1104" s="125"/>
      <c r="F1104" s="125"/>
      <c r="G1104" s="125"/>
      <c r="H1104" s="125"/>
      <c r="I1104" s="125"/>
      <c r="J1104" s="125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25"/>
      <c r="C1105" s="125"/>
      <c r="D1105" s="125"/>
      <c r="E1105" s="125"/>
      <c r="F1105" s="125"/>
      <c r="G1105" s="125"/>
      <c r="H1105" s="125"/>
      <c r="I1105" s="125"/>
      <c r="J1105" s="125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25"/>
      <c r="C1106" s="125"/>
      <c r="D1106" s="125"/>
      <c r="E1106" s="125"/>
      <c r="F1106" s="125"/>
      <c r="G1106" s="125"/>
      <c r="H1106" s="125"/>
      <c r="I1106" s="125"/>
      <c r="J1106" s="125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25"/>
      <c r="C1107" s="125"/>
      <c r="D1107" s="125"/>
      <c r="E1107" s="125"/>
      <c r="F1107" s="125"/>
      <c r="G1107" s="125"/>
      <c r="H1107" s="125"/>
      <c r="I1107" s="125"/>
      <c r="J1107" s="125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25"/>
      <c r="C1108" s="125"/>
      <c r="D1108" s="125"/>
      <c r="E1108" s="125"/>
      <c r="F1108" s="125"/>
      <c r="G1108" s="125"/>
      <c r="H1108" s="125"/>
      <c r="I1108" s="125"/>
      <c r="J1108" s="125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25"/>
      <c r="C1109" s="125"/>
      <c r="D1109" s="125"/>
      <c r="E1109" s="125"/>
      <c r="F1109" s="125"/>
      <c r="G1109" s="125"/>
      <c r="H1109" s="125"/>
      <c r="I1109" s="125"/>
      <c r="J1109" s="125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25"/>
      <c r="C1110" s="125"/>
      <c r="D1110" s="125"/>
      <c r="E1110" s="125"/>
      <c r="F1110" s="125"/>
      <c r="G1110" s="125"/>
      <c r="H1110" s="125"/>
      <c r="I1110" s="125"/>
      <c r="J1110" s="125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25"/>
      <c r="C1111" s="125"/>
      <c r="D1111" s="125"/>
      <c r="E1111" s="125"/>
      <c r="F1111" s="125"/>
      <c r="G1111" s="125"/>
      <c r="H1111" s="125"/>
      <c r="I1111" s="125"/>
      <c r="J1111" s="125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25"/>
      <c r="C1112" s="125"/>
      <c r="D1112" s="125"/>
      <c r="E1112" s="125"/>
      <c r="F1112" s="125"/>
      <c r="G1112" s="125"/>
      <c r="H1112" s="125"/>
      <c r="I1112" s="125"/>
      <c r="J1112" s="125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25"/>
      <c r="C1113" s="125"/>
      <c r="D1113" s="125"/>
      <c r="E1113" s="125"/>
      <c r="F1113" s="125"/>
      <c r="G1113" s="125"/>
      <c r="H1113" s="125"/>
      <c r="I1113" s="125"/>
      <c r="J1113" s="125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25"/>
      <c r="C1114" s="125"/>
      <c r="D1114" s="125"/>
      <c r="E1114" s="125"/>
      <c r="F1114" s="125"/>
      <c r="G1114" s="125"/>
      <c r="H1114" s="125"/>
      <c r="I1114" s="125"/>
      <c r="J1114" s="125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25"/>
      <c r="C1115" s="125"/>
      <c r="D1115" s="125"/>
      <c r="E1115" s="125"/>
      <c r="F1115" s="125"/>
      <c r="G1115" s="125"/>
      <c r="H1115" s="125"/>
      <c r="I1115" s="125"/>
      <c r="J1115" s="125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25"/>
      <c r="C1116" s="125"/>
      <c r="D1116" s="125"/>
      <c r="E1116" s="125"/>
      <c r="F1116" s="125"/>
      <c r="G1116" s="125"/>
      <c r="H1116" s="125"/>
      <c r="I1116" s="125"/>
      <c r="J1116" s="125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25"/>
      <c r="C1117" s="125"/>
      <c r="D1117" s="125"/>
      <c r="E1117" s="125"/>
      <c r="F1117" s="125"/>
      <c r="G1117" s="125"/>
      <c r="H1117" s="125"/>
      <c r="I1117" s="125"/>
      <c r="J1117" s="125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25"/>
      <c r="C1118" s="125"/>
      <c r="D1118" s="125"/>
      <c r="E1118" s="125"/>
      <c r="F1118" s="125"/>
      <c r="G1118" s="125"/>
      <c r="H1118" s="125"/>
      <c r="I1118" s="125"/>
      <c r="J1118" s="125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25"/>
      <c r="C1119" s="125"/>
      <c r="D1119" s="125"/>
      <c r="E1119" s="125"/>
      <c r="F1119" s="125"/>
      <c r="G1119" s="125"/>
      <c r="H1119" s="125"/>
      <c r="I1119" s="125"/>
      <c r="J1119" s="125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25"/>
      <c r="C1120" s="125"/>
      <c r="D1120" s="125"/>
      <c r="E1120" s="125"/>
      <c r="F1120" s="125"/>
      <c r="G1120" s="125"/>
      <c r="H1120" s="125"/>
      <c r="I1120" s="125"/>
      <c r="J1120" s="125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25"/>
      <c r="C1121" s="125"/>
      <c r="D1121" s="125"/>
      <c r="E1121" s="125"/>
      <c r="F1121" s="125"/>
      <c r="G1121" s="125"/>
      <c r="H1121" s="125"/>
      <c r="I1121" s="125"/>
      <c r="J1121" s="125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25"/>
      <c r="C1122" s="125"/>
      <c r="D1122" s="125"/>
      <c r="E1122" s="125"/>
      <c r="F1122" s="125"/>
      <c r="G1122" s="125"/>
      <c r="H1122" s="125"/>
      <c r="I1122" s="125"/>
      <c r="J1122" s="125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25"/>
      <c r="C1123" s="125"/>
      <c r="D1123" s="125"/>
      <c r="E1123" s="125"/>
      <c r="F1123" s="125"/>
      <c r="G1123" s="125"/>
      <c r="H1123" s="125"/>
      <c r="I1123" s="125"/>
      <c r="J1123" s="125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25"/>
      <c r="C1124" s="125"/>
      <c r="D1124" s="125"/>
      <c r="E1124" s="125"/>
      <c r="F1124" s="125"/>
      <c r="G1124" s="125"/>
      <c r="H1124" s="125"/>
      <c r="I1124" s="125"/>
      <c r="J1124" s="125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25"/>
      <c r="C1125" s="125"/>
      <c r="D1125" s="125"/>
      <c r="E1125" s="125"/>
      <c r="F1125" s="125"/>
      <c r="G1125" s="125"/>
      <c r="H1125" s="125"/>
      <c r="I1125" s="125"/>
      <c r="J1125" s="125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25"/>
      <c r="C1126" s="125"/>
      <c r="D1126" s="125"/>
      <c r="E1126" s="125"/>
      <c r="F1126" s="125"/>
      <c r="G1126" s="125"/>
      <c r="H1126" s="125"/>
      <c r="I1126" s="125"/>
      <c r="J1126" s="125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25"/>
      <c r="C1127" s="125"/>
      <c r="D1127" s="125"/>
      <c r="E1127" s="125"/>
      <c r="F1127" s="125"/>
      <c r="G1127" s="125"/>
      <c r="H1127" s="125"/>
      <c r="I1127" s="125"/>
      <c r="J1127" s="125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25"/>
      <c r="C1128" s="125"/>
      <c r="D1128" s="125"/>
      <c r="E1128" s="125"/>
      <c r="F1128" s="125"/>
      <c r="G1128" s="125"/>
      <c r="H1128" s="125"/>
      <c r="I1128" s="125"/>
      <c r="J1128" s="125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25"/>
      <c r="C1129" s="125"/>
      <c r="D1129" s="125"/>
      <c r="E1129" s="125"/>
      <c r="F1129" s="125"/>
      <c r="G1129" s="125"/>
      <c r="H1129" s="125"/>
      <c r="I1129" s="125"/>
      <c r="J1129" s="125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25"/>
      <c r="C1130" s="125"/>
      <c r="D1130" s="125"/>
      <c r="E1130" s="125"/>
      <c r="F1130" s="125"/>
      <c r="G1130" s="125"/>
      <c r="H1130" s="125"/>
      <c r="I1130" s="125"/>
      <c r="J1130" s="125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25"/>
      <c r="C1131" s="125"/>
      <c r="D1131" s="125"/>
      <c r="E1131" s="125"/>
      <c r="F1131" s="125"/>
      <c r="G1131" s="125"/>
      <c r="H1131" s="125"/>
      <c r="I1131" s="125"/>
      <c r="J1131" s="125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25"/>
      <c r="C1132" s="125"/>
      <c r="D1132" s="125"/>
      <c r="E1132" s="125"/>
      <c r="F1132" s="125"/>
      <c r="G1132" s="125"/>
      <c r="H1132" s="125"/>
      <c r="I1132" s="125"/>
      <c r="J1132" s="125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25"/>
      <c r="C1133" s="125"/>
      <c r="D1133" s="125"/>
      <c r="E1133" s="125"/>
      <c r="F1133" s="125"/>
      <c r="G1133" s="125"/>
      <c r="H1133" s="125"/>
      <c r="I1133" s="125"/>
      <c r="J1133" s="125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25"/>
      <c r="C1134" s="125"/>
      <c r="D1134" s="125"/>
      <c r="E1134" s="125"/>
      <c r="F1134" s="125"/>
      <c r="G1134" s="125"/>
      <c r="H1134" s="125"/>
      <c r="I1134" s="125"/>
      <c r="J1134" s="125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25"/>
      <c r="C1135" s="125"/>
      <c r="D1135" s="125"/>
      <c r="E1135" s="125"/>
      <c r="F1135" s="125"/>
      <c r="G1135" s="125"/>
      <c r="H1135" s="125"/>
      <c r="I1135" s="125"/>
      <c r="J1135" s="125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25"/>
      <c r="C1136" s="125"/>
      <c r="D1136" s="125"/>
      <c r="E1136" s="125"/>
      <c r="F1136" s="125"/>
      <c r="G1136" s="125"/>
      <c r="H1136" s="125"/>
      <c r="I1136" s="125"/>
      <c r="J1136" s="125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25"/>
      <c r="C1137" s="125"/>
      <c r="D1137" s="125"/>
      <c r="E1137" s="125"/>
      <c r="F1137" s="125"/>
      <c r="G1137" s="125"/>
      <c r="H1137" s="125"/>
      <c r="I1137" s="125"/>
      <c r="J1137" s="125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25"/>
      <c r="C1138" s="125"/>
      <c r="D1138" s="125"/>
      <c r="E1138" s="125"/>
      <c r="F1138" s="125"/>
      <c r="G1138" s="125"/>
      <c r="H1138" s="125"/>
      <c r="I1138" s="125"/>
      <c r="J1138" s="125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25"/>
      <c r="C1139" s="125"/>
      <c r="D1139" s="125"/>
      <c r="E1139" s="125"/>
      <c r="F1139" s="125"/>
      <c r="G1139" s="125"/>
      <c r="H1139" s="125"/>
      <c r="I1139" s="125"/>
      <c r="J1139" s="125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25"/>
      <c r="C1140" s="125"/>
      <c r="D1140" s="125"/>
      <c r="E1140" s="125"/>
      <c r="F1140" s="125"/>
      <c r="G1140" s="125"/>
      <c r="H1140" s="125"/>
      <c r="I1140" s="125"/>
      <c r="J1140" s="125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25"/>
      <c r="C1141" s="125"/>
      <c r="D1141" s="125"/>
      <c r="E1141" s="125"/>
      <c r="F1141" s="125"/>
      <c r="G1141" s="125"/>
      <c r="H1141" s="125"/>
      <c r="I1141" s="125"/>
      <c r="J1141" s="125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25"/>
      <c r="C1142" s="125"/>
      <c r="D1142" s="125"/>
      <c r="E1142" s="125"/>
      <c r="F1142" s="125"/>
      <c r="G1142" s="125"/>
      <c r="H1142" s="125"/>
      <c r="I1142" s="125"/>
      <c r="J1142" s="125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25"/>
      <c r="C1143" s="125"/>
      <c r="D1143" s="125"/>
      <c r="E1143" s="125"/>
      <c r="F1143" s="125"/>
      <c r="G1143" s="125"/>
      <c r="H1143" s="125"/>
      <c r="I1143" s="125"/>
      <c r="J1143" s="125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25"/>
      <c r="C1144" s="125"/>
      <c r="D1144" s="125"/>
      <c r="E1144" s="125"/>
      <c r="F1144" s="125"/>
      <c r="G1144" s="125"/>
      <c r="H1144" s="125"/>
      <c r="I1144" s="125"/>
      <c r="J1144" s="125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25"/>
      <c r="C1145" s="125"/>
      <c r="D1145" s="125"/>
      <c r="E1145" s="125"/>
      <c r="F1145" s="125"/>
      <c r="G1145" s="125"/>
      <c r="H1145" s="125"/>
      <c r="I1145" s="125"/>
      <c r="J1145" s="125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25"/>
      <c r="C1146" s="125"/>
      <c r="D1146" s="125"/>
      <c r="E1146" s="125"/>
      <c r="F1146" s="125"/>
      <c r="G1146" s="125"/>
      <c r="H1146" s="125"/>
      <c r="I1146" s="125"/>
      <c r="J1146" s="125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25"/>
      <c r="C1147" s="125"/>
      <c r="D1147" s="125"/>
      <c r="E1147" s="125"/>
      <c r="F1147" s="125"/>
      <c r="G1147" s="125"/>
      <c r="H1147" s="125"/>
      <c r="I1147" s="125"/>
      <c r="J1147" s="125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25"/>
      <c r="C1148" s="125"/>
      <c r="D1148" s="125"/>
      <c r="E1148" s="125"/>
      <c r="F1148" s="125"/>
      <c r="G1148" s="125"/>
      <c r="H1148" s="125"/>
      <c r="I1148" s="125"/>
      <c r="J1148" s="125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25"/>
      <c r="C1149" s="125"/>
      <c r="D1149" s="125"/>
      <c r="E1149" s="125"/>
      <c r="F1149" s="125"/>
      <c r="G1149" s="125"/>
      <c r="H1149" s="125"/>
      <c r="I1149" s="125"/>
      <c r="J1149" s="125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25"/>
      <c r="C1150" s="125"/>
      <c r="D1150" s="125"/>
      <c r="E1150" s="125"/>
      <c r="F1150" s="125"/>
      <c r="G1150" s="125"/>
      <c r="H1150" s="125"/>
      <c r="I1150" s="125"/>
      <c r="J1150" s="125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25"/>
      <c r="C1151" s="125"/>
      <c r="D1151" s="125"/>
      <c r="E1151" s="125"/>
      <c r="F1151" s="125"/>
      <c r="G1151" s="125"/>
      <c r="H1151" s="125"/>
      <c r="I1151" s="125"/>
      <c r="J1151" s="125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25"/>
      <c r="C1152" s="125"/>
      <c r="D1152" s="125"/>
      <c r="E1152" s="125"/>
      <c r="F1152" s="125"/>
      <c r="G1152" s="125"/>
      <c r="H1152" s="125"/>
      <c r="I1152" s="125"/>
      <c r="J1152" s="125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25"/>
      <c r="C1153" s="125"/>
      <c r="D1153" s="125"/>
      <c r="E1153" s="125"/>
      <c r="F1153" s="125"/>
      <c r="G1153" s="125"/>
      <c r="H1153" s="125"/>
      <c r="I1153" s="125"/>
      <c r="J1153" s="125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25"/>
      <c r="C1154" s="125"/>
      <c r="D1154" s="125"/>
      <c r="E1154" s="125"/>
      <c r="F1154" s="125"/>
      <c r="G1154" s="125"/>
      <c r="H1154" s="125"/>
      <c r="I1154" s="125"/>
      <c r="J1154" s="125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25"/>
      <c r="C1155" s="125"/>
      <c r="D1155" s="125"/>
      <c r="E1155" s="125"/>
      <c r="F1155" s="125"/>
      <c r="G1155" s="125"/>
      <c r="H1155" s="125"/>
      <c r="I1155" s="125"/>
      <c r="J1155" s="125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25"/>
      <c r="C1156" s="125"/>
      <c r="D1156" s="125"/>
      <c r="E1156" s="125"/>
      <c r="F1156" s="125"/>
      <c r="G1156" s="125"/>
      <c r="H1156" s="125"/>
      <c r="I1156" s="125"/>
      <c r="J1156" s="125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25"/>
      <c r="C1157" s="125"/>
      <c r="D1157" s="125"/>
      <c r="E1157" s="125"/>
      <c r="F1157" s="125"/>
      <c r="G1157" s="125"/>
      <c r="H1157" s="125"/>
      <c r="I1157" s="125"/>
      <c r="J1157" s="125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25"/>
      <c r="C1158" s="125"/>
      <c r="D1158" s="125"/>
      <c r="E1158" s="125"/>
      <c r="F1158" s="125"/>
      <c r="G1158" s="125"/>
      <c r="H1158" s="125"/>
      <c r="I1158" s="125"/>
      <c r="J1158" s="125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25"/>
      <c r="C1159" s="125"/>
      <c r="D1159" s="125"/>
      <c r="E1159" s="125"/>
      <c r="F1159" s="125"/>
      <c r="G1159" s="125"/>
      <c r="H1159" s="125"/>
      <c r="I1159" s="125"/>
      <c r="J1159" s="125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25"/>
      <c r="C1160" s="125"/>
      <c r="D1160" s="125"/>
      <c r="E1160" s="125"/>
      <c r="F1160" s="125"/>
      <c r="G1160" s="125"/>
      <c r="H1160" s="125"/>
      <c r="I1160" s="125"/>
      <c r="J1160" s="125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25"/>
      <c r="C1161" s="125"/>
      <c r="D1161" s="125"/>
      <c r="E1161" s="125"/>
      <c r="F1161" s="125"/>
      <c r="G1161" s="125"/>
      <c r="H1161" s="125"/>
      <c r="I1161" s="125"/>
      <c r="J1161" s="125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25"/>
      <c r="C1162" s="125"/>
      <c r="D1162" s="125"/>
      <c r="E1162" s="125"/>
      <c r="F1162" s="125"/>
      <c r="G1162" s="125"/>
      <c r="H1162" s="125"/>
      <c r="I1162" s="125"/>
      <c r="J1162" s="125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25"/>
      <c r="C1163" s="125"/>
      <c r="D1163" s="125"/>
      <c r="E1163" s="125"/>
      <c r="F1163" s="125"/>
      <c r="G1163" s="125"/>
      <c r="H1163" s="125"/>
      <c r="I1163" s="125"/>
      <c r="J1163" s="125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25"/>
      <c r="C1164" s="125"/>
      <c r="D1164" s="125"/>
      <c r="E1164" s="125"/>
      <c r="F1164" s="125"/>
      <c r="G1164" s="125"/>
      <c r="H1164" s="125"/>
      <c r="I1164" s="125"/>
      <c r="J1164" s="125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25"/>
      <c r="C1165" s="125"/>
      <c r="D1165" s="125"/>
      <c r="E1165" s="125"/>
      <c r="F1165" s="125"/>
      <c r="G1165" s="125"/>
      <c r="H1165" s="125"/>
      <c r="I1165" s="125"/>
      <c r="J1165" s="125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25"/>
      <c r="C1166" s="125"/>
      <c r="D1166" s="125"/>
      <c r="E1166" s="125"/>
      <c r="F1166" s="125"/>
      <c r="G1166" s="125"/>
      <c r="H1166" s="125"/>
      <c r="I1166" s="125"/>
      <c r="J1166" s="125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25"/>
      <c r="C1167" s="125"/>
      <c r="D1167" s="125"/>
      <c r="E1167" s="125"/>
      <c r="F1167" s="125"/>
      <c r="G1167" s="125"/>
      <c r="H1167" s="125"/>
      <c r="I1167" s="125"/>
      <c r="J1167" s="125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25"/>
      <c r="C1168" s="125"/>
      <c r="D1168" s="125"/>
      <c r="E1168" s="125"/>
      <c r="F1168" s="125"/>
      <c r="G1168" s="125"/>
      <c r="H1168" s="125"/>
      <c r="I1168" s="125"/>
      <c r="J1168" s="125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25"/>
      <c r="C1169" s="125"/>
      <c r="D1169" s="125"/>
      <c r="E1169" s="125"/>
      <c r="F1169" s="125"/>
      <c r="G1169" s="125"/>
      <c r="H1169" s="125"/>
      <c r="I1169" s="125"/>
      <c r="J1169" s="125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25"/>
      <c r="C1170" s="125"/>
      <c r="D1170" s="125"/>
      <c r="E1170" s="125"/>
      <c r="F1170" s="125"/>
      <c r="G1170" s="125"/>
      <c r="H1170" s="125"/>
      <c r="I1170" s="125"/>
      <c r="J1170" s="125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25"/>
      <c r="C1171" s="125"/>
      <c r="D1171" s="125"/>
      <c r="E1171" s="125"/>
      <c r="F1171" s="125"/>
      <c r="G1171" s="125"/>
      <c r="H1171" s="125"/>
      <c r="I1171" s="125"/>
      <c r="J1171" s="125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25"/>
      <c r="C1172" s="125"/>
      <c r="D1172" s="125"/>
      <c r="E1172" s="125"/>
      <c r="F1172" s="125"/>
      <c r="G1172" s="125"/>
      <c r="H1172" s="125"/>
      <c r="I1172" s="125"/>
      <c r="J1172" s="125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25"/>
      <c r="C1173" s="125"/>
      <c r="D1173" s="125"/>
      <c r="E1173" s="125"/>
      <c r="F1173" s="125"/>
      <c r="G1173" s="125"/>
      <c r="H1173" s="125"/>
      <c r="I1173" s="125"/>
      <c r="J1173" s="125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25"/>
      <c r="C1174" s="125"/>
      <c r="D1174" s="125"/>
      <c r="E1174" s="125"/>
      <c r="F1174" s="125"/>
      <c r="G1174" s="125"/>
      <c r="H1174" s="125"/>
      <c r="I1174" s="125"/>
      <c r="J1174" s="125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25"/>
      <c r="C1175" s="125"/>
      <c r="D1175" s="125"/>
      <c r="E1175" s="125"/>
      <c r="F1175" s="125"/>
      <c r="G1175" s="125"/>
      <c r="H1175" s="125"/>
      <c r="I1175" s="125"/>
      <c r="J1175" s="125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25"/>
      <c r="C1176" s="125"/>
      <c r="D1176" s="125"/>
      <c r="E1176" s="125"/>
      <c r="F1176" s="125"/>
      <c r="G1176" s="125"/>
      <c r="H1176" s="125"/>
      <c r="I1176" s="125"/>
      <c r="J1176" s="125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25"/>
      <c r="C1177" s="125"/>
      <c r="D1177" s="125"/>
      <c r="E1177" s="125"/>
      <c r="F1177" s="125"/>
      <c r="G1177" s="125"/>
      <c r="H1177" s="125"/>
      <c r="I1177" s="125"/>
      <c r="J1177" s="125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25"/>
      <c r="C1178" s="125"/>
      <c r="D1178" s="125"/>
      <c r="E1178" s="125"/>
      <c r="F1178" s="125"/>
      <c r="G1178" s="125"/>
      <c r="H1178" s="125"/>
      <c r="I1178" s="125"/>
      <c r="J1178" s="125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25"/>
      <c r="C1179" s="125"/>
      <c r="D1179" s="125"/>
      <c r="E1179" s="125"/>
      <c r="F1179" s="125"/>
      <c r="G1179" s="125"/>
      <c r="H1179" s="125"/>
      <c r="I1179" s="125"/>
      <c r="J1179" s="125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25"/>
      <c r="C1180" s="125"/>
      <c r="D1180" s="125"/>
      <c r="E1180" s="125"/>
      <c r="F1180" s="125"/>
      <c r="G1180" s="125"/>
      <c r="H1180" s="125"/>
      <c r="I1180" s="125"/>
      <c r="J1180" s="125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25"/>
      <c r="C1181" s="125"/>
      <c r="D1181" s="125"/>
      <c r="E1181" s="125"/>
      <c r="F1181" s="125"/>
      <c r="G1181" s="125"/>
      <c r="H1181" s="125"/>
      <c r="I1181" s="125"/>
      <c r="J1181" s="125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25"/>
      <c r="C1182" s="125"/>
      <c r="D1182" s="125"/>
      <c r="E1182" s="125"/>
      <c r="F1182" s="125"/>
      <c r="G1182" s="125"/>
      <c r="H1182" s="125"/>
      <c r="I1182" s="125"/>
      <c r="J1182" s="125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25"/>
      <c r="C1183" s="125"/>
      <c r="D1183" s="125"/>
      <c r="E1183" s="125"/>
      <c r="F1183" s="125"/>
      <c r="G1183" s="125"/>
      <c r="H1183" s="125"/>
      <c r="I1183" s="125"/>
      <c r="J1183" s="125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25"/>
      <c r="C1184" s="125"/>
      <c r="D1184" s="125"/>
      <c r="E1184" s="125"/>
      <c r="F1184" s="125"/>
      <c r="G1184" s="125"/>
      <c r="H1184" s="125"/>
      <c r="I1184" s="125"/>
      <c r="J1184" s="125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25"/>
      <c r="C1185" s="125"/>
      <c r="D1185" s="125"/>
      <c r="E1185" s="125"/>
      <c r="F1185" s="125"/>
      <c r="G1185" s="125"/>
      <c r="H1185" s="125"/>
      <c r="I1185" s="125"/>
      <c r="J1185" s="125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25"/>
      <c r="C1186" s="125"/>
      <c r="D1186" s="125"/>
      <c r="E1186" s="125"/>
      <c r="F1186" s="125"/>
      <c r="G1186" s="125"/>
      <c r="H1186" s="125"/>
      <c r="I1186" s="125"/>
      <c r="J1186" s="125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25"/>
      <c r="C1187" s="125"/>
      <c r="D1187" s="125"/>
      <c r="E1187" s="125"/>
      <c r="F1187" s="125"/>
      <c r="G1187" s="125"/>
      <c r="H1187" s="125"/>
      <c r="I1187" s="125"/>
      <c r="J1187" s="125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25"/>
      <c r="C1188" s="125"/>
      <c r="D1188" s="125"/>
      <c r="E1188" s="125"/>
      <c r="F1188" s="125"/>
      <c r="G1188" s="125"/>
      <c r="H1188" s="125"/>
      <c r="I1188" s="125"/>
      <c r="J1188" s="125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25"/>
      <c r="C1189" s="125"/>
      <c r="D1189" s="125"/>
      <c r="E1189" s="125"/>
      <c r="F1189" s="125"/>
      <c r="G1189" s="125"/>
      <c r="H1189" s="125"/>
      <c r="I1189" s="125"/>
      <c r="J1189" s="125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25"/>
      <c r="C1190" s="125"/>
      <c r="D1190" s="125"/>
      <c r="E1190" s="125"/>
      <c r="F1190" s="125"/>
      <c r="G1190" s="125"/>
      <c r="H1190" s="125"/>
      <c r="I1190" s="125"/>
      <c r="J1190" s="125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25"/>
      <c r="C1191" s="125"/>
      <c r="D1191" s="125"/>
      <c r="E1191" s="125"/>
      <c r="F1191" s="125"/>
      <c r="G1191" s="125"/>
      <c r="H1191" s="125"/>
      <c r="I1191" s="125"/>
      <c r="J1191" s="125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25"/>
      <c r="C1192" s="125"/>
      <c r="D1192" s="125"/>
      <c r="E1192" s="125"/>
      <c r="F1192" s="125"/>
      <c r="G1192" s="125"/>
      <c r="H1192" s="125"/>
      <c r="I1192" s="125"/>
      <c r="J1192" s="125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25"/>
      <c r="C1193" s="125"/>
      <c r="D1193" s="125"/>
      <c r="E1193" s="125"/>
      <c r="F1193" s="125"/>
      <c r="G1193" s="125"/>
      <c r="H1193" s="125"/>
      <c r="I1193" s="125"/>
      <c r="J1193" s="125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25"/>
      <c r="C1194" s="125"/>
      <c r="D1194" s="125"/>
      <c r="E1194" s="125"/>
      <c r="F1194" s="125"/>
      <c r="G1194" s="125"/>
      <c r="H1194" s="125"/>
      <c r="I1194" s="125"/>
      <c r="J1194" s="125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25"/>
      <c r="C1195" s="125"/>
      <c r="D1195" s="125"/>
      <c r="E1195" s="125"/>
      <c r="F1195" s="125"/>
      <c r="G1195" s="125"/>
      <c r="H1195" s="125"/>
      <c r="I1195" s="125"/>
      <c r="J1195" s="125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25"/>
      <c r="C1196" s="125"/>
      <c r="D1196" s="125"/>
      <c r="E1196" s="125"/>
      <c r="F1196" s="125"/>
      <c r="G1196" s="125"/>
      <c r="H1196" s="125"/>
      <c r="I1196" s="125"/>
      <c r="J1196" s="125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25"/>
      <c r="C1197" s="125"/>
      <c r="D1197" s="125"/>
      <c r="E1197" s="125"/>
      <c r="F1197" s="125"/>
      <c r="G1197" s="125"/>
      <c r="H1197" s="125"/>
      <c r="I1197" s="125"/>
      <c r="J1197" s="125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25"/>
      <c r="C1198" s="125"/>
      <c r="D1198" s="125"/>
      <c r="E1198" s="125"/>
      <c r="F1198" s="125"/>
      <c r="G1198" s="125"/>
      <c r="H1198" s="125"/>
      <c r="I1198" s="125"/>
      <c r="J1198" s="125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25"/>
      <c r="C1199" s="125"/>
      <c r="D1199" s="125"/>
      <c r="E1199" s="125"/>
      <c r="F1199" s="125"/>
      <c r="G1199" s="125"/>
      <c r="H1199" s="125"/>
      <c r="I1199" s="125"/>
      <c r="J1199" s="125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25"/>
      <c r="C1200" s="125"/>
      <c r="D1200" s="125"/>
      <c r="E1200" s="125"/>
      <c r="F1200" s="125"/>
      <c r="G1200" s="125"/>
      <c r="H1200" s="125"/>
      <c r="I1200" s="125"/>
      <c r="J1200" s="125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25"/>
      <c r="C1201" s="125"/>
      <c r="D1201" s="125"/>
      <c r="E1201" s="125"/>
      <c r="F1201" s="125"/>
      <c r="G1201" s="125"/>
      <c r="H1201" s="125"/>
      <c r="I1201" s="125"/>
      <c r="J1201" s="125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25"/>
      <c r="C1202" s="125"/>
      <c r="D1202" s="125"/>
      <c r="E1202" s="125"/>
      <c r="F1202" s="125"/>
      <c r="G1202" s="125"/>
      <c r="H1202" s="125"/>
      <c r="I1202" s="125"/>
      <c r="J1202" s="125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25"/>
      <c r="C1203" s="125"/>
      <c r="D1203" s="125"/>
      <c r="E1203" s="125"/>
      <c r="F1203" s="125"/>
      <c r="G1203" s="125"/>
      <c r="H1203" s="125"/>
      <c r="I1203" s="125"/>
      <c r="J1203" s="125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25"/>
      <c r="C1204" s="125"/>
      <c r="D1204" s="125"/>
      <c r="E1204" s="125"/>
      <c r="F1204" s="125"/>
      <c r="G1204" s="125"/>
      <c r="H1204" s="125"/>
      <c r="I1204" s="125"/>
      <c r="J1204" s="125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25"/>
      <c r="C1205" s="125"/>
      <c r="D1205" s="125"/>
      <c r="E1205" s="125"/>
      <c r="F1205" s="125"/>
      <c r="G1205" s="125"/>
      <c r="H1205" s="125"/>
      <c r="I1205" s="125"/>
      <c r="J1205" s="125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25"/>
      <c r="C1206" s="125"/>
      <c r="D1206" s="125"/>
      <c r="E1206" s="125"/>
      <c r="F1206" s="125"/>
      <c r="G1206" s="125"/>
      <c r="H1206" s="125"/>
      <c r="I1206" s="125"/>
      <c r="J1206" s="125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25"/>
      <c r="C1207" s="125"/>
      <c r="D1207" s="125"/>
      <c r="E1207" s="125"/>
      <c r="F1207" s="125"/>
      <c r="G1207" s="125"/>
      <c r="H1207" s="125"/>
      <c r="I1207" s="125"/>
      <c r="J1207" s="125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25"/>
      <c r="C1208" s="125"/>
      <c r="D1208" s="125"/>
      <c r="E1208" s="125"/>
      <c r="F1208" s="125"/>
      <c r="G1208" s="125"/>
      <c r="H1208" s="125"/>
      <c r="I1208" s="125"/>
      <c r="J1208" s="125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25"/>
      <c r="C1209" s="125"/>
      <c r="D1209" s="125"/>
      <c r="E1209" s="125"/>
      <c r="F1209" s="125"/>
      <c r="G1209" s="125"/>
      <c r="H1209" s="125"/>
      <c r="I1209" s="125"/>
      <c r="J1209" s="125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25"/>
      <c r="C1210" s="125"/>
      <c r="D1210" s="125"/>
      <c r="E1210" s="125"/>
      <c r="F1210" s="125"/>
      <c r="G1210" s="125"/>
      <c r="H1210" s="125"/>
      <c r="I1210" s="125"/>
      <c r="J1210" s="125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25"/>
      <c r="C1211" s="125"/>
      <c r="D1211" s="125"/>
      <c r="E1211" s="125"/>
      <c r="F1211" s="125"/>
      <c r="G1211" s="125"/>
      <c r="H1211" s="125"/>
      <c r="I1211" s="125"/>
      <c r="J1211" s="125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25"/>
      <c r="C1212" s="125"/>
      <c r="D1212" s="125"/>
      <c r="E1212" s="125"/>
      <c r="F1212" s="125"/>
      <c r="G1212" s="125"/>
      <c r="H1212" s="125"/>
      <c r="I1212" s="125"/>
      <c r="J1212" s="125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25"/>
      <c r="C1213" s="125"/>
      <c r="D1213" s="125"/>
      <c r="E1213" s="125"/>
      <c r="F1213" s="125"/>
      <c r="G1213" s="125"/>
      <c r="H1213" s="125"/>
      <c r="I1213" s="125"/>
      <c r="J1213" s="125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25"/>
      <c r="C1214" s="125"/>
      <c r="D1214" s="125"/>
      <c r="E1214" s="125"/>
      <c r="F1214" s="125"/>
      <c r="G1214" s="125"/>
      <c r="H1214" s="125"/>
      <c r="I1214" s="125"/>
      <c r="J1214" s="125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25"/>
      <c r="C1215" s="125"/>
      <c r="D1215" s="125"/>
      <c r="E1215" s="125"/>
      <c r="F1215" s="125"/>
      <c r="G1215" s="125"/>
      <c r="H1215" s="125"/>
      <c r="I1215" s="125"/>
      <c r="J1215" s="125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25"/>
      <c r="C1216" s="125"/>
      <c r="D1216" s="125"/>
      <c r="E1216" s="125"/>
      <c r="F1216" s="125"/>
      <c r="G1216" s="125"/>
      <c r="H1216" s="125"/>
      <c r="I1216" s="125"/>
      <c r="J1216" s="125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25"/>
      <c r="C1217" s="125"/>
      <c r="D1217" s="125"/>
      <c r="E1217" s="125"/>
      <c r="F1217" s="125"/>
      <c r="G1217" s="125"/>
      <c r="H1217" s="125"/>
      <c r="I1217" s="125"/>
      <c r="J1217" s="125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25"/>
      <c r="C1218" s="125"/>
      <c r="D1218" s="125"/>
      <c r="E1218" s="125"/>
      <c r="F1218" s="125"/>
      <c r="G1218" s="125"/>
      <c r="H1218" s="125"/>
      <c r="I1218" s="125"/>
      <c r="J1218" s="125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25"/>
      <c r="C1219" s="125"/>
      <c r="D1219" s="125"/>
      <c r="E1219" s="125"/>
      <c r="F1219" s="125"/>
      <c r="G1219" s="125"/>
      <c r="H1219" s="125"/>
      <c r="I1219" s="125"/>
      <c r="J1219" s="125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25"/>
      <c r="C1220" s="125"/>
      <c r="D1220" s="125"/>
      <c r="E1220" s="125"/>
      <c r="F1220" s="125"/>
      <c r="G1220" s="125"/>
      <c r="H1220" s="125"/>
      <c r="I1220" s="125"/>
      <c r="J1220" s="125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25"/>
      <c r="C1221" s="125"/>
      <c r="D1221" s="125"/>
      <c r="E1221" s="125"/>
      <c r="F1221" s="125"/>
      <c r="G1221" s="125"/>
      <c r="H1221" s="125"/>
      <c r="I1221" s="125"/>
      <c r="J1221" s="125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25"/>
      <c r="C1222" s="125"/>
      <c r="D1222" s="125"/>
      <c r="E1222" s="125"/>
      <c r="F1222" s="125"/>
      <c r="G1222" s="125"/>
      <c r="H1222" s="125"/>
      <c r="I1222" s="125"/>
      <c r="J1222" s="125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25"/>
      <c r="C1223" s="125"/>
      <c r="D1223" s="125"/>
      <c r="E1223" s="125"/>
      <c r="F1223" s="125"/>
      <c r="G1223" s="125"/>
      <c r="H1223" s="125"/>
      <c r="I1223" s="125"/>
      <c r="J1223" s="125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25"/>
      <c r="C1224" s="125"/>
      <c r="D1224" s="125"/>
      <c r="E1224" s="125"/>
      <c r="F1224" s="125"/>
      <c r="G1224" s="125"/>
      <c r="H1224" s="125"/>
      <c r="I1224" s="125"/>
      <c r="J1224" s="125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25"/>
      <c r="C1225" s="125"/>
      <c r="D1225" s="125"/>
      <c r="E1225" s="125"/>
      <c r="F1225" s="125"/>
      <c r="G1225" s="125"/>
      <c r="H1225" s="125"/>
      <c r="I1225" s="125"/>
      <c r="J1225" s="125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25"/>
      <c r="C1226" s="125"/>
      <c r="D1226" s="125"/>
      <c r="E1226" s="125"/>
      <c r="F1226" s="125"/>
      <c r="G1226" s="125"/>
      <c r="H1226" s="125"/>
      <c r="I1226" s="125"/>
      <c r="J1226" s="125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25"/>
      <c r="C1227" s="125"/>
      <c r="D1227" s="125"/>
      <c r="E1227" s="125"/>
      <c r="F1227" s="125"/>
      <c r="G1227" s="125"/>
      <c r="H1227" s="125"/>
      <c r="I1227" s="125"/>
      <c r="J1227" s="125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25"/>
      <c r="C1228" s="125"/>
      <c r="D1228" s="125"/>
      <c r="E1228" s="125"/>
      <c r="F1228" s="125"/>
      <c r="G1228" s="125"/>
      <c r="H1228" s="125"/>
      <c r="I1228" s="125"/>
      <c r="J1228" s="125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25"/>
      <c r="C1229" s="125"/>
      <c r="D1229" s="125"/>
      <c r="E1229" s="125"/>
      <c r="F1229" s="125"/>
      <c r="G1229" s="125"/>
      <c r="H1229" s="125"/>
      <c r="I1229" s="125"/>
      <c r="J1229" s="125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25"/>
      <c r="C1230" s="125"/>
      <c r="D1230" s="125"/>
      <c r="E1230" s="125"/>
      <c r="F1230" s="125"/>
      <c r="G1230" s="125"/>
      <c r="H1230" s="125"/>
      <c r="I1230" s="125"/>
      <c r="J1230" s="125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25"/>
      <c r="C1231" s="125"/>
      <c r="D1231" s="125"/>
      <c r="E1231" s="125"/>
      <c r="F1231" s="125"/>
      <c r="G1231" s="125"/>
      <c r="H1231" s="125"/>
      <c r="I1231" s="125"/>
      <c r="J1231" s="125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25"/>
      <c r="C1232" s="125"/>
      <c r="D1232" s="125"/>
      <c r="E1232" s="125"/>
      <c r="F1232" s="125"/>
      <c r="G1232" s="125"/>
      <c r="H1232" s="125"/>
      <c r="I1232" s="125"/>
      <c r="J1232" s="125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25"/>
      <c r="C1233" s="125"/>
      <c r="D1233" s="125"/>
      <c r="E1233" s="125"/>
      <c r="F1233" s="125"/>
      <c r="G1233" s="125"/>
      <c r="H1233" s="125"/>
      <c r="I1233" s="125"/>
      <c r="J1233" s="125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25"/>
      <c r="C1234" s="125"/>
      <c r="D1234" s="125"/>
      <c r="E1234" s="125"/>
      <c r="F1234" s="125"/>
      <c r="G1234" s="125"/>
      <c r="H1234" s="125"/>
      <c r="I1234" s="125"/>
      <c r="J1234" s="125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25"/>
      <c r="C1235" s="125"/>
      <c r="D1235" s="125"/>
      <c r="E1235" s="125"/>
      <c r="F1235" s="125"/>
      <c r="G1235" s="125"/>
      <c r="H1235" s="125"/>
      <c r="I1235" s="125"/>
      <c r="J1235" s="125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25"/>
      <c r="C1236" s="125"/>
      <c r="D1236" s="125"/>
      <c r="E1236" s="125"/>
      <c r="F1236" s="125"/>
      <c r="G1236" s="125"/>
      <c r="H1236" s="125"/>
      <c r="I1236" s="125"/>
      <c r="J1236" s="125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25"/>
      <c r="C1237" s="125"/>
      <c r="D1237" s="125"/>
      <c r="E1237" s="125"/>
      <c r="F1237" s="125"/>
      <c r="G1237" s="125"/>
      <c r="H1237" s="125"/>
      <c r="I1237" s="125"/>
      <c r="J1237" s="125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25"/>
      <c r="C1238" s="125"/>
      <c r="D1238" s="125"/>
      <c r="E1238" s="125"/>
      <c r="F1238" s="125"/>
      <c r="G1238" s="125"/>
      <c r="H1238" s="125"/>
      <c r="I1238" s="125"/>
      <c r="J1238" s="125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25"/>
      <c r="C1239" s="125"/>
      <c r="D1239" s="125"/>
      <c r="E1239" s="125"/>
      <c r="F1239" s="125"/>
      <c r="G1239" s="125"/>
      <c r="H1239" s="125"/>
      <c r="I1239" s="125"/>
      <c r="J1239" s="125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25"/>
      <c r="C1240" s="125"/>
      <c r="D1240" s="125"/>
      <c r="E1240" s="125"/>
      <c r="F1240" s="125"/>
      <c r="G1240" s="125"/>
      <c r="H1240" s="125"/>
      <c r="I1240" s="125"/>
      <c r="J1240" s="125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25"/>
      <c r="C1241" s="125"/>
      <c r="D1241" s="125"/>
      <c r="E1241" s="125"/>
      <c r="F1241" s="125"/>
      <c r="G1241" s="125"/>
      <c r="H1241" s="125"/>
      <c r="I1241" s="125"/>
      <c r="J1241" s="125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25"/>
      <c r="C1242" s="125"/>
      <c r="D1242" s="125"/>
      <c r="E1242" s="125"/>
      <c r="F1242" s="125"/>
      <c r="G1242" s="125"/>
      <c r="H1242" s="125"/>
      <c r="I1242" s="125"/>
      <c r="J1242" s="125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25"/>
      <c r="C1243" s="125"/>
      <c r="D1243" s="125"/>
      <c r="E1243" s="125"/>
      <c r="F1243" s="125"/>
      <c r="G1243" s="125"/>
      <c r="H1243" s="125"/>
      <c r="I1243" s="125"/>
      <c r="J1243" s="125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25"/>
      <c r="C1244" s="125"/>
      <c r="D1244" s="125"/>
      <c r="E1244" s="125"/>
      <c r="F1244" s="125"/>
      <c r="G1244" s="125"/>
      <c r="H1244" s="125"/>
      <c r="I1244" s="125"/>
      <c r="J1244" s="125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25"/>
      <c r="C1245" s="125"/>
      <c r="D1245" s="125"/>
      <c r="E1245" s="125"/>
      <c r="F1245" s="125"/>
      <c r="G1245" s="125"/>
      <c r="H1245" s="125"/>
      <c r="I1245" s="125"/>
      <c r="J1245" s="125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25"/>
      <c r="C1246" s="125"/>
      <c r="D1246" s="125"/>
      <c r="E1246" s="125"/>
      <c r="F1246" s="125"/>
      <c r="G1246" s="125"/>
      <c r="H1246" s="125"/>
      <c r="I1246" s="125"/>
      <c r="J1246" s="125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25"/>
      <c r="C1247" s="125"/>
      <c r="D1247" s="125"/>
      <c r="E1247" s="125"/>
      <c r="F1247" s="125"/>
      <c r="G1247" s="125"/>
      <c r="H1247" s="125"/>
      <c r="I1247" s="125"/>
      <c r="J1247" s="125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25"/>
      <c r="C1248" s="125"/>
      <c r="D1248" s="125"/>
      <c r="E1248" s="125"/>
      <c r="F1248" s="125"/>
      <c r="G1248" s="125"/>
      <c r="H1248" s="125"/>
      <c r="I1248" s="125"/>
      <c r="J1248" s="125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25"/>
      <c r="C1249" s="125"/>
      <c r="D1249" s="125"/>
      <c r="E1249" s="125"/>
      <c r="F1249" s="125"/>
      <c r="G1249" s="125"/>
      <c r="H1249" s="125"/>
      <c r="I1249" s="125"/>
      <c r="J1249" s="125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25"/>
      <c r="C1250" s="125"/>
      <c r="D1250" s="125"/>
      <c r="E1250" s="125"/>
      <c r="F1250" s="125"/>
      <c r="G1250" s="125"/>
      <c r="H1250" s="125"/>
      <c r="I1250" s="125"/>
      <c r="J1250" s="125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25"/>
      <c r="C1251" s="125"/>
      <c r="D1251" s="125"/>
      <c r="E1251" s="125"/>
      <c r="F1251" s="125"/>
      <c r="G1251" s="125"/>
      <c r="H1251" s="125"/>
      <c r="I1251" s="125"/>
      <c r="J1251" s="125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25"/>
      <c r="C1252" s="125"/>
      <c r="D1252" s="125"/>
      <c r="E1252" s="125"/>
      <c r="F1252" s="125"/>
      <c r="G1252" s="125"/>
      <c r="H1252" s="125"/>
      <c r="I1252" s="125"/>
      <c r="J1252" s="125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25"/>
      <c r="C1253" s="125"/>
      <c r="D1253" s="125"/>
      <c r="E1253" s="125"/>
      <c r="F1253" s="125"/>
      <c r="G1253" s="125"/>
      <c r="H1253" s="125"/>
      <c r="I1253" s="125"/>
      <c r="J1253" s="125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25"/>
      <c r="C1254" s="125"/>
      <c r="D1254" s="125"/>
      <c r="E1254" s="125"/>
      <c r="F1254" s="125"/>
      <c r="G1254" s="125"/>
      <c r="H1254" s="125"/>
      <c r="I1254" s="125"/>
      <c r="J1254" s="125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25"/>
      <c r="C1255" s="125"/>
      <c r="D1255" s="125"/>
      <c r="E1255" s="125"/>
      <c r="F1255" s="125"/>
      <c r="G1255" s="125"/>
      <c r="H1255" s="125"/>
      <c r="I1255" s="125"/>
      <c r="J1255" s="125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25"/>
      <c r="C1256" s="125"/>
      <c r="D1256" s="125"/>
      <c r="E1256" s="125"/>
      <c r="F1256" s="125"/>
      <c r="G1256" s="125"/>
      <c r="H1256" s="125"/>
      <c r="I1256" s="125"/>
      <c r="J1256" s="125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25"/>
      <c r="C1257" s="125"/>
      <c r="D1257" s="125"/>
      <c r="E1257" s="125"/>
      <c r="F1257" s="125"/>
      <c r="G1257" s="125"/>
      <c r="H1257" s="125"/>
      <c r="I1257" s="125"/>
      <c r="J1257" s="125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25"/>
      <c r="C1258" s="125"/>
      <c r="D1258" s="125"/>
      <c r="E1258" s="125"/>
      <c r="F1258" s="125"/>
      <c r="G1258" s="125"/>
      <c r="H1258" s="125"/>
      <c r="I1258" s="125"/>
      <c r="J1258" s="125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25"/>
      <c r="C1259" s="125"/>
      <c r="D1259" s="125"/>
      <c r="E1259" s="125"/>
      <c r="F1259" s="125"/>
      <c r="G1259" s="125"/>
      <c r="H1259" s="125"/>
      <c r="I1259" s="125"/>
      <c r="J1259" s="125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25"/>
      <c r="C1260" s="125"/>
      <c r="D1260" s="125"/>
      <c r="E1260" s="125"/>
      <c r="F1260" s="125"/>
      <c r="G1260" s="125"/>
      <c r="H1260" s="125"/>
      <c r="I1260" s="125"/>
      <c r="J1260" s="125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25"/>
      <c r="C1261" s="125"/>
      <c r="D1261" s="125"/>
      <c r="E1261" s="125"/>
      <c r="F1261" s="125"/>
      <c r="G1261" s="125"/>
      <c r="H1261" s="125"/>
      <c r="I1261" s="125"/>
      <c r="J1261" s="125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25"/>
      <c r="C1262" s="125"/>
      <c r="D1262" s="125"/>
      <c r="E1262" s="125"/>
      <c r="F1262" s="125"/>
      <c r="G1262" s="125"/>
      <c r="H1262" s="125"/>
      <c r="I1262" s="125"/>
      <c r="J1262" s="125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25"/>
      <c r="C1263" s="125"/>
      <c r="D1263" s="125"/>
      <c r="E1263" s="125"/>
      <c r="F1263" s="125"/>
      <c r="G1263" s="125"/>
      <c r="H1263" s="125"/>
      <c r="I1263" s="125"/>
      <c r="J1263" s="125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25"/>
      <c r="C1264" s="125"/>
      <c r="D1264" s="125"/>
      <c r="E1264" s="125"/>
      <c r="F1264" s="125"/>
      <c r="G1264" s="125"/>
      <c r="H1264" s="125"/>
      <c r="I1264" s="125"/>
      <c r="J1264" s="125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25"/>
      <c r="C1265" s="125"/>
      <c r="D1265" s="125"/>
      <c r="E1265" s="125"/>
      <c r="F1265" s="125"/>
      <c r="G1265" s="125"/>
      <c r="H1265" s="125"/>
      <c r="I1265" s="125"/>
      <c r="J1265" s="125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25"/>
      <c r="C1266" s="125"/>
      <c r="D1266" s="125"/>
      <c r="E1266" s="125"/>
      <c r="F1266" s="125"/>
      <c r="G1266" s="125"/>
      <c r="H1266" s="125"/>
      <c r="I1266" s="125"/>
      <c r="J1266" s="125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25"/>
      <c r="C1267" s="125"/>
      <c r="D1267" s="125"/>
      <c r="E1267" s="125"/>
      <c r="F1267" s="125"/>
      <c r="G1267" s="125"/>
      <c r="H1267" s="125"/>
      <c r="I1267" s="125"/>
      <c r="J1267" s="125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25"/>
      <c r="C1268" s="125"/>
      <c r="D1268" s="125"/>
      <c r="E1268" s="125"/>
      <c r="F1268" s="125"/>
      <c r="G1268" s="125"/>
      <c r="H1268" s="125"/>
      <c r="I1268" s="125"/>
      <c r="J1268" s="125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25"/>
      <c r="C1269" s="125"/>
      <c r="D1269" s="125"/>
      <c r="E1269" s="125"/>
      <c r="F1269" s="125"/>
      <c r="G1269" s="125"/>
      <c r="H1269" s="125"/>
      <c r="I1269" s="125"/>
      <c r="J1269" s="125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25"/>
      <c r="C1270" s="125"/>
      <c r="D1270" s="125"/>
      <c r="E1270" s="125"/>
      <c r="F1270" s="125"/>
      <c r="G1270" s="125"/>
      <c r="H1270" s="125"/>
      <c r="I1270" s="125"/>
      <c r="J1270" s="125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25"/>
      <c r="C1271" s="125"/>
      <c r="D1271" s="125"/>
      <c r="E1271" s="125"/>
      <c r="F1271" s="125"/>
      <c r="G1271" s="125"/>
      <c r="H1271" s="125"/>
      <c r="I1271" s="125"/>
      <c r="J1271" s="125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25"/>
      <c r="C1272" s="125"/>
      <c r="D1272" s="125"/>
      <c r="E1272" s="125"/>
      <c r="F1272" s="125"/>
      <c r="G1272" s="125"/>
      <c r="H1272" s="125"/>
      <c r="I1272" s="125"/>
      <c r="J1272" s="125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25"/>
      <c r="C1273" s="125"/>
      <c r="D1273" s="125"/>
      <c r="E1273" s="125"/>
      <c r="F1273" s="125"/>
      <c r="G1273" s="125"/>
      <c r="H1273" s="125"/>
      <c r="I1273" s="125"/>
      <c r="J1273" s="125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25"/>
      <c r="C1274" s="125"/>
      <c r="D1274" s="125"/>
      <c r="E1274" s="125"/>
      <c r="F1274" s="125"/>
      <c r="G1274" s="125"/>
      <c r="H1274" s="125"/>
      <c r="I1274" s="125"/>
      <c r="J1274" s="125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25"/>
      <c r="C1275" s="125"/>
      <c r="D1275" s="125"/>
      <c r="E1275" s="125"/>
      <c r="F1275" s="125"/>
      <c r="G1275" s="125"/>
      <c r="H1275" s="125"/>
      <c r="I1275" s="125"/>
      <c r="J1275" s="125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25"/>
      <c r="C1276" s="125"/>
      <c r="D1276" s="125"/>
      <c r="E1276" s="125"/>
      <c r="F1276" s="125"/>
      <c r="G1276" s="125"/>
      <c r="H1276" s="125"/>
      <c r="I1276" s="125"/>
      <c r="J1276" s="125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25"/>
      <c r="C1277" s="125"/>
      <c r="D1277" s="125"/>
      <c r="E1277" s="125"/>
      <c r="F1277" s="125"/>
      <c r="G1277" s="125"/>
      <c r="H1277" s="125"/>
      <c r="I1277" s="125"/>
      <c r="J1277" s="125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25"/>
      <c r="C1278" s="125"/>
      <c r="D1278" s="125"/>
      <c r="E1278" s="125"/>
      <c r="F1278" s="125"/>
      <c r="G1278" s="125"/>
      <c r="H1278" s="125"/>
      <c r="I1278" s="125"/>
      <c r="J1278" s="125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25"/>
      <c r="C1279" s="125"/>
      <c r="D1279" s="125"/>
      <c r="E1279" s="125"/>
      <c r="F1279" s="125"/>
      <c r="G1279" s="125"/>
      <c r="H1279" s="125"/>
      <c r="I1279" s="125"/>
      <c r="J1279" s="125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25"/>
      <c r="C1280" s="125"/>
      <c r="D1280" s="125"/>
      <c r="E1280" s="125"/>
      <c r="F1280" s="125"/>
      <c r="G1280" s="125"/>
      <c r="H1280" s="125"/>
      <c r="I1280" s="125"/>
      <c r="J1280" s="125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25"/>
      <c r="C1281" s="125"/>
      <c r="D1281" s="125"/>
      <c r="E1281" s="125"/>
      <c r="F1281" s="125"/>
      <c r="G1281" s="125"/>
      <c r="H1281" s="125"/>
      <c r="I1281" s="125"/>
      <c r="J1281" s="125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25"/>
      <c r="C1282" s="125"/>
      <c r="D1282" s="125"/>
      <c r="E1282" s="125"/>
      <c r="F1282" s="125"/>
      <c r="G1282" s="125"/>
      <c r="H1282" s="125"/>
      <c r="I1282" s="125"/>
      <c r="J1282" s="125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25"/>
      <c r="C1283" s="125"/>
      <c r="D1283" s="125"/>
      <c r="E1283" s="125"/>
      <c r="F1283" s="125"/>
      <c r="G1283" s="125"/>
      <c r="H1283" s="125"/>
      <c r="I1283" s="125"/>
      <c r="J1283" s="125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25"/>
      <c r="C1284" s="125"/>
      <c r="D1284" s="125"/>
      <c r="E1284" s="125"/>
      <c r="F1284" s="125"/>
      <c r="G1284" s="125"/>
      <c r="H1284" s="125"/>
      <c r="I1284" s="125"/>
      <c r="J1284" s="125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25"/>
      <c r="C1285" s="125"/>
      <c r="D1285" s="125"/>
      <c r="E1285" s="125"/>
      <c r="F1285" s="125"/>
      <c r="G1285" s="125"/>
      <c r="H1285" s="125"/>
      <c r="I1285" s="125"/>
      <c r="J1285" s="125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25"/>
      <c r="C1286" s="125"/>
      <c r="D1286" s="125"/>
      <c r="E1286" s="125"/>
      <c r="F1286" s="125"/>
      <c r="G1286" s="125"/>
      <c r="H1286" s="125"/>
      <c r="I1286" s="125"/>
      <c r="J1286" s="125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25"/>
      <c r="C1287" s="125"/>
      <c r="D1287" s="125"/>
      <c r="E1287" s="125"/>
      <c r="F1287" s="125"/>
      <c r="G1287" s="125"/>
      <c r="H1287" s="125"/>
      <c r="I1287" s="125"/>
      <c r="J1287" s="125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25"/>
      <c r="C1288" s="125"/>
      <c r="D1288" s="125"/>
      <c r="E1288" s="125"/>
      <c r="F1288" s="125"/>
      <c r="G1288" s="125"/>
      <c r="H1288" s="125"/>
      <c r="I1288" s="125"/>
      <c r="J1288" s="125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25"/>
      <c r="C1289" s="125"/>
      <c r="D1289" s="125"/>
      <c r="E1289" s="125"/>
      <c r="F1289" s="125"/>
      <c r="G1289" s="125"/>
      <c r="H1289" s="125"/>
      <c r="I1289" s="125"/>
      <c r="J1289" s="125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25"/>
      <c r="C1290" s="125"/>
      <c r="D1290" s="125"/>
      <c r="E1290" s="125"/>
      <c r="F1290" s="125"/>
      <c r="G1290" s="125"/>
      <c r="H1290" s="125"/>
      <c r="I1290" s="125"/>
      <c r="J1290" s="125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25"/>
      <c r="C1291" s="125"/>
      <c r="D1291" s="125"/>
      <c r="E1291" s="125"/>
      <c r="F1291" s="125"/>
      <c r="G1291" s="125"/>
      <c r="H1291" s="125"/>
      <c r="I1291" s="125"/>
      <c r="J1291" s="125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25"/>
      <c r="C1292" s="125"/>
      <c r="D1292" s="125"/>
      <c r="E1292" s="125"/>
      <c r="F1292" s="125"/>
      <c r="G1292" s="125"/>
      <c r="H1292" s="125"/>
      <c r="I1292" s="125"/>
      <c r="J1292" s="125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25"/>
      <c r="C1293" s="125"/>
      <c r="D1293" s="125"/>
      <c r="E1293" s="125"/>
      <c r="F1293" s="125"/>
      <c r="G1293" s="125"/>
      <c r="H1293" s="125"/>
      <c r="I1293" s="125"/>
      <c r="J1293" s="125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25"/>
      <c r="C1294" s="125"/>
      <c r="D1294" s="125"/>
      <c r="E1294" s="125"/>
      <c r="F1294" s="125"/>
      <c r="G1294" s="125"/>
      <c r="H1294" s="125"/>
      <c r="I1294" s="125"/>
      <c r="J1294" s="125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25"/>
      <c r="C1295" s="125"/>
      <c r="D1295" s="125"/>
      <c r="E1295" s="125"/>
      <c r="F1295" s="125"/>
      <c r="G1295" s="125"/>
      <c r="H1295" s="125"/>
      <c r="I1295" s="125"/>
      <c r="J1295" s="125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25"/>
      <c r="C1296" s="125"/>
      <c r="D1296" s="125"/>
      <c r="E1296" s="125"/>
      <c r="F1296" s="125"/>
      <c r="G1296" s="125"/>
      <c r="H1296" s="125"/>
      <c r="I1296" s="125"/>
      <c r="J1296" s="125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25"/>
      <c r="C1297" s="125"/>
      <c r="D1297" s="125"/>
      <c r="E1297" s="125"/>
      <c r="F1297" s="125"/>
      <c r="G1297" s="125"/>
      <c r="H1297" s="125"/>
      <c r="I1297" s="125"/>
      <c r="J1297" s="125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25"/>
      <c r="C1298" s="125"/>
      <c r="D1298" s="125"/>
      <c r="E1298" s="125"/>
      <c r="F1298" s="125"/>
      <c r="G1298" s="125"/>
      <c r="H1298" s="125"/>
      <c r="I1298" s="125"/>
      <c r="J1298" s="125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25"/>
      <c r="C1299" s="125"/>
      <c r="D1299" s="125"/>
      <c r="E1299" s="125"/>
      <c r="F1299" s="125"/>
      <c r="G1299" s="125"/>
      <c r="H1299" s="125"/>
      <c r="I1299" s="125"/>
      <c r="J1299" s="125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25"/>
      <c r="C1300" s="125"/>
      <c r="D1300" s="125"/>
      <c r="E1300" s="125"/>
      <c r="F1300" s="125"/>
      <c r="G1300" s="125"/>
      <c r="H1300" s="125"/>
      <c r="I1300" s="125"/>
      <c r="J1300" s="125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25"/>
      <c r="C1301" s="125"/>
      <c r="D1301" s="125"/>
      <c r="E1301" s="125"/>
      <c r="F1301" s="125"/>
      <c r="G1301" s="125"/>
      <c r="H1301" s="125"/>
      <c r="I1301" s="125"/>
      <c r="J1301" s="125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25"/>
      <c r="C1302" s="125"/>
      <c r="D1302" s="125"/>
      <c r="E1302" s="125"/>
      <c r="F1302" s="125"/>
      <c r="G1302" s="125"/>
      <c r="H1302" s="125"/>
      <c r="I1302" s="125"/>
      <c r="J1302" s="125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25"/>
      <c r="C1303" s="125"/>
      <c r="D1303" s="125"/>
      <c r="E1303" s="125"/>
      <c r="F1303" s="125"/>
      <c r="G1303" s="125"/>
      <c r="H1303" s="125"/>
      <c r="I1303" s="125"/>
      <c r="J1303" s="125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25"/>
      <c r="C1304" s="125"/>
      <c r="D1304" s="125"/>
      <c r="E1304" s="125"/>
      <c r="F1304" s="125"/>
      <c r="G1304" s="125"/>
      <c r="H1304" s="125"/>
      <c r="I1304" s="125"/>
      <c r="J1304" s="125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25"/>
      <c r="C1305" s="125"/>
      <c r="D1305" s="125"/>
      <c r="E1305" s="125"/>
      <c r="F1305" s="125"/>
      <c r="G1305" s="125"/>
      <c r="H1305" s="125"/>
      <c r="I1305" s="125"/>
      <c r="J1305" s="125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25"/>
      <c r="C1306" s="125"/>
      <c r="D1306" s="125"/>
      <c r="E1306" s="125"/>
      <c r="F1306" s="125"/>
      <c r="G1306" s="125"/>
      <c r="H1306" s="125"/>
      <c r="I1306" s="125"/>
      <c r="J1306" s="125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25"/>
      <c r="C1307" s="125"/>
      <c r="D1307" s="125"/>
      <c r="E1307" s="125"/>
      <c r="F1307" s="125"/>
      <c r="G1307" s="125"/>
      <c r="H1307" s="125"/>
      <c r="I1307" s="125"/>
      <c r="J1307" s="125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25"/>
      <c r="C1308" s="125"/>
      <c r="D1308" s="125"/>
      <c r="E1308" s="125"/>
      <c r="F1308" s="125"/>
      <c r="G1308" s="125"/>
      <c r="H1308" s="125"/>
      <c r="I1308" s="125"/>
      <c r="J1308" s="125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25"/>
      <c r="C1309" s="125"/>
      <c r="D1309" s="125"/>
      <c r="E1309" s="125"/>
      <c r="F1309" s="125"/>
      <c r="G1309" s="125"/>
      <c r="H1309" s="125"/>
      <c r="I1309" s="125"/>
      <c r="J1309" s="125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25"/>
      <c r="C1310" s="125"/>
      <c r="D1310" s="125"/>
      <c r="E1310" s="125"/>
      <c r="F1310" s="125"/>
      <c r="G1310" s="125"/>
      <c r="H1310" s="125"/>
      <c r="I1310" s="125"/>
      <c r="J1310" s="125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25"/>
      <c r="C1311" s="125"/>
      <c r="D1311" s="125"/>
      <c r="E1311" s="125"/>
      <c r="F1311" s="125"/>
      <c r="G1311" s="125"/>
      <c r="H1311" s="125"/>
      <c r="I1311" s="125"/>
      <c r="J1311" s="125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25"/>
      <c r="C1312" s="125"/>
      <c r="D1312" s="125"/>
      <c r="E1312" s="125"/>
      <c r="F1312" s="125"/>
      <c r="G1312" s="125"/>
      <c r="H1312" s="125"/>
      <c r="I1312" s="125"/>
      <c r="J1312" s="125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25"/>
      <c r="C1313" s="125"/>
      <c r="D1313" s="125"/>
      <c r="E1313" s="125"/>
      <c r="F1313" s="125"/>
      <c r="G1313" s="125"/>
      <c r="H1313" s="125"/>
      <c r="I1313" s="125"/>
      <c r="J1313" s="125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25"/>
      <c r="C1314" s="125"/>
      <c r="D1314" s="125"/>
      <c r="E1314" s="125"/>
      <c r="F1314" s="125"/>
      <c r="G1314" s="125"/>
      <c r="H1314" s="125"/>
      <c r="I1314" s="125"/>
      <c r="J1314" s="125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25"/>
      <c r="C1315" s="125"/>
      <c r="D1315" s="125"/>
      <c r="E1315" s="125"/>
      <c r="F1315" s="125"/>
      <c r="G1315" s="125"/>
      <c r="H1315" s="125"/>
      <c r="I1315" s="125"/>
      <c r="J1315" s="125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25"/>
      <c r="C1316" s="125"/>
      <c r="D1316" s="125"/>
      <c r="E1316" s="125"/>
      <c r="F1316" s="125"/>
      <c r="G1316" s="125"/>
      <c r="H1316" s="125"/>
      <c r="I1316" s="125"/>
      <c r="J1316" s="125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25"/>
      <c r="C1317" s="125"/>
      <c r="D1317" s="125"/>
      <c r="E1317" s="125"/>
      <c r="F1317" s="125"/>
      <c r="G1317" s="125"/>
      <c r="H1317" s="125"/>
      <c r="I1317" s="125"/>
      <c r="J1317" s="125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25"/>
      <c r="C1318" s="125"/>
      <c r="D1318" s="125"/>
      <c r="E1318" s="125"/>
      <c r="F1318" s="125"/>
      <c r="G1318" s="125"/>
      <c r="H1318" s="125"/>
      <c r="I1318" s="125"/>
      <c r="J1318" s="125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25"/>
      <c r="C1319" s="125"/>
      <c r="D1319" s="125"/>
      <c r="E1319" s="125"/>
      <c r="F1319" s="125"/>
      <c r="G1319" s="125"/>
      <c r="H1319" s="125"/>
      <c r="I1319" s="125"/>
      <c r="J1319" s="125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25"/>
      <c r="C1320" s="125"/>
      <c r="D1320" s="125"/>
      <c r="E1320" s="125"/>
      <c r="F1320" s="125"/>
      <c r="G1320" s="125"/>
      <c r="H1320" s="125"/>
      <c r="I1320" s="125"/>
      <c r="J1320" s="125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25"/>
      <c r="C1321" s="125"/>
      <c r="D1321" s="125"/>
      <c r="E1321" s="125"/>
      <c r="F1321" s="125"/>
      <c r="G1321" s="125"/>
      <c r="H1321" s="125"/>
      <c r="I1321" s="125"/>
      <c r="J1321" s="125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25"/>
      <c r="C1322" s="125"/>
      <c r="D1322" s="125"/>
      <c r="E1322" s="125"/>
      <c r="F1322" s="125"/>
      <c r="G1322" s="125"/>
      <c r="H1322" s="125"/>
      <c r="I1322" s="125"/>
      <c r="J1322" s="125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25"/>
      <c r="C1323" s="125"/>
      <c r="D1323" s="125"/>
      <c r="E1323" s="125"/>
      <c r="F1323" s="125"/>
      <c r="G1323" s="125"/>
      <c r="H1323" s="125"/>
      <c r="I1323" s="125"/>
      <c r="J1323" s="125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25"/>
      <c r="C1324" s="125"/>
      <c r="D1324" s="125"/>
      <c r="E1324" s="125"/>
      <c r="F1324" s="125"/>
      <c r="G1324" s="125"/>
      <c r="H1324" s="125"/>
      <c r="I1324" s="125"/>
      <c r="J1324" s="125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25"/>
      <c r="C1325" s="125"/>
      <c r="D1325" s="125"/>
      <c r="E1325" s="125"/>
      <c r="F1325" s="125"/>
      <c r="G1325" s="125"/>
      <c r="H1325" s="125"/>
      <c r="I1325" s="125"/>
      <c r="J1325" s="125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25"/>
      <c r="C1326" s="125"/>
      <c r="D1326" s="125"/>
      <c r="E1326" s="125"/>
      <c r="F1326" s="125"/>
      <c r="G1326" s="125"/>
      <c r="H1326" s="125"/>
      <c r="I1326" s="125"/>
      <c r="J1326" s="125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25"/>
      <c r="C1327" s="125"/>
      <c r="D1327" s="125"/>
      <c r="E1327" s="125"/>
      <c r="F1327" s="125"/>
      <c r="G1327" s="125"/>
      <c r="H1327" s="125"/>
      <c r="I1327" s="125"/>
      <c r="J1327" s="125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25"/>
      <c r="C1328" s="125"/>
      <c r="D1328" s="125"/>
      <c r="E1328" s="125"/>
      <c r="F1328" s="125"/>
      <c r="G1328" s="125"/>
      <c r="H1328" s="125"/>
      <c r="I1328" s="125"/>
      <c r="J1328" s="125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25"/>
      <c r="C1329" s="125"/>
      <c r="D1329" s="125"/>
      <c r="E1329" s="125"/>
      <c r="F1329" s="125"/>
      <c r="G1329" s="125"/>
      <c r="H1329" s="125"/>
      <c r="I1329" s="125"/>
      <c r="J1329" s="125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25"/>
      <c r="C1330" s="125"/>
      <c r="D1330" s="125"/>
      <c r="E1330" s="125"/>
      <c r="F1330" s="125"/>
      <c r="G1330" s="125"/>
      <c r="H1330" s="125"/>
      <c r="I1330" s="125"/>
      <c r="J1330" s="125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25"/>
      <c r="C1331" s="125"/>
      <c r="D1331" s="125"/>
      <c r="E1331" s="125"/>
      <c r="F1331" s="125"/>
      <c r="G1331" s="125"/>
      <c r="H1331" s="125"/>
      <c r="I1331" s="125"/>
      <c r="J1331" s="125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25"/>
      <c r="C1332" s="125"/>
      <c r="D1332" s="125"/>
      <c r="E1332" s="125"/>
      <c r="F1332" s="125"/>
      <c r="G1332" s="125"/>
      <c r="H1332" s="125"/>
      <c r="I1332" s="125"/>
      <c r="J1332" s="125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25"/>
      <c r="C1333" s="125"/>
      <c r="D1333" s="125"/>
      <c r="E1333" s="125"/>
      <c r="F1333" s="125"/>
      <c r="G1333" s="125"/>
      <c r="H1333" s="125"/>
      <c r="I1333" s="125"/>
      <c r="J1333" s="125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25"/>
      <c r="C1334" s="125"/>
      <c r="D1334" s="125"/>
      <c r="E1334" s="125"/>
      <c r="F1334" s="125"/>
      <c r="G1334" s="125"/>
      <c r="H1334" s="125"/>
      <c r="I1334" s="125"/>
      <c r="J1334" s="125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25"/>
      <c r="C1335" s="125"/>
      <c r="D1335" s="125"/>
      <c r="E1335" s="125"/>
      <c r="F1335" s="125"/>
      <c r="G1335" s="125"/>
      <c r="H1335" s="125"/>
      <c r="I1335" s="125"/>
      <c r="J1335" s="125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25"/>
      <c r="C1336" s="125"/>
      <c r="D1336" s="125"/>
      <c r="E1336" s="125"/>
      <c r="F1336" s="125"/>
      <c r="G1336" s="125"/>
      <c r="H1336" s="125"/>
      <c r="I1336" s="125"/>
      <c r="J1336" s="125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25"/>
      <c r="C1337" s="125"/>
      <c r="D1337" s="125"/>
      <c r="E1337" s="125"/>
      <c r="F1337" s="125"/>
      <c r="G1337" s="125"/>
      <c r="H1337" s="125"/>
      <c r="I1337" s="125"/>
      <c r="J1337" s="125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25"/>
      <c r="C1338" s="125"/>
      <c r="D1338" s="125"/>
      <c r="E1338" s="125"/>
      <c r="F1338" s="125"/>
      <c r="G1338" s="125"/>
      <c r="H1338" s="125"/>
      <c r="I1338" s="125"/>
      <c r="J1338" s="125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25"/>
      <c r="C1339" s="125"/>
      <c r="D1339" s="125"/>
      <c r="E1339" s="125"/>
      <c r="F1339" s="125"/>
      <c r="G1339" s="125"/>
      <c r="H1339" s="125"/>
      <c r="I1339" s="125"/>
      <c r="J1339" s="125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25"/>
      <c r="C1340" s="125"/>
      <c r="D1340" s="125"/>
      <c r="E1340" s="125"/>
      <c r="F1340" s="125"/>
      <c r="G1340" s="125"/>
      <c r="H1340" s="125"/>
      <c r="I1340" s="125"/>
      <c r="J1340" s="125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25"/>
      <c r="C1341" s="125"/>
      <c r="D1341" s="125"/>
      <c r="E1341" s="125"/>
      <c r="F1341" s="125"/>
      <c r="G1341" s="125"/>
      <c r="H1341" s="125"/>
      <c r="I1341" s="125"/>
      <c r="J1341" s="125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25"/>
      <c r="C1342" s="125"/>
      <c r="D1342" s="125"/>
      <c r="E1342" s="125"/>
      <c r="F1342" s="125"/>
      <c r="G1342" s="125"/>
      <c r="H1342" s="125"/>
      <c r="I1342" s="125"/>
      <c r="J1342" s="125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25"/>
      <c r="C1343" s="125"/>
      <c r="D1343" s="125"/>
      <c r="E1343" s="125"/>
      <c r="F1343" s="125"/>
      <c r="G1343" s="125"/>
      <c r="H1343" s="125"/>
      <c r="I1343" s="125"/>
      <c r="J1343" s="125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25"/>
      <c r="C1344" s="125"/>
      <c r="D1344" s="125"/>
      <c r="E1344" s="125"/>
      <c r="F1344" s="125"/>
      <c r="G1344" s="125"/>
      <c r="H1344" s="125"/>
      <c r="I1344" s="125"/>
      <c r="J1344" s="125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25"/>
      <c r="C1345" s="125"/>
      <c r="D1345" s="125"/>
      <c r="E1345" s="125"/>
      <c r="F1345" s="125"/>
      <c r="G1345" s="125"/>
      <c r="H1345" s="125"/>
      <c r="I1345" s="125"/>
      <c r="J1345" s="125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25"/>
      <c r="C1346" s="125"/>
      <c r="D1346" s="125"/>
      <c r="E1346" s="125"/>
      <c r="F1346" s="125"/>
      <c r="G1346" s="125"/>
      <c r="H1346" s="125"/>
      <c r="I1346" s="125"/>
      <c r="J1346" s="125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25"/>
      <c r="C1347" s="125"/>
      <c r="D1347" s="125"/>
      <c r="E1347" s="125"/>
      <c r="F1347" s="125"/>
      <c r="G1347" s="125"/>
      <c r="H1347" s="125"/>
      <c r="I1347" s="125"/>
      <c r="J1347" s="125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25"/>
      <c r="C1348" s="125"/>
      <c r="D1348" s="125"/>
      <c r="E1348" s="125"/>
      <c r="F1348" s="125"/>
      <c r="G1348" s="125"/>
      <c r="H1348" s="125"/>
      <c r="I1348" s="125"/>
      <c r="J1348" s="125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25"/>
      <c r="C1349" s="125"/>
      <c r="D1349" s="125"/>
      <c r="E1349" s="125"/>
      <c r="F1349" s="125"/>
      <c r="G1349" s="125"/>
      <c r="H1349" s="125"/>
      <c r="I1349" s="125"/>
      <c r="J1349" s="125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25"/>
      <c r="C1350" s="125"/>
      <c r="D1350" s="125"/>
      <c r="E1350" s="125"/>
      <c r="F1350" s="125"/>
      <c r="G1350" s="125"/>
      <c r="H1350" s="125"/>
      <c r="I1350" s="125"/>
      <c r="J1350" s="125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25"/>
      <c r="C1351" s="125"/>
      <c r="D1351" s="125"/>
      <c r="E1351" s="125"/>
      <c r="F1351" s="125"/>
      <c r="G1351" s="125"/>
      <c r="H1351" s="125"/>
      <c r="I1351" s="125"/>
      <c r="J1351" s="125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25"/>
      <c r="C1352" s="125"/>
      <c r="D1352" s="125"/>
      <c r="E1352" s="125"/>
      <c r="F1352" s="125"/>
      <c r="G1352" s="125"/>
      <c r="H1352" s="125"/>
      <c r="I1352" s="125"/>
      <c r="J1352" s="125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25"/>
      <c r="C1353" s="125"/>
      <c r="D1353" s="125"/>
      <c r="E1353" s="125"/>
      <c r="F1353" s="125"/>
      <c r="G1353" s="125"/>
      <c r="H1353" s="125"/>
      <c r="I1353" s="125"/>
      <c r="J1353" s="125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25"/>
      <c r="C1354" s="125"/>
      <c r="D1354" s="125"/>
      <c r="E1354" s="125"/>
      <c r="F1354" s="125"/>
      <c r="G1354" s="125"/>
      <c r="H1354" s="125"/>
      <c r="I1354" s="125"/>
      <c r="J1354" s="125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25"/>
      <c r="C1355" s="125"/>
      <c r="D1355" s="125"/>
      <c r="E1355" s="125"/>
      <c r="F1355" s="125"/>
      <c r="G1355" s="125"/>
      <c r="H1355" s="125"/>
      <c r="I1355" s="125"/>
      <c r="J1355" s="125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25"/>
      <c r="C1356" s="125"/>
      <c r="D1356" s="125"/>
      <c r="E1356" s="125"/>
      <c r="F1356" s="125"/>
      <c r="G1356" s="125"/>
      <c r="H1356" s="125"/>
      <c r="I1356" s="125"/>
      <c r="J1356" s="125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25"/>
      <c r="C1357" s="125"/>
      <c r="D1357" s="125"/>
      <c r="E1357" s="125"/>
      <c r="F1357" s="125"/>
      <c r="G1357" s="125"/>
      <c r="H1357" s="125"/>
      <c r="I1357" s="125"/>
      <c r="J1357" s="125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25"/>
      <c r="C1358" s="125"/>
      <c r="D1358" s="125"/>
      <c r="E1358" s="125"/>
      <c r="F1358" s="125"/>
      <c r="G1358" s="125"/>
      <c r="H1358" s="125"/>
      <c r="I1358" s="125"/>
      <c r="J1358" s="125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25"/>
      <c r="C1359" s="125"/>
      <c r="D1359" s="125"/>
      <c r="E1359" s="125"/>
      <c r="F1359" s="125"/>
      <c r="G1359" s="125"/>
      <c r="H1359" s="125"/>
      <c r="I1359" s="125"/>
      <c r="J1359" s="125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25"/>
      <c r="C1360" s="125"/>
      <c r="D1360" s="125"/>
      <c r="E1360" s="125"/>
      <c r="F1360" s="125"/>
      <c r="G1360" s="125"/>
      <c r="H1360" s="125"/>
      <c r="I1360" s="125"/>
      <c r="J1360" s="125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25"/>
      <c r="C1361" s="125"/>
      <c r="D1361" s="125"/>
      <c r="E1361" s="125"/>
      <c r="F1361" s="125"/>
      <c r="G1361" s="125"/>
      <c r="H1361" s="125"/>
      <c r="I1361" s="125"/>
      <c r="J1361" s="125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25"/>
      <c r="C1362" s="125"/>
      <c r="D1362" s="125"/>
      <c r="E1362" s="125"/>
      <c r="F1362" s="125"/>
      <c r="G1362" s="125"/>
      <c r="H1362" s="125"/>
      <c r="I1362" s="125"/>
      <c r="J1362" s="125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25"/>
      <c r="C1363" s="125"/>
      <c r="D1363" s="125"/>
      <c r="E1363" s="125"/>
      <c r="F1363" s="125"/>
      <c r="G1363" s="125"/>
      <c r="H1363" s="125"/>
      <c r="I1363" s="125"/>
      <c r="J1363" s="125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25"/>
      <c r="C1364" s="125"/>
      <c r="D1364" s="125"/>
      <c r="E1364" s="125"/>
      <c r="F1364" s="125"/>
      <c r="G1364" s="125"/>
      <c r="H1364" s="125"/>
      <c r="I1364" s="125"/>
      <c r="J1364" s="125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25"/>
      <c r="C1365" s="125"/>
      <c r="D1365" s="125"/>
      <c r="E1365" s="125"/>
      <c r="F1365" s="125"/>
      <c r="G1365" s="125"/>
      <c r="H1365" s="125"/>
      <c r="I1365" s="125"/>
      <c r="J1365" s="125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25"/>
      <c r="C1366" s="125"/>
      <c r="D1366" s="125"/>
      <c r="E1366" s="125"/>
      <c r="F1366" s="125"/>
      <c r="G1366" s="125"/>
      <c r="H1366" s="125"/>
      <c r="I1366" s="125"/>
      <c r="J1366" s="125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25"/>
      <c r="C1367" s="125"/>
      <c r="D1367" s="125"/>
      <c r="E1367" s="125"/>
      <c r="F1367" s="125"/>
      <c r="G1367" s="125"/>
      <c r="H1367" s="125"/>
      <c r="I1367" s="125"/>
      <c r="J1367" s="125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25"/>
      <c r="C1368" s="125"/>
      <c r="D1368" s="125"/>
      <c r="E1368" s="125"/>
      <c r="F1368" s="125"/>
      <c r="G1368" s="125"/>
      <c r="H1368" s="125"/>
      <c r="I1368" s="125"/>
      <c r="J1368" s="125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25"/>
      <c r="C1369" s="125"/>
      <c r="D1369" s="125"/>
      <c r="E1369" s="125"/>
      <c r="F1369" s="125"/>
      <c r="G1369" s="125"/>
      <c r="H1369" s="125"/>
      <c r="I1369" s="125"/>
      <c r="J1369" s="125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25"/>
      <c r="C1370" s="125"/>
      <c r="D1370" s="125"/>
      <c r="E1370" s="125"/>
      <c r="F1370" s="125"/>
      <c r="G1370" s="125"/>
      <c r="H1370" s="125"/>
      <c r="I1370" s="125"/>
      <c r="J1370" s="125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25"/>
      <c r="C1371" s="125"/>
      <c r="D1371" s="125"/>
      <c r="E1371" s="125"/>
      <c r="F1371" s="125"/>
      <c r="G1371" s="125"/>
      <c r="H1371" s="125"/>
      <c r="I1371" s="125"/>
      <c r="J1371" s="125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25"/>
      <c r="C1372" s="125"/>
      <c r="D1372" s="125"/>
      <c r="E1372" s="125"/>
      <c r="F1372" s="125"/>
      <c r="G1372" s="125"/>
      <c r="H1372" s="125"/>
      <c r="I1372" s="125"/>
      <c r="J1372" s="125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25"/>
      <c r="C1373" s="125"/>
      <c r="D1373" s="125"/>
      <c r="E1373" s="125"/>
      <c r="F1373" s="125"/>
      <c r="G1373" s="125"/>
      <c r="H1373" s="125"/>
      <c r="I1373" s="125"/>
      <c r="J1373" s="125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25"/>
      <c r="C1374" s="125"/>
      <c r="D1374" s="125"/>
      <c r="E1374" s="125"/>
      <c r="F1374" s="125"/>
      <c r="G1374" s="125"/>
      <c r="H1374" s="125"/>
      <c r="I1374" s="125"/>
      <c r="J1374" s="125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25"/>
      <c r="C1375" s="125"/>
      <c r="D1375" s="125"/>
      <c r="E1375" s="125"/>
      <c r="F1375" s="125"/>
      <c r="G1375" s="125"/>
      <c r="H1375" s="125"/>
      <c r="I1375" s="125"/>
      <c r="J1375" s="125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25"/>
      <c r="C1376" s="125"/>
      <c r="D1376" s="125"/>
      <c r="E1376" s="125"/>
      <c r="F1376" s="125"/>
      <c r="G1376" s="125"/>
      <c r="H1376" s="125"/>
      <c r="I1376" s="125"/>
      <c r="J1376" s="125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25"/>
      <c r="C1377" s="125"/>
      <c r="D1377" s="125"/>
      <c r="E1377" s="125"/>
      <c r="F1377" s="125"/>
      <c r="G1377" s="125"/>
      <c r="H1377" s="125"/>
      <c r="I1377" s="125"/>
      <c r="J1377" s="125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25"/>
      <c r="C1378" s="125"/>
      <c r="D1378" s="125"/>
      <c r="E1378" s="125"/>
      <c r="F1378" s="125"/>
      <c r="G1378" s="125"/>
      <c r="H1378" s="125"/>
      <c r="I1378" s="125"/>
      <c r="J1378" s="125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25"/>
      <c r="C1379" s="125"/>
      <c r="D1379" s="125"/>
      <c r="E1379" s="125"/>
      <c r="F1379" s="125"/>
      <c r="G1379" s="125"/>
      <c r="H1379" s="125"/>
      <c r="I1379" s="125"/>
      <c r="J1379" s="125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25"/>
      <c r="C1380" s="125"/>
      <c r="D1380" s="125"/>
      <c r="E1380" s="125"/>
      <c r="F1380" s="125"/>
      <c r="G1380" s="125"/>
      <c r="H1380" s="125"/>
      <c r="I1380" s="125"/>
      <c r="J1380" s="125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25"/>
      <c r="C1381" s="125"/>
      <c r="D1381" s="125"/>
      <c r="E1381" s="125"/>
      <c r="F1381" s="125"/>
      <c r="G1381" s="125"/>
      <c r="H1381" s="125"/>
      <c r="I1381" s="125"/>
      <c r="J1381" s="125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25"/>
      <c r="C1382" s="125"/>
      <c r="D1382" s="125"/>
      <c r="E1382" s="125"/>
      <c r="F1382" s="125"/>
      <c r="G1382" s="125"/>
      <c r="H1382" s="125"/>
      <c r="I1382" s="125"/>
      <c r="J1382" s="125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25"/>
      <c r="C1383" s="125"/>
      <c r="D1383" s="125"/>
      <c r="E1383" s="125"/>
      <c r="F1383" s="125"/>
      <c r="G1383" s="125"/>
      <c r="H1383" s="125"/>
      <c r="I1383" s="125"/>
      <c r="J1383" s="125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25"/>
      <c r="C1384" s="125"/>
      <c r="D1384" s="125"/>
      <c r="E1384" s="125"/>
      <c r="F1384" s="125"/>
      <c r="G1384" s="125"/>
      <c r="H1384" s="125"/>
      <c r="I1384" s="125"/>
      <c r="J1384" s="125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25"/>
      <c r="C1385" s="125"/>
      <c r="D1385" s="125"/>
      <c r="E1385" s="125"/>
      <c r="F1385" s="125"/>
      <c r="G1385" s="125"/>
      <c r="H1385" s="125"/>
      <c r="I1385" s="125"/>
      <c r="J1385" s="125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25"/>
      <c r="C1386" s="125"/>
      <c r="D1386" s="125"/>
      <c r="E1386" s="125"/>
      <c r="F1386" s="125"/>
      <c r="G1386" s="125"/>
      <c r="H1386" s="125"/>
      <c r="I1386" s="125"/>
      <c r="J1386" s="125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25"/>
      <c r="C1387" s="125"/>
      <c r="D1387" s="125"/>
      <c r="E1387" s="125"/>
      <c r="F1387" s="125"/>
      <c r="G1387" s="125"/>
      <c r="H1387" s="125"/>
      <c r="I1387" s="125"/>
      <c r="J1387" s="125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25"/>
      <c r="C1388" s="125"/>
      <c r="D1388" s="125"/>
      <c r="E1388" s="125"/>
      <c r="F1388" s="125"/>
      <c r="G1388" s="125"/>
      <c r="H1388" s="125"/>
      <c r="I1388" s="125"/>
      <c r="J1388" s="125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25"/>
      <c r="C1389" s="125"/>
      <c r="D1389" s="125"/>
      <c r="E1389" s="125"/>
      <c r="F1389" s="125"/>
      <c r="G1389" s="125"/>
      <c r="H1389" s="125"/>
      <c r="I1389" s="125"/>
      <c r="J1389" s="125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25"/>
      <c r="C1390" s="125"/>
      <c r="D1390" s="125"/>
      <c r="E1390" s="125"/>
      <c r="F1390" s="125"/>
      <c r="G1390" s="125"/>
      <c r="H1390" s="125"/>
      <c r="I1390" s="125"/>
      <c r="J1390" s="125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25"/>
      <c r="C1391" s="125"/>
      <c r="D1391" s="125"/>
      <c r="E1391" s="125"/>
      <c r="F1391" s="125"/>
      <c r="G1391" s="125"/>
      <c r="H1391" s="125"/>
      <c r="I1391" s="125"/>
      <c r="J1391" s="125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25"/>
      <c r="C1392" s="125"/>
      <c r="D1392" s="125"/>
      <c r="E1392" s="125"/>
      <c r="F1392" s="125"/>
      <c r="G1392" s="125"/>
      <c r="H1392" s="125"/>
      <c r="I1392" s="125"/>
      <c r="J1392" s="125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25"/>
      <c r="C1393" s="125"/>
      <c r="D1393" s="125"/>
      <c r="E1393" s="125"/>
      <c r="F1393" s="125"/>
      <c r="G1393" s="125"/>
      <c r="H1393" s="125"/>
      <c r="I1393" s="125"/>
      <c r="J1393" s="125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25"/>
      <c r="C1394" s="125"/>
      <c r="D1394" s="125"/>
      <c r="E1394" s="125"/>
      <c r="F1394" s="125"/>
      <c r="G1394" s="125"/>
      <c r="H1394" s="125"/>
      <c r="I1394" s="125"/>
      <c r="J1394" s="125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25"/>
      <c r="C1395" s="125"/>
      <c r="D1395" s="125"/>
      <c r="E1395" s="125"/>
      <c r="F1395" s="125"/>
      <c r="G1395" s="125"/>
      <c r="H1395" s="125"/>
      <c r="I1395" s="125"/>
      <c r="J1395" s="125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25"/>
      <c r="C1396" s="125"/>
      <c r="D1396" s="125"/>
      <c r="E1396" s="125"/>
      <c r="F1396" s="125"/>
      <c r="G1396" s="125"/>
      <c r="H1396" s="125"/>
      <c r="I1396" s="125"/>
      <c r="J1396" s="125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25"/>
      <c r="C1397" s="125"/>
      <c r="D1397" s="125"/>
      <c r="E1397" s="125"/>
      <c r="F1397" s="125"/>
      <c r="G1397" s="125"/>
      <c r="H1397" s="125"/>
      <c r="I1397" s="125"/>
      <c r="J1397" s="125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25"/>
      <c r="C1398" s="125"/>
      <c r="D1398" s="125"/>
      <c r="E1398" s="125"/>
      <c r="F1398" s="125"/>
      <c r="G1398" s="125"/>
      <c r="H1398" s="125"/>
      <c r="I1398" s="125"/>
      <c r="J1398" s="125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25"/>
      <c r="C1399" s="125"/>
      <c r="D1399" s="125"/>
      <c r="E1399" s="125"/>
      <c r="F1399" s="125"/>
      <c r="G1399" s="125"/>
      <c r="H1399" s="125"/>
      <c r="I1399" s="125"/>
      <c r="J1399" s="125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25"/>
      <c r="C1400" s="125"/>
      <c r="D1400" s="125"/>
      <c r="E1400" s="125"/>
      <c r="F1400" s="125"/>
      <c r="G1400" s="125"/>
      <c r="H1400" s="125"/>
      <c r="I1400" s="125"/>
      <c r="J1400" s="125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25"/>
      <c r="C1401" s="125"/>
      <c r="D1401" s="125"/>
      <c r="E1401" s="125"/>
      <c r="F1401" s="125"/>
      <c r="G1401" s="125"/>
      <c r="H1401" s="125"/>
      <c r="I1401" s="125"/>
      <c r="J1401" s="125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25"/>
      <c r="C1402" s="125"/>
      <c r="D1402" s="125"/>
      <c r="E1402" s="125"/>
      <c r="F1402" s="125"/>
      <c r="G1402" s="125"/>
      <c r="H1402" s="125"/>
      <c r="I1402" s="125"/>
      <c r="J1402" s="125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25"/>
      <c r="C1403" s="125"/>
      <c r="D1403" s="125"/>
      <c r="E1403" s="125"/>
      <c r="F1403" s="125"/>
      <c r="G1403" s="125"/>
      <c r="H1403" s="125"/>
      <c r="I1403" s="125"/>
      <c r="J1403" s="125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25"/>
      <c r="C1404" s="125"/>
      <c r="D1404" s="125"/>
      <c r="E1404" s="125"/>
      <c r="F1404" s="125"/>
      <c r="G1404" s="125"/>
      <c r="H1404" s="125"/>
      <c r="I1404" s="125"/>
      <c r="J1404" s="125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25"/>
      <c r="C1405" s="125"/>
      <c r="D1405" s="125"/>
      <c r="E1405" s="125"/>
      <c r="F1405" s="125"/>
      <c r="G1405" s="125"/>
      <c r="H1405" s="125"/>
      <c r="I1405" s="125"/>
      <c r="J1405" s="125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25"/>
      <c r="C1406" s="125"/>
      <c r="D1406" s="125"/>
      <c r="E1406" s="125"/>
      <c r="F1406" s="125"/>
      <c r="G1406" s="125"/>
      <c r="H1406" s="125"/>
      <c r="I1406" s="125"/>
      <c r="J1406" s="125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25"/>
      <c r="C1407" s="125"/>
      <c r="D1407" s="125"/>
      <c r="E1407" s="125"/>
      <c r="F1407" s="125"/>
      <c r="G1407" s="125"/>
      <c r="H1407" s="125"/>
      <c r="I1407" s="125"/>
      <c r="J1407" s="125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25"/>
      <c r="C1408" s="125"/>
      <c r="D1408" s="125"/>
      <c r="E1408" s="125"/>
      <c r="F1408" s="125"/>
      <c r="G1408" s="125"/>
      <c r="H1408" s="125"/>
      <c r="I1408" s="125"/>
      <c r="J1408" s="125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25"/>
      <c r="C1409" s="125"/>
      <c r="D1409" s="125"/>
      <c r="E1409" s="125"/>
      <c r="F1409" s="125"/>
      <c r="G1409" s="125"/>
      <c r="H1409" s="125"/>
      <c r="I1409" s="125"/>
      <c r="J1409" s="125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25"/>
      <c r="C1410" s="125"/>
      <c r="D1410" s="125"/>
      <c r="E1410" s="125"/>
      <c r="F1410" s="125"/>
      <c r="G1410" s="125"/>
      <c r="H1410" s="125"/>
      <c r="I1410" s="125"/>
      <c r="J1410" s="125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25"/>
      <c r="C1411" s="125"/>
      <c r="D1411" s="125"/>
      <c r="E1411" s="125"/>
      <c r="F1411" s="125"/>
      <c r="G1411" s="125"/>
      <c r="H1411" s="125"/>
      <c r="I1411" s="125"/>
      <c r="J1411" s="125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25"/>
      <c r="C1412" s="125"/>
      <c r="D1412" s="125"/>
      <c r="E1412" s="125"/>
      <c r="F1412" s="125"/>
      <c r="G1412" s="125"/>
      <c r="H1412" s="125"/>
      <c r="I1412" s="125"/>
      <c r="J1412" s="125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25"/>
      <c r="C1413" s="125"/>
      <c r="D1413" s="125"/>
      <c r="E1413" s="125"/>
      <c r="F1413" s="125"/>
      <c r="G1413" s="125"/>
      <c r="H1413" s="125"/>
      <c r="I1413" s="125"/>
      <c r="J1413" s="125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25"/>
      <c r="C1414" s="125"/>
      <c r="D1414" s="125"/>
      <c r="E1414" s="125"/>
      <c r="F1414" s="125"/>
      <c r="G1414" s="125"/>
      <c r="H1414" s="125"/>
      <c r="I1414" s="125"/>
      <c r="J1414" s="125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25"/>
      <c r="C1415" s="125"/>
      <c r="D1415" s="125"/>
      <c r="E1415" s="125"/>
      <c r="F1415" s="125"/>
      <c r="G1415" s="125"/>
      <c r="H1415" s="125"/>
      <c r="I1415" s="125"/>
      <c r="J1415" s="125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25"/>
      <c r="C1416" s="125"/>
      <c r="D1416" s="125"/>
      <c r="E1416" s="125"/>
      <c r="F1416" s="125"/>
      <c r="G1416" s="125"/>
      <c r="H1416" s="125"/>
      <c r="I1416" s="125"/>
      <c r="J1416" s="125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25"/>
      <c r="C1417" s="125"/>
      <c r="D1417" s="125"/>
      <c r="E1417" s="125"/>
      <c r="F1417" s="125"/>
      <c r="G1417" s="125"/>
      <c r="H1417" s="125"/>
      <c r="I1417" s="125"/>
      <c r="J1417" s="125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25"/>
      <c r="C1418" s="125"/>
      <c r="D1418" s="125"/>
      <c r="E1418" s="125"/>
      <c r="F1418" s="125"/>
      <c r="G1418" s="125"/>
      <c r="H1418" s="125"/>
      <c r="I1418" s="125"/>
      <c r="J1418" s="125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25"/>
      <c r="C1419" s="125"/>
      <c r="D1419" s="125"/>
      <c r="E1419" s="125"/>
      <c r="F1419" s="125"/>
      <c r="G1419" s="125"/>
      <c r="H1419" s="125"/>
      <c r="I1419" s="125"/>
      <c r="J1419" s="125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25"/>
      <c r="C1420" s="125"/>
      <c r="D1420" s="125"/>
      <c r="E1420" s="125"/>
      <c r="F1420" s="125"/>
      <c r="G1420" s="125"/>
      <c r="H1420" s="125"/>
      <c r="I1420" s="125"/>
      <c r="J1420" s="125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25"/>
      <c r="C1421" s="125"/>
      <c r="D1421" s="125"/>
      <c r="E1421" s="125"/>
      <c r="F1421" s="125"/>
      <c r="G1421" s="125"/>
      <c r="H1421" s="125"/>
      <c r="I1421" s="125"/>
      <c r="J1421" s="125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25"/>
      <c r="C1422" s="125"/>
      <c r="D1422" s="125"/>
      <c r="E1422" s="125"/>
      <c r="F1422" s="125"/>
      <c r="G1422" s="125"/>
      <c r="H1422" s="125"/>
      <c r="I1422" s="125"/>
      <c r="J1422" s="125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25"/>
      <c r="C1423" s="125"/>
      <c r="D1423" s="125"/>
      <c r="E1423" s="125"/>
      <c r="F1423" s="125"/>
      <c r="G1423" s="125"/>
      <c r="H1423" s="125"/>
      <c r="I1423" s="125"/>
      <c r="J1423" s="125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25"/>
      <c r="C1424" s="125"/>
      <c r="D1424" s="125"/>
      <c r="E1424" s="125"/>
      <c r="F1424" s="125"/>
      <c r="G1424" s="125"/>
      <c r="H1424" s="125"/>
      <c r="I1424" s="125"/>
      <c r="J1424" s="125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25"/>
      <c r="C1425" s="125"/>
      <c r="D1425" s="125"/>
      <c r="E1425" s="125"/>
      <c r="F1425" s="125"/>
      <c r="G1425" s="125"/>
      <c r="H1425" s="125"/>
      <c r="I1425" s="125"/>
      <c r="J1425" s="125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25"/>
      <c r="C1426" s="125"/>
      <c r="D1426" s="125"/>
      <c r="E1426" s="125"/>
      <c r="F1426" s="125"/>
      <c r="G1426" s="125"/>
      <c r="H1426" s="125"/>
      <c r="I1426" s="125"/>
      <c r="J1426" s="125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25"/>
      <c r="C1427" s="125"/>
      <c r="D1427" s="125"/>
      <c r="E1427" s="125"/>
      <c r="F1427" s="125"/>
      <c r="G1427" s="125"/>
      <c r="H1427" s="125"/>
      <c r="I1427" s="125"/>
      <c r="J1427" s="125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25"/>
      <c r="C1428" s="125"/>
      <c r="D1428" s="125"/>
      <c r="E1428" s="125"/>
      <c r="F1428" s="125"/>
      <c r="G1428" s="125"/>
      <c r="H1428" s="125"/>
      <c r="I1428" s="125"/>
      <c r="J1428" s="125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25"/>
      <c r="C1429" s="125"/>
      <c r="D1429" s="125"/>
      <c r="E1429" s="125"/>
      <c r="F1429" s="125"/>
      <c r="G1429" s="125"/>
      <c r="H1429" s="125"/>
      <c r="I1429" s="125"/>
      <c r="J1429" s="125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25"/>
      <c r="C1430" s="125"/>
      <c r="D1430" s="125"/>
      <c r="E1430" s="125"/>
      <c r="F1430" s="125"/>
      <c r="G1430" s="125"/>
      <c r="H1430" s="125"/>
      <c r="I1430" s="125"/>
      <c r="J1430" s="125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25"/>
      <c r="C1431" s="125"/>
      <c r="D1431" s="125"/>
      <c r="E1431" s="125"/>
      <c r="F1431" s="125"/>
      <c r="G1431" s="125"/>
      <c r="H1431" s="125"/>
      <c r="I1431" s="125"/>
      <c r="J1431" s="125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25"/>
      <c r="C1432" s="125"/>
      <c r="D1432" s="125"/>
      <c r="E1432" s="125"/>
      <c r="F1432" s="125"/>
      <c r="G1432" s="125"/>
      <c r="H1432" s="125"/>
      <c r="I1432" s="125"/>
      <c r="J1432" s="125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25"/>
      <c r="C1433" s="125"/>
      <c r="D1433" s="125"/>
      <c r="E1433" s="125"/>
      <c r="F1433" s="125"/>
      <c r="G1433" s="125"/>
      <c r="H1433" s="125"/>
      <c r="I1433" s="125"/>
      <c r="J1433" s="125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25"/>
      <c r="C1434" s="125"/>
      <c r="D1434" s="125"/>
      <c r="E1434" s="125"/>
      <c r="F1434" s="125"/>
      <c r="G1434" s="125"/>
      <c r="H1434" s="125"/>
      <c r="I1434" s="125"/>
      <c r="J1434" s="125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25"/>
      <c r="C1435" s="125"/>
      <c r="D1435" s="125"/>
      <c r="E1435" s="125"/>
      <c r="F1435" s="125"/>
      <c r="G1435" s="125"/>
      <c r="H1435" s="125"/>
      <c r="I1435" s="125"/>
      <c r="J1435" s="125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25"/>
      <c r="C1436" s="125"/>
      <c r="D1436" s="125"/>
      <c r="E1436" s="125"/>
      <c r="F1436" s="125"/>
      <c r="G1436" s="125"/>
      <c r="H1436" s="125"/>
      <c r="I1436" s="125"/>
      <c r="J1436" s="125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25"/>
      <c r="C1437" s="125"/>
      <c r="D1437" s="125"/>
      <c r="E1437" s="125"/>
      <c r="F1437" s="125"/>
      <c r="G1437" s="125"/>
      <c r="H1437" s="125"/>
      <c r="I1437" s="125"/>
      <c r="J1437" s="125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25"/>
      <c r="C1438" s="125"/>
      <c r="D1438" s="125"/>
      <c r="E1438" s="125"/>
      <c r="F1438" s="125"/>
      <c r="G1438" s="125"/>
      <c r="H1438" s="125"/>
      <c r="I1438" s="125"/>
      <c r="J1438" s="125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25"/>
      <c r="C1439" s="125"/>
      <c r="D1439" s="125"/>
      <c r="E1439" s="125"/>
      <c r="F1439" s="125"/>
      <c r="G1439" s="125"/>
      <c r="H1439" s="125"/>
      <c r="I1439" s="125"/>
      <c r="J1439" s="125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25"/>
      <c r="C1440" s="125"/>
      <c r="D1440" s="125"/>
      <c r="E1440" s="125"/>
      <c r="F1440" s="125"/>
      <c r="G1440" s="125"/>
      <c r="H1440" s="125"/>
      <c r="I1440" s="125"/>
      <c r="J1440" s="125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25"/>
      <c r="C1441" s="125"/>
      <c r="D1441" s="125"/>
      <c r="E1441" s="125"/>
      <c r="F1441" s="125"/>
      <c r="G1441" s="125"/>
      <c r="H1441" s="125"/>
      <c r="I1441" s="125"/>
      <c r="J1441" s="125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25"/>
      <c r="C1442" s="125"/>
      <c r="D1442" s="125"/>
      <c r="E1442" s="125"/>
      <c r="F1442" s="125"/>
      <c r="G1442" s="125"/>
      <c r="H1442" s="125"/>
      <c r="I1442" s="125"/>
      <c r="J1442" s="125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25"/>
      <c r="C1443" s="125"/>
      <c r="D1443" s="125"/>
      <c r="E1443" s="125"/>
      <c r="F1443" s="125"/>
      <c r="G1443" s="125"/>
      <c r="H1443" s="125"/>
      <c r="I1443" s="125"/>
      <c r="J1443" s="125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25"/>
      <c r="C1444" s="125"/>
      <c r="D1444" s="125"/>
      <c r="E1444" s="125"/>
      <c r="F1444" s="125"/>
      <c r="G1444" s="125"/>
      <c r="H1444" s="125"/>
      <c r="I1444" s="125"/>
      <c r="J1444" s="125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25"/>
      <c r="C1445" s="125"/>
      <c r="D1445" s="125"/>
      <c r="E1445" s="125"/>
      <c r="F1445" s="125"/>
      <c r="G1445" s="125"/>
      <c r="H1445" s="125"/>
      <c r="I1445" s="125"/>
      <c r="J1445" s="125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25"/>
      <c r="C1446" s="125"/>
      <c r="D1446" s="125"/>
      <c r="E1446" s="125"/>
      <c r="F1446" s="125"/>
      <c r="G1446" s="125"/>
      <c r="H1446" s="125"/>
      <c r="I1446" s="125"/>
      <c r="J1446" s="125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25"/>
      <c r="C1447" s="125"/>
      <c r="D1447" s="125"/>
      <c r="E1447" s="125"/>
      <c r="F1447" s="125"/>
      <c r="G1447" s="125"/>
      <c r="H1447" s="125"/>
      <c r="I1447" s="125"/>
      <c r="J1447" s="125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25"/>
      <c r="C1448" s="125"/>
      <c r="D1448" s="125"/>
      <c r="E1448" s="125"/>
      <c r="F1448" s="125"/>
      <c r="G1448" s="125"/>
      <c r="H1448" s="125"/>
      <c r="I1448" s="125"/>
      <c r="J1448" s="125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25"/>
      <c r="C1449" s="125"/>
      <c r="D1449" s="125"/>
      <c r="E1449" s="125"/>
      <c r="F1449" s="125"/>
      <c r="G1449" s="125"/>
      <c r="H1449" s="125"/>
      <c r="I1449" s="125"/>
      <c r="J1449" s="125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25"/>
      <c r="C1450" s="125"/>
      <c r="D1450" s="125"/>
      <c r="E1450" s="125"/>
      <c r="F1450" s="125"/>
      <c r="G1450" s="125"/>
      <c r="H1450" s="125"/>
      <c r="I1450" s="125"/>
      <c r="J1450" s="125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25"/>
      <c r="C1451" s="125"/>
      <c r="D1451" s="125"/>
      <c r="E1451" s="125"/>
      <c r="F1451" s="125"/>
      <c r="G1451" s="125"/>
      <c r="H1451" s="125"/>
      <c r="I1451" s="125"/>
      <c r="J1451" s="125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25"/>
      <c r="C1452" s="125"/>
      <c r="D1452" s="125"/>
      <c r="E1452" s="125"/>
      <c r="F1452" s="125"/>
      <c r="G1452" s="125"/>
      <c r="H1452" s="125"/>
      <c r="I1452" s="125"/>
      <c r="J1452" s="125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25"/>
      <c r="C1453" s="125"/>
      <c r="D1453" s="125"/>
      <c r="E1453" s="125"/>
      <c r="F1453" s="125"/>
      <c r="G1453" s="125"/>
      <c r="H1453" s="125"/>
      <c r="I1453" s="125"/>
      <c r="J1453" s="125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25"/>
      <c r="C1454" s="125"/>
      <c r="D1454" s="125"/>
      <c r="E1454" s="125"/>
      <c r="F1454" s="125"/>
      <c r="G1454" s="125"/>
      <c r="H1454" s="125"/>
      <c r="I1454" s="125"/>
      <c r="J1454" s="125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25"/>
      <c r="C1455" s="125"/>
      <c r="D1455" s="125"/>
      <c r="E1455" s="125"/>
      <c r="F1455" s="125"/>
      <c r="G1455" s="125"/>
      <c r="H1455" s="125"/>
      <c r="I1455" s="125"/>
      <c r="J1455" s="125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25"/>
      <c r="C1456" s="125"/>
      <c r="D1456" s="125"/>
      <c r="E1456" s="125"/>
      <c r="F1456" s="125"/>
      <c r="G1456" s="125"/>
      <c r="H1456" s="125"/>
      <c r="I1456" s="125"/>
      <c r="J1456" s="125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25"/>
      <c r="C1457" s="125"/>
      <c r="D1457" s="125"/>
      <c r="E1457" s="125"/>
      <c r="F1457" s="125"/>
      <c r="G1457" s="125"/>
      <c r="H1457" s="125"/>
      <c r="I1457" s="125"/>
      <c r="J1457" s="125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25"/>
      <c r="C1458" s="125"/>
      <c r="D1458" s="125"/>
      <c r="E1458" s="125"/>
      <c r="F1458" s="125"/>
      <c r="G1458" s="125"/>
      <c r="H1458" s="125"/>
      <c r="I1458" s="125"/>
      <c r="J1458" s="125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25"/>
      <c r="C1459" s="125"/>
      <c r="D1459" s="125"/>
      <c r="E1459" s="125"/>
      <c r="F1459" s="125"/>
      <c r="G1459" s="125"/>
      <c r="H1459" s="125"/>
      <c r="I1459" s="125"/>
      <c r="J1459" s="125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25"/>
      <c r="C1460" s="125"/>
      <c r="D1460" s="125"/>
      <c r="E1460" s="125"/>
      <c r="F1460" s="125"/>
      <c r="G1460" s="125"/>
      <c r="H1460" s="125"/>
      <c r="I1460" s="125"/>
      <c r="J1460" s="125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25"/>
      <c r="C1461" s="125"/>
      <c r="D1461" s="125"/>
      <c r="E1461" s="125"/>
      <c r="F1461" s="125"/>
      <c r="G1461" s="125"/>
      <c r="H1461" s="125"/>
      <c r="I1461" s="125"/>
      <c r="J1461" s="125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25"/>
      <c r="C1462" s="125"/>
      <c r="D1462" s="125"/>
      <c r="E1462" s="125"/>
      <c r="F1462" s="125"/>
      <c r="G1462" s="125"/>
      <c r="H1462" s="125"/>
      <c r="I1462" s="125"/>
      <c r="J1462" s="125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25"/>
      <c r="C1463" s="125"/>
      <c r="D1463" s="125"/>
      <c r="E1463" s="125"/>
      <c r="F1463" s="125"/>
      <c r="G1463" s="125"/>
      <c r="H1463" s="125"/>
      <c r="I1463" s="125"/>
      <c r="J1463" s="125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25"/>
      <c r="C1464" s="125"/>
      <c r="D1464" s="125"/>
      <c r="E1464" s="125"/>
      <c r="F1464" s="125"/>
      <c r="G1464" s="125"/>
      <c r="H1464" s="125"/>
      <c r="I1464" s="125"/>
      <c r="J1464" s="125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25"/>
      <c r="C1465" s="125"/>
      <c r="D1465" s="125"/>
      <c r="E1465" s="125"/>
      <c r="F1465" s="125"/>
      <c r="G1465" s="125"/>
      <c r="H1465" s="125"/>
      <c r="I1465" s="125"/>
      <c r="J1465" s="125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25"/>
      <c r="C1466" s="125"/>
      <c r="D1466" s="125"/>
      <c r="E1466" s="125"/>
      <c r="F1466" s="125"/>
      <c r="G1466" s="125"/>
      <c r="H1466" s="125"/>
      <c r="I1466" s="125"/>
      <c r="J1466" s="125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25"/>
      <c r="C1467" s="125"/>
      <c r="D1467" s="125"/>
      <c r="E1467" s="125"/>
      <c r="F1467" s="125"/>
      <c r="G1467" s="125"/>
      <c r="H1467" s="125"/>
      <c r="I1467" s="125"/>
      <c r="J1467" s="125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25"/>
      <c r="C1468" s="125"/>
      <c r="D1468" s="125"/>
      <c r="E1468" s="125"/>
      <c r="F1468" s="125"/>
      <c r="G1468" s="125"/>
      <c r="H1468" s="125"/>
      <c r="I1468" s="125"/>
      <c r="J1468" s="125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25"/>
      <c r="C1469" s="125"/>
      <c r="D1469" s="125"/>
      <c r="E1469" s="125"/>
      <c r="F1469" s="125"/>
      <c r="G1469" s="125"/>
      <c r="H1469" s="125"/>
      <c r="I1469" s="125"/>
      <c r="J1469" s="125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25"/>
      <c r="C1470" s="125"/>
      <c r="D1470" s="125"/>
      <c r="E1470" s="125"/>
      <c r="F1470" s="125"/>
      <c r="G1470" s="125"/>
      <c r="H1470" s="125"/>
      <c r="I1470" s="125"/>
      <c r="J1470" s="125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25"/>
      <c r="C1471" s="125"/>
      <c r="D1471" s="125"/>
      <c r="E1471" s="125"/>
      <c r="F1471" s="125"/>
      <c r="G1471" s="125"/>
      <c r="H1471" s="125"/>
      <c r="I1471" s="125"/>
      <c r="J1471" s="125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25"/>
      <c r="C1472" s="125"/>
      <c r="D1472" s="125"/>
      <c r="E1472" s="125"/>
      <c r="F1472" s="125"/>
      <c r="G1472" s="125"/>
      <c r="H1472" s="125"/>
      <c r="I1472" s="125"/>
      <c r="J1472" s="125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25"/>
      <c r="C1473" s="125"/>
      <c r="D1473" s="125"/>
      <c r="E1473" s="125"/>
      <c r="F1473" s="125"/>
      <c r="G1473" s="125"/>
      <c r="H1473" s="125"/>
      <c r="I1473" s="125"/>
      <c r="J1473" s="125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25"/>
      <c r="C1474" s="125"/>
      <c r="D1474" s="125"/>
      <c r="E1474" s="125"/>
      <c r="F1474" s="125"/>
      <c r="G1474" s="125"/>
      <c r="H1474" s="125"/>
      <c r="I1474" s="125"/>
      <c r="J1474" s="125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25"/>
      <c r="C1475" s="125"/>
      <c r="D1475" s="125"/>
      <c r="E1475" s="125"/>
      <c r="F1475" s="125"/>
      <c r="G1475" s="125"/>
      <c r="H1475" s="125"/>
      <c r="I1475" s="125"/>
      <c r="J1475" s="125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25"/>
      <c r="C1476" s="125"/>
      <c r="D1476" s="125"/>
      <c r="E1476" s="125"/>
      <c r="F1476" s="125"/>
      <c r="G1476" s="125"/>
      <c r="H1476" s="125"/>
      <c r="I1476" s="125"/>
      <c r="J1476" s="125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25"/>
      <c r="C1477" s="125"/>
      <c r="D1477" s="125"/>
      <c r="E1477" s="125"/>
      <c r="F1477" s="125"/>
      <c r="G1477" s="125"/>
      <c r="H1477" s="125"/>
      <c r="I1477" s="125"/>
      <c r="J1477" s="125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25"/>
      <c r="C1478" s="125"/>
      <c r="D1478" s="125"/>
      <c r="E1478" s="125"/>
      <c r="F1478" s="125"/>
      <c r="G1478" s="125"/>
      <c r="H1478" s="125"/>
      <c r="I1478" s="125"/>
      <c r="J1478" s="125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25"/>
      <c r="C1479" s="125"/>
      <c r="D1479" s="125"/>
      <c r="E1479" s="125"/>
      <c r="F1479" s="125"/>
      <c r="G1479" s="125"/>
      <c r="H1479" s="125"/>
      <c r="I1479" s="125"/>
      <c r="J1479" s="125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25"/>
      <c r="C1480" s="125"/>
      <c r="D1480" s="125"/>
      <c r="E1480" s="125"/>
      <c r="F1480" s="125"/>
      <c r="G1480" s="125"/>
      <c r="H1480" s="125"/>
      <c r="I1480" s="125"/>
      <c r="J1480" s="125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25"/>
      <c r="C1481" s="125"/>
      <c r="D1481" s="125"/>
      <c r="E1481" s="125"/>
      <c r="F1481" s="125"/>
      <c r="G1481" s="125"/>
      <c r="H1481" s="125"/>
      <c r="I1481" s="125"/>
      <c r="J1481" s="125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25"/>
      <c r="C1482" s="125"/>
      <c r="D1482" s="125"/>
      <c r="E1482" s="125"/>
      <c r="F1482" s="125"/>
      <c r="G1482" s="125"/>
      <c r="H1482" s="125"/>
      <c r="I1482" s="125"/>
      <c r="J1482" s="125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25"/>
      <c r="C1483" s="125"/>
      <c r="D1483" s="125"/>
      <c r="E1483" s="125"/>
      <c r="F1483" s="125"/>
      <c r="G1483" s="125"/>
      <c r="H1483" s="125"/>
      <c r="I1483" s="125"/>
      <c r="J1483" s="125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25"/>
      <c r="C1484" s="125"/>
      <c r="D1484" s="125"/>
      <c r="E1484" s="125"/>
      <c r="F1484" s="125"/>
      <c r="G1484" s="125"/>
      <c r="H1484" s="125"/>
      <c r="I1484" s="125"/>
      <c r="J1484" s="125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25"/>
      <c r="C1485" s="125"/>
      <c r="D1485" s="125"/>
      <c r="E1485" s="125"/>
      <c r="F1485" s="125"/>
      <c r="G1485" s="125"/>
      <c r="H1485" s="125"/>
      <c r="I1485" s="125"/>
      <c r="J1485" s="125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25"/>
      <c r="C1486" s="125"/>
      <c r="D1486" s="125"/>
      <c r="E1486" s="125"/>
      <c r="F1486" s="125"/>
      <c r="G1486" s="125"/>
      <c r="H1486" s="125"/>
      <c r="I1486" s="125"/>
      <c r="J1486" s="125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25"/>
      <c r="C1487" s="125"/>
      <c r="D1487" s="125"/>
      <c r="E1487" s="125"/>
      <c r="F1487" s="125"/>
      <c r="G1487" s="125"/>
      <c r="H1487" s="125"/>
      <c r="I1487" s="125"/>
      <c r="J1487" s="125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25"/>
      <c r="C1488" s="125"/>
      <c r="D1488" s="125"/>
      <c r="E1488" s="125"/>
      <c r="F1488" s="125"/>
      <c r="G1488" s="125"/>
      <c r="H1488" s="125"/>
      <c r="I1488" s="125"/>
      <c r="J1488" s="125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25"/>
      <c r="C1489" s="125"/>
      <c r="D1489" s="125"/>
      <c r="E1489" s="125"/>
      <c r="F1489" s="125"/>
      <c r="G1489" s="125"/>
      <c r="H1489" s="125"/>
      <c r="I1489" s="125"/>
      <c r="J1489" s="125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25"/>
      <c r="C1490" s="125"/>
      <c r="D1490" s="125"/>
      <c r="E1490" s="125"/>
      <c r="F1490" s="125"/>
      <c r="G1490" s="125"/>
      <c r="H1490" s="125"/>
      <c r="I1490" s="125"/>
      <c r="J1490" s="125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25"/>
      <c r="C1491" s="125"/>
      <c r="D1491" s="125"/>
      <c r="E1491" s="125"/>
      <c r="F1491" s="125"/>
      <c r="G1491" s="125"/>
      <c r="H1491" s="125"/>
      <c r="I1491" s="125"/>
      <c r="J1491" s="125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25"/>
      <c r="C1492" s="125"/>
      <c r="D1492" s="125"/>
      <c r="E1492" s="125"/>
      <c r="F1492" s="125"/>
      <c r="G1492" s="125"/>
      <c r="H1492" s="125"/>
      <c r="I1492" s="125"/>
      <c r="J1492" s="125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25"/>
      <c r="C1493" s="125"/>
      <c r="D1493" s="125"/>
      <c r="E1493" s="125"/>
      <c r="F1493" s="125"/>
      <c r="G1493" s="125"/>
      <c r="H1493" s="125"/>
      <c r="I1493" s="125"/>
      <c r="J1493" s="125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25"/>
      <c r="C1494" s="125"/>
      <c r="D1494" s="125"/>
      <c r="E1494" s="125"/>
      <c r="F1494" s="125"/>
      <c r="G1494" s="125"/>
      <c r="H1494" s="125"/>
      <c r="I1494" s="125"/>
      <c r="J1494" s="125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25"/>
      <c r="C1495" s="125"/>
      <c r="D1495" s="125"/>
      <c r="E1495" s="125"/>
      <c r="F1495" s="125"/>
      <c r="G1495" s="125"/>
      <c r="H1495" s="125"/>
      <c r="I1495" s="125"/>
      <c r="J1495" s="125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25"/>
      <c r="C1496" s="125"/>
      <c r="D1496" s="125"/>
      <c r="E1496" s="125"/>
      <c r="F1496" s="125"/>
      <c r="G1496" s="125"/>
      <c r="H1496" s="125"/>
      <c r="I1496" s="125"/>
      <c r="J1496" s="125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25"/>
      <c r="C1497" s="125"/>
      <c r="D1497" s="125"/>
      <c r="E1497" s="125"/>
      <c r="F1497" s="125"/>
      <c r="G1497" s="125"/>
      <c r="H1497" s="125"/>
      <c r="I1497" s="125"/>
      <c r="J1497" s="125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25"/>
      <c r="C1498" s="125"/>
      <c r="D1498" s="125"/>
      <c r="E1498" s="125"/>
      <c r="F1498" s="125"/>
      <c r="G1498" s="125"/>
      <c r="H1498" s="125"/>
      <c r="I1498" s="125"/>
      <c r="J1498" s="125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25"/>
      <c r="C1499" s="125"/>
      <c r="D1499" s="125"/>
      <c r="E1499" s="125"/>
      <c r="F1499" s="125"/>
      <c r="G1499" s="125"/>
      <c r="H1499" s="125"/>
      <c r="I1499" s="125"/>
      <c r="J1499" s="125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25"/>
      <c r="C1500" s="125"/>
      <c r="D1500" s="125"/>
      <c r="E1500" s="125"/>
      <c r="F1500" s="125"/>
      <c r="G1500" s="125"/>
      <c r="H1500" s="125"/>
      <c r="I1500" s="125"/>
      <c r="J1500" s="125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25"/>
      <c r="C1501" s="125"/>
      <c r="D1501" s="125"/>
      <c r="E1501" s="125"/>
      <c r="F1501" s="125"/>
      <c r="G1501" s="125"/>
      <c r="H1501" s="125"/>
      <c r="I1501" s="125"/>
      <c r="J1501" s="125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25"/>
      <c r="C1502" s="125"/>
      <c r="D1502" s="125"/>
      <c r="E1502" s="125"/>
      <c r="F1502" s="125"/>
      <c r="G1502" s="125"/>
      <c r="H1502" s="125"/>
      <c r="I1502" s="125"/>
      <c r="J1502" s="125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25"/>
      <c r="C1503" s="125"/>
      <c r="D1503" s="125"/>
      <c r="E1503" s="125"/>
      <c r="F1503" s="125"/>
      <c r="G1503" s="125"/>
      <c r="H1503" s="125"/>
      <c r="I1503" s="125"/>
      <c r="J1503" s="125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25"/>
      <c r="C1504" s="125"/>
      <c r="D1504" s="125"/>
      <c r="E1504" s="125"/>
      <c r="F1504" s="125"/>
      <c r="G1504" s="125"/>
      <c r="H1504" s="125"/>
      <c r="I1504" s="125"/>
      <c r="J1504" s="125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25"/>
      <c r="C1505" s="125"/>
      <c r="D1505" s="125"/>
      <c r="E1505" s="125"/>
      <c r="F1505" s="125"/>
      <c r="G1505" s="125"/>
      <c r="H1505" s="125"/>
      <c r="I1505" s="125"/>
      <c r="J1505" s="125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25"/>
      <c r="C1506" s="125"/>
      <c r="D1506" s="125"/>
      <c r="E1506" s="125"/>
      <c r="F1506" s="125"/>
      <c r="G1506" s="125"/>
      <c r="H1506" s="125"/>
      <c r="I1506" s="125"/>
      <c r="J1506" s="125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25"/>
      <c r="C1507" s="125"/>
      <c r="D1507" s="125"/>
      <c r="E1507" s="125"/>
      <c r="F1507" s="125"/>
      <c r="G1507" s="125"/>
      <c r="H1507" s="125"/>
      <c r="I1507" s="125"/>
      <c r="J1507" s="125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25"/>
      <c r="C1508" s="125"/>
      <c r="D1508" s="125"/>
      <c r="E1508" s="125"/>
      <c r="F1508" s="125"/>
      <c r="G1508" s="125"/>
      <c r="H1508" s="125"/>
      <c r="I1508" s="125"/>
      <c r="J1508" s="125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25"/>
      <c r="C1509" s="125"/>
      <c r="D1509" s="125"/>
      <c r="E1509" s="125"/>
      <c r="F1509" s="125"/>
      <c r="G1509" s="125"/>
      <c r="H1509" s="125"/>
      <c r="I1509" s="125"/>
      <c r="J1509" s="125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25"/>
      <c r="C1510" s="125"/>
      <c r="D1510" s="125"/>
      <c r="E1510" s="125"/>
      <c r="F1510" s="125"/>
      <c r="G1510" s="125"/>
      <c r="H1510" s="125"/>
      <c r="I1510" s="125"/>
      <c r="J1510" s="125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25"/>
      <c r="C1511" s="125"/>
      <c r="D1511" s="125"/>
      <c r="E1511" s="125"/>
      <c r="F1511" s="125"/>
      <c r="G1511" s="125"/>
      <c r="H1511" s="125"/>
      <c r="I1511" s="125"/>
      <c r="J1511" s="125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25"/>
      <c r="C1512" s="125"/>
      <c r="D1512" s="125"/>
      <c r="E1512" s="125"/>
      <c r="F1512" s="125"/>
      <c r="G1512" s="125"/>
      <c r="H1512" s="125"/>
      <c r="I1512" s="125"/>
      <c r="J1512" s="125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25"/>
      <c r="C1513" s="125"/>
      <c r="D1513" s="125"/>
      <c r="E1513" s="125"/>
      <c r="F1513" s="125"/>
      <c r="G1513" s="125"/>
      <c r="H1513" s="125"/>
      <c r="I1513" s="125"/>
      <c r="J1513" s="125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25"/>
      <c r="C1514" s="125"/>
      <c r="D1514" s="125"/>
      <c r="E1514" s="125"/>
      <c r="F1514" s="125"/>
      <c r="G1514" s="125"/>
      <c r="H1514" s="125"/>
      <c r="I1514" s="125"/>
      <c r="J1514" s="125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25"/>
      <c r="C1515" s="125"/>
      <c r="D1515" s="125"/>
      <c r="E1515" s="125"/>
      <c r="F1515" s="125"/>
      <c r="G1515" s="125"/>
      <c r="H1515" s="125"/>
      <c r="I1515" s="125"/>
      <c r="J1515" s="125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25"/>
      <c r="C1516" s="125"/>
      <c r="D1516" s="125"/>
      <c r="E1516" s="125"/>
      <c r="F1516" s="125"/>
      <c r="G1516" s="125"/>
      <c r="H1516" s="125"/>
      <c r="I1516" s="125"/>
      <c r="J1516" s="125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25"/>
      <c r="C1517" s="125"/>
      <c r="D1517" s="125"/>
      <c r="E1517" s="125"/>
      <c r="F1517" s="125"/>
      <c r="G1517" s="125"/>
      <c r="H1517" s="125"/>
      <c r="I1517" s="125"/>
      <c r="J1517" s="125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25"/>
      <c r="C1518" s="125"/>
      <c r="D1518" s="125"/>
      <c r="E1518" s="125"/>
      <c r="F1518" s="125"/>
      <c r="G1518" s="125"/>
      <c r="H1518" s="125"/>
      <c r="I1518" s="125"/>
      <c r="J1518" s="125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25"/>
      <c r="C1519" s="125"/>
      <c r="D1519" s="125"/>
      <c r="E1519" s="125"/>
      <c r="F1519" s="125"/>
      <c r="G1519" s="125"/>
      <c r="H1519" s="125"/>
      <c r="I1519" s="125"/>
      <c r="J1519" s="125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25"/>
      <c r="C1520" s="125"/>
      <c r="D1520" s="125"/>
      <c r="E1520" s="125"/>
      <c r="F1520" s="125"/>
      <c r="G1520" s="125"/>
      <c r="H1520" s="125"/>
      <c r="I1520" s="125"/>
      <c r="J1520" s="125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25"/>
      <c r="C1521" s="125"/>
      <c r="D1521" s="125"/>
      <c r="E1521" s="125"/>
      <c r="F1521" s="125"/>
      <c r="G1521" s="125"/>
      <c r="H1521" s="125"/>
      <c r="I1521" s="125"/>
      <c r="J1521" s="125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25"/>
      <c r="C1522" s="125"/>
      <c r="D1522" s="125"/>
      <c r="E1522" s="125"/>
      <c r="F1522" s="125"/>
      <c r="G1522" s="125"/>
      <c r="H1522" s="125"/>
      <c r="I1522" s="125"/>
      <c r="J1522" s="125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25"/>
      <c r="C1523" s="125"/>
      <c r="D1523" s="125"/>
      <c r="E1523" s="125"/>
      <c r="F1523" s="125"/>
      <c r="G1523" s="125"/>
      <c r="H1523" s="125"/>
      <c r="I1523" s="125"/>
      <c r="J1523" s="125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25"/>
      <c r="C1524" s="125"/>
      <c r="D1524" s="125"/>
      <c r="E1524" s="125"/>
      <c r="F1524" s="125"/>
      <c r="G1524" s="125"/>
      <c r="H1524" s="125"/>
      <c r="I1524" s="125"/>
      <c r="J1524" s="125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25"/>
      <c r="C1525" s="125"/>
      <c r="D1525" s="125"/>
      <c r="E1525" s="125"/>
      <c r="F1525" s="125"/>
      <c r="G1525" s="125"/>
      <c r="H1525" s="125"/>
      <c r="I1525" s="125"/>
      <c r="J1525" s="125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25"/>
      <c r="C1526" s="125"/>
      <c r="D1526" s="125"/>
      <c r="E1526" s="125"/>
      <c r="F1526" s="125"/>
      <c r="G1526" s="125"/>
      <c r="H1526" s="125"/>
      <c r="I1526" s="125"/>
      <c r="J1526" s="125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25"/>
      <c r="C1527" s="125"/>
      <c r="D1527" s="125"/>
      <c r="E1527" s="125"/>
      <c r="F1527" s="125"/>
      <c r="G1527" s="125"/>
      <c r="H1527" s="125"/>
      <c r="I1527" s="125"/>
      <c r="J1527" s="125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25"/>
      <c r="C1528" s="125"/>
      <c r="D1528" s="125"/>
      <c r="E1528" s="125"/>
      <c r="F1528" s="125"/>
      <c r="G1528" s="125"/>
      <c r="H1528" s="125"/>
      <c r="I1528" s="125"/>
      <c r="J1528" s="125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25"/>
      <c r="C1529" s="125"/>
      <c r="D1529" s="125"/>
      <c r="E1529" s="125"/>
      <c r="F1529" s="125"/>
      <c r="G1529" s="125"/>
      <c r="H1529" s="125"/>
      <c r="I1529" s="125"/>
      <c r="J1529" s="125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25"/>
      <c r="C1530" s="125"/>
      <c r="D1530" s="125"/>
      <c r="E1530" s="125"/>
      <c r="F1530" s="125"/>
      <c r="G1530" s="125"/>
      <c r="H1530" s="125"/>
      <c r="I1530" s="125"/>
      <c r="J1530" s="125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25"/>
      <c r="C1531" s="125"/>
      <c r="D1531" s="125"/>
      <c r="E1531" s="125"/>
      <c r="F1531" s="125"/>
      <c r="G1531" s="125"/>
      <c r="H1531" s="125"/>
      <c r="I1531" s="125"/>
      <c r="J1531" s="125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25"/>
      <c r="C1532" s="125"/>
      <c r="D1532" s="125"/>
      <c r="E1532" s="125"/>
      <c r="F1532" s="125"/>
      <c r="G1532" s="125"/>
      <c r="H1532" s="125"/>
      <c r="I1532" s="125"/>
      <c r="J1532" s="125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25"/>
      <c r="C1533" s="125"/>
      <c r="D1533" s="125"/>
      <c r="E1533" s="125"/>
      <c r="F1533" s="125"/>
      <c r="G1533" s="125"/>
      <c r="H1533" s="125"/>
      <c r="I1533" s="125"/>
      <c r="J1533" s="125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25"/>
      <c r="C1534" s="125"/>
      <c r="D1534" s="125"/>
      <c r="E1534" s="125"/>
      <c r="F1534" s="125"/>
      <c r="G1534" s="125"/>
      <c r="H1534" s="125"/>
      <c r="I1534" s="125"/>
      <c r="J1534" s="125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25"/>
      <c r="C1535" s="125"/>
      <c r="D1535" s="125"/>
      <c r="E1535" s="125"/>
      <c r="F1535" s="125"/>
      <c r="G1535" s="125"/>
      <c r="H1535" s="125"/>
      <c r="I1535" s="125"/>
      <c r="J1535" s="125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25"/>
      <c r="C1536" s="125"/>
      <c r="D1536" s="125"/>
      <c r="E1536" s="125"/>
      <c r="F1536" s="125"/>
      <c r="G1536" s="125"/>
      <c r="H1536" s="125"/>
      <c r="I1536" s="125"/>
      <c r="J1536" s="125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25"/>
      <c r="C1537" s="125"/>
      <c r="D1537" s="125"/>
      <c r="E1537" s="125"/>
      <c r="F1537" s="125"/>
      <c r="G1537" s="125"/>
      <c r="H1537" s="125"/>
      <c r="I1537" s="125"/>
      <c r="J1537" s="125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25"/>
      <c r="C1538" s="125"/>
      <c r="D1538" s="125"/>
      <c r="E1538" s="125"/>
      <c r="F1538" s="125"/>
      <c r="G1538" s="125"/>
      <c r="H1538" s="125"/>
      <c r="I1538" s="125"/>
      <c r="J1538" s="125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25"/>
      <c r="C1539" s="125"/>
      <c r="D1539" s="125"/>
      <c r="E1539" s="125"/>
      <c r="F1539" s="125"/>
      <c r="G1539" s="125"/>
      <c r="H1539" s="125"/>
      <c r="I1539" s="125"/>
      <c r="J1539" s="125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25"/>
      <c r="C1540" s="125"/>
      <c r="D1540" s="125"/>
      <c r="E1540" s="125"/>
      <c r="F1540" s="125"/>
      <c r="G1540" s="125"/>
      <c r="H1540" s="125"/>
      <c r="I1540" s="125"/>
      <c r="J1540" s="125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25"/>
      <c r="C1541" s="125"/>
      <c r="D1541" s="125"/>
      <c r="E1541" s="125"/>
      <c r="F1541" s="125"/>
      <c r="G1541" s="125"/>
      <c r="H1541" s="125"/>
      <c r="I1541" s="125"/>
      <c r="J1541" s="125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25"/>
      <c r="C1542" s="125"/>
      <c r="D1542" s="125"/>
      <c r="E1542" s="125"/>
      <c r="F1542" s="125"/>
      <c r="G1542" s="125"/>
      <c r="H1542" s="125"/>
      <c r="I1542" s="125"/>
      <c r="J1542" s="125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25"/>
      <c r="C1543" s="125"/>
      <c r="D1543" s="125"/>
      <c r="E1543" s="125"/>
      <c r="F1543" s="125"/>
      <c r="G1543" s="125"/>
      <c r="H1543" s="125"/>
      <c r="I1543" s="125"/>
      <c r="J1543" s="125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25"/>
      <c r="C1544" s="125"/>
      <c r="D1544" s="125"/>
      <c r="E1544" s="125"/>
      <c r="F1544" s="125"/>
      <c r="G1544" s="125"/>
      <c r="H1544" s="125"/>
      <c r="I1544" s="125"/>
      <c r="J1544" s="125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25"/>
      <c r="C1545" s="125"/>
      <c r="D1545" s="125"/>
      <c r="E1545" s="125"/>
      <c r="F1545" s="125"/>
      <c r="G1545" s="125"/>
      <c r="H1545" s="125"/>
      <c r="I1545" s="125"/>
      <c r="J1545" s="125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25"/>
      <c r="C1546" s="125"/>
      <c r="D1546" s="125"/>
      <c r="E1546" s="125"/>
      <c r="F1546" s="125"/>
      <c r="G1546" s="125"/>
      <c r="H1546" s="125"/>
      <c r="I1546" s="125"/>
      <c r="J1546" s="125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25"/>
      <c r="C1547" s="125"/>
      <c r="D1547" s="125"/>
      <c r="E1547" s="125"/>
      <c r="F1547" s="125"/>
      <c r="G1547" s="125"/>
      <c r="H1547" s="125"/>
      <c r="I1547" s="125"/>
      <c r="J1547" s="125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25"/>
      <c r="C1548" s="125"/>
      <c r="D1548" s="125"/>
      <c r="E1548" s="125"/>
      <c r="F1548" s="125"/>
      <c r="G1548" s="125"/>
      <c r="H1548" s="125"/>
      <c r="I1548" s="125"/>
      <c r="J1548" s="125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25"/>
      <c r="C1549" s="125"/>
      <c r="D1549" s="125"/>
      <c r="E1549" s="125"/>
      <c r="F1549" s="125"/>
      <c r="G1549" s="125"/>
      <c r="H1549" s="125"/>
      <c r="I1549" s="125"/>
      <c r="J1549" s="125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25"/>
      <c r="C1550" s="125"/>
      <c r="D1550" s="125"/>
      <c r="E1550" s="125"/>
      <c r="F1550" s="125"/>
      <c r="G1550" s="125"/>
      <c r="H1550" s="125"/>
      <c r="I1550" s="125"/>
      <c r="J1550" s="125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25"/>
      <c r="C1551" s="125"/>
      <c r="D1551" s="125"/>
      <c r="E1551" s="125"/>
      <c r="F1551" s="125"/>
      <c r="G1551" s="125"/>
      <c r="H1551" s="125"/>
      <c r="I1551" s="125"/>
      <c r="J1551" s="125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25"/>
      <c r="C1552" s="125"/>
      <c r="D1552" s="125"/>
      <c r="E1552" s="125"/>
      <c r="F1552" s="125"/>
      <c r="G1552" s="125"/>
      <c r="H1552" s="125"/>
      <c r="I1552" s="125"/>
      <c r="J1552" s="125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25"/>
      <c r="C1553" s="125"/>
      <c r="D1553" s="125"/>
      <c r="E1553" s="125"/>
      <c r="F1553" s="125"/>
      <c r="G1553" s="125"/>
      <c r="H1553" s="125"/>
      <c r="I1553" s="125"/>
      <c r="J1553" s="125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25"/>
      <c r="C1554" s="125"/>
      <c r="D1554" s="125"/>
      <c r="E1554" s="125"/>
      <c r="F1554" s="125"/>
      <c r="G1554" s="125"/>
      <c r="H1554" s="125"/>
      <c r="I1554" s="125"/>
      <c r="J1554" s="125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25"/>
      <c r="C1555" s="125"/>
      <c r="D1555" s="125"/>
      <c r="E1555" s="125"/>
      <c r="F1555" s="125"/>
      <c r="G1555" s="125"/>
      <c r="H1555" s="125"/>
      <c r="I1555" s="125"/>
      <c r="J1555" s="125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25"/>
      <c r="C1556" s="125"/>
      <c r="D1556" s="125"/>
      <c r="E1556" s="125"/>
      <c r="F1556" s="125"/>
      <c r="G1556" s="125"/>
      <c r="H1556" s="125"/>
      <c r="I1556" s="125"/>
      <c r="J1556" s="125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25"/>
      <c r="C1557" s="125"/>
      <c r="D1557" s="125"/>
      <c r="E1557" s="125"/>
      <c r="F1557" s="125"/>
      <c r="G1557" s="125"/>
      <c r="H1557" s="125"/>
      <c r="I1557" s="125"/>
      <c r="J1557" s="125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25"/>
      <c r="C1558" s="125"/>
      <c r="D1558" s="125"/>
      <c r="E1558" s="125"/>
      <c r="F1558" s="125"/>
      <c r="G1558" s="125"/>
      <c r="H1558" s="125"/>
      <c r="I1558" s="125"/>
      <c r="J1558" s="125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25"/>
      <c r="C1559" s="125"/>
      <c r="D1559" s="125"/>
      <c r="E1559" s="125"/>
      <c r="F1559" s="125"/>
      <c r="G1559" s="125"/>
      <c r="H1559" s="125"/>
      <c r="I1559" s="125"/>
      <c r="J1559" s="125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25"/>
      <c r="C1560" s="125"/>
      <c r="D1560" s="125"/>
      <c r="E1560" s="125"/>
      <c r="F1560" s="125"/>
      <c r="G1560" s="125"/>
      <c r="H1560" s="125"/>
      <c r="I1560" s="125"/>
      <c r="J1560" s="125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25"/>
      <c r="C1561" s="125"/>
      <c r="D1561" s="125"/>
      <c r="E1561" s="125"/>
      <c r="F1561" s="125"/>
      <c r="G1561" s="125"/>
      <c r="H1561" s="125"/>
      <c r="I1561" s="125"/>
      <c r="J1561" s="125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25"/>
      <c r="C1562" s="125"/>
      <c r="D1562" s="125"/>
      <c r="E1562" s="125"/>
      <c r="F1562" s="125"/>
      <c r="G1562" s="125"/>
      <c r="H1562" s="125"/>
      <c r="I1562" s="125"/>
      <c r="J1562" s="125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25"/>
      <c r="C1563" s="125"/>
      <c r="D1563" s="125"/>
      <c r="E1563" s="125"/>
      <c r="F1563" s="125"/>
      <c r="G1563" s="125"/>
      <c r="H1563" s="125"/>
      <c r="I1563" s="125"/>
      <c r="J1563" s="125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25"/>
      <c r="C1564" s="125"/>
      <c r="D1564" s="125"/>
      <c r="E1564" s="125"/>
      <c r="F1564" s="125"/>
      <c r="G1564" s="125"/>
      <c r="H1564" s="125"/>
      <c r="I1564" s="125"/>
      <c r="J1564" s="125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25"/>
      <c r="C1565" s="125"/>
      <c r="D1565" s="125"/>
      <c r="E1565" s="125"/>
      <c r="F1565" s="125"/>
      <c r="G1565" s="125"/>
      <c r="H1565" s="125"/>
      <c r="I1565" s="125"/>
      <c r="J1565" s="125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25"/>
      <c r="C1566" s="125"/>
      <c r="D1566" s="125"/>
      <c r="E1566" s="125"/>
      <c r="F1566" s="125"/>
      <c r="G1566" s="125"/>
      <c r="H1566" s="125"/>
      <c r="I1566" s="125"/>
      <c r="J1566" s="125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25"/>
      <c r="C1567" s="125"/>
      <c r="D1567" s="125"/>
      <c r="E1567" s="125"/>
      <c r="F1567" s="125"/>
      <c r="G1567" s="125"/>
      <c r="H1567" s="125"/>
      <c r="I1567" s="125"/>
      <c r="J1567" s="125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25"/>
      <c r="C1568" s="125"/>
      <c r="D1568" s="125"/>
      <c r="E1568" s="125"/>
      <c r="F1568" s="125"/>
      <c r="G1568" s="125"/>
      <c r="H1568" s="125"/>
      <c r="I1568" s="125"/>
      <c r="J1568" s="125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25"/>
      <c r="C1569" s="125"/>
      <c r="D1569" s="125"/>
      <c r="E1569" s="125"/>
      <c r="F1569" s="125"/>
      <c r="G1569" s="125"/>
      <c r="H1569" s="125"/>
      <c r="I1569" s="125"/>
      <c r="J1569" s="125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25"/>
      <c r="C1570" s="125"/>
      <c r="D1570" s="125"/>
      <c r="E1570" s="125"/>
      <c r="F1570" s="125"/>
      <c r="G1570" s="125"/>
      <c r="H1570" s="125"/>
      <c r="I1570" s="125"/>
      <c r="J1570" s="125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25"/>
      <c r="C1571" s="125"/>
      <c r="D1571" s="125"/>
      <c r="E1571" s="125"/>
      <c r="F1571" s="125"/>
      <c r="G1571" s="125"/>
      <c r="H1571" s="125"/>
      <c r="I1571" s="125"/>
      <c r="J1571" s="125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25"/>
      <c r="C1572" s="125"/>
      <c r="D1572" s="125"/>
      <c r="E1572" s="125"/>
      <c r="F1572" s="125"/>
      <c r="G1572" s="125"/>
      <c r="H1572" s="125"/>
      <c r="I1572" s="125"/>
      <c r="J1572" s="125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25"/>
      <c r="C1573" s="125"/>
      <c r="D1573" s="125"/>
      <c r="E1573" s="125"/>
      <c r="F1573" s="125"/>
      <c r="G1573" s="125"/>
      <c r="H1573" s="125"/>
      <c r="I1573" s="125"/>
      <c r="J1573" s="125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25"/>
      <c r="C1574" s="125"/>
      <c r="D1574" s="125"/>
      <c r="E1574" s="125"/>
      <c r="F1574" s="125"/>
      <c r="G1574" s="125"/>
      <c r="H1574" s="125"/>
      <c r="I1574" s="125"/>
      <c r="J1574" s="125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25"/>
      <c r="C1575" s="125"/>
      <c r="D1575" s="125"/>
      <c r="E1575" s="125"/>
      <c r="F1575" s="125"/>
      <c r="G1575" s="125"/>
      <c r="H1575" s="125"/>
      <c r="I1575" s="125"/>
      <c r="J1575" s="125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25"/>
      <c r="C1576" s="125"/>
      <c r="D1576" s="125"/>
      <c r="E1576" s="125"/>
      <c r="F1576" s="125"/>
      <c r="G1576" s="125"/>
      <c r="H1576" s="125"/>
      <c r="I1576" s="125"/>
      <c r="J1576" s="125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25"/>
      <c r="C1577" s="125"/>
      <c r="D1577" s="125"/>
      <c r="E1577" s="125"/>
      <c r="F1577" s="125"/>
      <c r="G1577" s="125"/>
      <c r="H1577" s="125"/>
      <c r="I1577" s="125"/>
      <c r="J1577" s="125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25"/>
      <c r="C1578" s="125"/>
      <c r="D1578" s="125"/>
      <c r="E1578" s="125"/>
      <c r="F1578" s="125"/>
      <c r="G1578" s="125"/>
      <c r="H1578" s="125"/>
      <c r="I1578" s="125"/>
      <c r="J1578" s="125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25"/>
      <c r="C1579" s="125"/>
      <c r="D1579" s="125"/>
      <c r="E1579" s="125"/>
      <c r="F1579" s="125"/>
      <c r="G1579" s="125"/>
      <c r="H1579" s="125"/>
      <c r="I1579" s="125"/>
      <c r="J1579" s="125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25"/>
      <c r="C1580" s="125"/>
      <c r="D1580" s="125"/>
      <c r="E1580" s="125"/>
      <c r="F1580" s="125"/>
      <c r="G1580" s="125"/>
      <c r="H1580" s="125"/>
      <c r="I1580" s="125"/>
      <c r="J1580" s="125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25"/>
      <c r="C1581" s="125"/>
      <c r="D1581" s="125"/>
      <c r="E1581" s="125"/>
      <c r="F1581" s="125"/>
      <c r="G1581" s="125"/>
      <c r="H1581" s="125"/>
      <c r="I1581" s="125"/>
      <c r="J1581" s="125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25"/>
      <c r="C1582" s="125"/>
      <c r="D1582" s="125"/>
      <c r="E1582" s="125"/>
      <c r="F1582" s="125"/>
      <c r="G1582" s="125"/>
      <c r="H1582" s="125"/>
      <c r="I1582" s="125"/>
      <c r="J1582" s="125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25"/>
      <c r="C1583" s="125"/>
      <c r="D1583" s="125"/>
      <c r="E1583" s="125"/>
      <c r="F1583" s="125"/>
      <c r="G1583" s="125"/>
      <c r="H1583" s="125"/>
      <c r="I1583" s="125"/>
      <c r="J1583" s="125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25"/>
      <c r="C1584" s="125"/>
      <c r="D1584" s="125"/>
      <c r="E1584" s="125"/>
      <c r="F1584" s="125"/>
      <c r="G1584" s="125"/>
      <c r="H1584" s="125"/>
      <c r="I1584" s="125"/>
      <c r="J1584" s="125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25"/>
      <c r="C1585" s="125"/>
      <c r="D1585" s="125"/>
      <c r="E1585" s="125"/>
      <c r="F1585" s="125"/>
      <c r="G1585" s="125"/>
      <c r="H1585" s="125"/>
      <c r="I1585" s="125"/>
      <c r="J1585" s="125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25"/>
      <c r="C1586" s="125"/>
      <c r="D1586" s="125"/>
      <c r="E1586" s="125"/>
      <c r="F1586" s="125"/>
      <c r="G1586" s="125"/>
      <c r="H1586" s="125"/>
      <c r="I1586" s="125"/>
      <c r="J1586" s="125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25"/>
      <c r="C1587" s="125"/>
      <c r="D1587" s="125"/>
      <c r="E1587" s="125"/>
      <c r="F1587" s="125"/>
      <c r="G1587" s="125"/>
      <c r="H1587" s="125"/>
      <c r="I1587" s="125"/>
      <c r="J1587" s="125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25"/>
      <c r="C1588" s="125"/>
      <c r="D1588" s="125"/>
      <c r="E1588" s="125"/>
      <c r="F1588" s="125"/>
      <c r="G1588" s="125"/>
      <c r="H1588" s="125"/>
      <c r="I1588" s="125"/>
      <c r="J1588" s="125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25"/>
      <c r="C1589" s="125"/>
      <c r="D1589" s="125"/>
      <c r="E1589" s="125"/>
      <c r="F1589" s="125"/>
      <c r="G1589" s="125"/>
      <c r="H1589" s="125"/>
      <c r="I1589" s="125"/>
      <c r="J1589" s="125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25"/>
      <c r="C1590" s="125"/>
      <c r="D1590" s="125"/>
      <c r="E1590" s="125"/>
      <c r="F1590" s="125"/>
      <c r="G1590" s="125"/>
      <c r="H1590" s="125"/>
      <c r="I1590" s="125"/>
      <c r="J1590" s="125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25"/>
      <c r="C1591" s="125"/>
      <c r="D1591" s="125"/>
      <c r="E1591" s="125"/>
      <c r="F1591" s="125"/>
      <c r="G1591" s="125"/>
      <c r="H1591" s="125"/>
      <c r="I1591" s="125"/>
      <c r="J1591" s="125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25"/>
      <c r="C1592" s="125"/>
      <c r="D1592" s="125"/>
      <c r="E1592" s="125"/>
      <c r="F1592" s="125"/>
      <c r="G1592" s="125"/>
      <c r="H1592" s="125"/>
      <c r="I1592" s="125"/>
      <c r="J1592" s="125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25"/>
      <c r="C1593" s="125"/>
      <c r="D1593" s="125"/>
      <c r="E1593" s="125"/>
      <c r="F1593" s="125"/>
      <c r="G1593" s="125"/>
      <c r="H1593" s="125"/>
      <c r="I1593" s="125"/>
      <c r="J1593" s="125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25"/>
      <c r="C1594" s="125"/>
      <c r="D1594" s="125"/>
      <c r="E1594" s="125"/>
      <c r="F1594" s="125"/>
      <c r="G1594" s="125"/>
      <c r="H1594" s="125"/>
      <c r="I1594" s="125"/>
      <c r="J1594" s="125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25"/>
      <c r="C1595" s="125"/>
      <c r="D1595" s="125"/>
      <c r="E1595" s="125"/>
      <c r="F1595" s="125"/>
      <c r="G1595" s="125"/>
      <c r="H1595" s="125"/>
      <c r="I1595" s="125"/>
      <c r="J1595" s="125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25"/>
      <c r="C1596" s="125"/>
      <c r="D1596" s="125"/>
      <c r="E1596" s="125"/>
      <c r="F1596" s="125"/>
      <c r="G1596" s="125"/>
      <c r="H1596" s="125"/>
      <c r="I1596" s="125"/>
      <c r="J1596" s="125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25"/>
      <c r="C1597" s="125"/>
      <c r="D1597" s="125"/>
      <c r="E1597" s="125"/>
      <c r="F1597" s="125"/>
      <c r="G1597" s="125"/>
      <c r="H1597" s="125"/>
      <c r="I1597" s="125"/>
      <c r="J1597" s="125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25"/>
      <c r="C1598" s="125"/>
      <c r="D1598" s="125"/>
      <c r="E1598" s="125"/>
      <c r="F1598" s="125"/>
      <c r="G1598" s="125"/>
      <c r="H1598" s="125"/>
      <c r="I1598" s="125"/>
      <c r="J1598" s="125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25"/>
      <c r="C1599" s="125"/>
      <c r="D1599" s="125"/>
      <c r="E1599" s="125"/>
      <c r="F1599" s="125"/>
      <c r="G1599" s="125"/>
      <c r="H1599" s="125"/>
      <c r="I1599" s="125"/>
      <c r="J1599" s="125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25"/>
      <c r="C1600" s="125"/>
      <c r="D1600" s="125"/>
      <c r="E1600" s="125"/>
      <c r="F1600" s="125"/>
      <c r="G1600" s="125"/>
      <c r="H1600" s="125"/>
      <c r="I1600" s="125"/>
      <c r="J1600" s="125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25"/>
      <c r="C1601" s="125"/>
      <c r="D1601" s="125"/>
      <c r="E1601" s="125"/>
      <c r="F1601" s="125"/>
      <c r="G1601" s="125"/>
      <c r="H1601" s="125"/>
      <c r="I1601" s="125"/>
      <c r="J1601" s="125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25"/>
      <c r="C1602" s="125"/>
      <c r="D1602" s="125"/>
      <c r="E1602" s="125"/>
      <c r="F1602" s="125"/>
      <c r="G1602" s="125"/>
      <c r="H1602" s="125"/>
      <c r="I1602" s="125"/>
      <c r="J1602" s="125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25"/>
      <c r="C1603" s="125"/>
      <c r="D1603" s="125"/>
      <c r="E1603" s="125"/>
      <c r="F1603" s="125"/>
      <c r="G1603" s="125"/>
      <c r="H1603" s="125"/>
      <c r="I1603" s="125"/>
      <c r="J1603" s="125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25"/>
      <c r="C1604" s="125"/>
      <c r="D1604" s="125"/>
      <c r="E1604" s="125"/>
      <c r="F1604" s="125"/>
      <c r="G1604" s="125"/>
      <c r="H1604" s="125"/>
      <c r="I1604" s="125"/>
      <c r="J1604" s="125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25"/>
      <c r="C1605" s="125"/>
      <c r="D1605" s="125"/>
      <c r="E1605" s="125"/>
      <c r="F1605" s="125"/>
      <c r="G1605" s="125"/>
      <c r="H1605" s="125"/>
      <c r="I1605" s="125"/>
      <c r="J1605" s="125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25"/>
      <c r="C1606" s="125"/>
      <c r="D1606" s="125"/>
      <c r="E1606" s="125"/>
      <c r="F1606" s="125"/>
      <c r="G1606" s="125"/>
      <c r="H1606" s="125"/>
      <c r="I1606" s="125"/>
      <c r="J1606" s="125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25"/>
      <c r="C1607" s="125"/>
      <c r="D1607" s="125"/>
      <c r="E1607" s="125"/>
      <c r="F1607" s="125"/>
      <c r="G1607" s="125"/>
      <c r="H1607" s="125"/>
      <c r="I1607" s="125"/>
      <c r="J1607" s="125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25"/>
      <c r="C1608" s="125"/>
      <c r="D1608" s="125"/>
      <c r="E1608" s="125"/>
      <c r="F1608" s="125"/>
      <c r="G1608" s="125"/>
      <c r="H1608" s="125"/>
      <c r="I1608" s="125"/>
      <c r="J1608" s="125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25"/>
      <c r="C1609" s="125"/>
      <c r="D1609" s="125"/>
      <c r="E1609" s="125"/>
      <c r="F1609" s="125"/>
      <c r="G1609" s="125"/>
      <c r="H1609" s="125"/>
      <c r="I1609" s="125"/>
      <c r="J1609" s="125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25"/>
      <c r="C1610" s="125"/>
      <c r="D1610" s="125"/>
      <c r="E1610" s="125"/>
      <c r="F1610" s="125"/>
      <c r="G1610" s="125"/>
      <c r="H1610" s="125"/>
      <c r="I1610" s="125"/>
      <c r="J1610" s="125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25"/>
      <c r="C1611" s="125"/>
      <c r="D1611" s="125"/>
      <c r="E1611" s="125"/>
      <c r="F1611" s="125"/>
      <c r="G1611" s="125"/>
      <c r="H1611" s="125"/>
      <c r="I1611" s="125"/>
      <c r="J1611" s="125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25"/>
      <c r="C1612" s="125"/>
      <c r="D1612" s="125"/>
      <c r="E1612" s="125"/>
      <c r="F1612" s="125"/>
      <c r="G1612" s="125"/>
      <c r="H1612" s="125"/>
      <c r="I1612" s="125"/>
      <c r="J1612" s="125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25"/>
      <c r="C1613" s="125"/>
      <c r="D1613" s="125"/>
      <c r="E1613" s="125"/>
      <c r="F1613" s="125"/>
      <c r="G1613" s="125"/>
      <c r="H1613" s="125"/>
      <c r="I1613" s="125"/>
      <c r="J1613" s="125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25"/>
      <c r="C1614" s="125"/>
      <c r="D1614" s="125"/>
      <c r="E1614" s="125"/>
      <c r="F1614" s="125"/>
      <c r="G1614" s="125"/>
      <c r="H1614" s="125"/>
      <c r="I1614" s="125"/>
      <c r="J1614" s="125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25"/>
      <c r="C1615" s="125"/>
      <c r="D1615" s="125"/>
      <c r="E1615" s="125"/>
      <c r="F1615" s="125"/>
      <c r="G1615" s="125"/>
      <c r="H1615" s="125"/>
      <c r="I1615" s="125"/>
      <c r="J1615" s="125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25"/>
      <c r="C1616" s="125"/>
      <c r="D1616" s="125"/>
      <c r="E1616" s="125"/>
      <c r="F1616" s="125"/>
      <c r="G1616" s="125"/>
      <c r="H1616" s="125"/>
      <c r="I1616" s="125"/>
      <c r="J1616" s="125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25"/>
      <c r="C1617" s="125"/>
      <c r="D1617" s="125"/>
      <c r="E1617" s="125"/>
      <c r="F1617" s="125"/>
      <c r="G1617" s="125"/>
      <c r="H1617" s="125"/>
      <c r="I1617" s="125"/>
      <c r="J1617" s="125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25"/>
      <c r="C1618" s="125"/>
      <c r="D1618" s="125"/>
      <c r="E1618" s="125"/>
      <c r="F1618" s="125"/>
      <c r="G1618" s="125"/>
      <c r="H1618" s="125"/>
      <c r="I1618" s="125"/>
      <c r="J1618" s="125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25"/>
      <c r="C1619" s="125"/>
      <c r="D1619" s="125"/>
      <c r="E1619" s="125"/>
      <c r="F1619" s="125"/>
      <c r="G1619" s="125"/>
      <c r="H1619" s="125"/>
      <c r="I1619" s="125"/>
      <c r="J1619" s="125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25"/>
      <c r="C1620" s="125"/>
      <c r="D1620" s="125"/>
      <c r="E1620" s="125"/>
      <c r="F1620" s="125"/>
      <c r="G1620" s="125"/>
      <c r="H1620" s="125"/>
      <c r="I1620" s="125"/>
      <c r="J1620" s="125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25"/>
      <c r="C1621" s="125"/>
      <c r="D1621" s="125"/>
      <c r="E1621" s="125"/>
      <c r="F1621" s="125"/>
      <c r="G1621" s="125"/>
      <c r="H1621" s="125"/>
      <c r="I1621" s="125"/>
      <c r="J1621" s="125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25"/>
      <c r="C1622" s="125"/>
      <c r="D1622" s="125"/>
      <c r="E1622" s="125"/>
      <c r="F1622" s="125"/>
      <c r="G1622" s="125"/>
      <c r="H1622" s="125"/>
      <c r="I1622" s="125"/>
      <c r="J1622" s="125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25"/>
      <c r="C1623" s="125"/>
      <c r="D1623" s="125"/>
      <c r="E1623" s="125"/>
      <c r="F1623" s="125"/>
      <c r="G1623" s="125"/>
      <c r="H1623" s="125"/>
      <c r="I1623" s="125"/>
      <c r="J1623" s="125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25"/>
      <c r="C1624" s="125"/>
      <c r="D1624" s="125"/>
      <c r="E1624" s="125"/>
      <c r="F1624" s="125"/>
      <c r="G1624" s="125"/>
      <c r="H1624" s="125"/>
      <c r="I1624" s="125"/>
      <c r="J1624" s="125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25"/>
      <c r="C1625" s="125"/>
      <c r="D1625" s="125"/>
      <c r="E1625" s="125"/>
      <c r="F1625" s="125"/>
      <c r="G1625" s="125"/>
      <c r="H1625" s="125"/>
      <c r="I1625" s="125"/>
      <c r="J1625" s="125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25"/>
      <c r="C1626" s="125"/>
      <c r="D1626" s="125"/>
      <c r="E1626" s="125"/>
      <c r="F1626" s="125"/>
      <c r="G1626" s="125"/>
      <c r="H1626" s="125"/>
      <c r="I1626" s="125"/>
      <c r="J1626" s="125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25"/>
      <c r="C1627" s="125"/>
      <c r="D1627" s="125"/>
      <c r="E1627" s="125"/>
      <c r="F1627" s="125"/>
      <c r="G1627" s="125"/>
      <c r="H1627" s="125"/>
      <c r="I1627" s="125"/>
      <c r="J1627" s="125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25"/>
      <c r="C1628" s="125"/>
      <c r="D1628" s="125"/>
      <c r="E1628" s="125"/>
      <c r="F1628" s="125"/>
      <c r="G1628" s="125"/>
      <c r="H1628" s="125"/>
      <c r="I1628" s="125"/>
      <c r="J1628" s="125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25"/>
      <c r="C1629" s="125"/>
      <c r="D1629" s="125"/>
      <c r="E1629" s="125"/>
      <c r="F1629" s="125"/>
      <c r="G1629" s="125"/>
      <c r="H1629" s="125"/>
      <c r="I1629" s="125"/>
      <c r="J1629" s="125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25"/>
      <c r="C1630" s="125"/>
      <c r="D1630" s="125"/>
      <c r="E1630" s="125"/>
      <c r="F1630" s="125"/>
      <c r="G1630" s="125"/>
      <c r="H1630" s="125"/>
      <c r="I1630" s="125"/>
      <c r="J1630" s="125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25"/>
      <c r="C1631" s="125"/>
      <c r="D1631" s="125"/>
      <c r="E1631" s="125"/>
      <c r="F1631" s="125"/>
      <c r="G1631" s="125"/>
      <c r="H1631" s="125"/>
      <c r="I1631" s="125"/>
      <c r="J1631" s="125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25"/>
      <c r="C1632" s="125"/>
      <c r="D1632" s="125"/>
      <c r="E1632" s="125"/>
      <c r="F1632" s="125"/>
      <c r="G1632" s="125"/>
      <c r="H1632" s="125"/>
      <c r="I1632" s="125"/>
      <c r="J1632" s="125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25"/>
      <c r="C1633" s="125"/>
      <c r="D1633" s="125"/>
      <c r="E1633" s="125"/>
      <c r="F1633" s="125"/>
      <c r="G1633" s="125"/>
      <c r="H1633" s="125"/>
      <c r="I1633" s="125"/>
      <c r="J1633" s="125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25"/>
      <c r="C1634" s="125"/>
      <c r="D1634" s="125"/>
      <c r="E1634" s="125"/>
      <c r="F1634" s="125"/>
      <c r="G1634" s="125"/>
      <c r="H1634" s="125"/>
      <c r="I1634" s="125"/>
      <c r="J1634" s="125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25"/>
      <c r="C1635" s="125"/>
      <c r="D1635" s="125"/>
      <c r="E1635" s="125"/>
      <c r="F1635" s="125"/>
      <c r="G1635" s="125"/>
      <c r="H1635" s="125"/>
      <c r="I1635" s="125"/>
      <c r="J1635" s="125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25"/>
      <c r="C1636" s="125"/>
      <c r="D1636" s="125"/>
      <c r="E1636" s="125"/>
      <c r="F1636" s="125"/>
      <c r="G1636" s="125"/>
      <c r="H1636" s="125"/>
      <c r="I1636" s="125"/>
      <c r="J1636" s="125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25"/>
      <c r="C1637" s="125"/>
      <c r="D1637" s="125"/>
      <c r="E1637" s="125"/>
      <c r="F1637" s="125"/>
      <c r="G1637" s="125"/>
      <c r="H1637" s="125"/>
      <c r="I1637" s="125"/>
      <c r="J1637" s="125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25"/>
      <c r="C1638" s="125"/>
      <c r="D1638" s="125"/>
      <c r="E1638" s="125"/>
      <c r="F1638" s="125"/>
      <c r="G1638" s="125"/>
      <c r="H1638" s="125"/>
      <c r="I1638" s="125"/>
      <c r="J1638" s="125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25"/>
      <c r="C1639" s="125"/>
      <c r="D1639" s="125"/>
      <c r="E1639" s="125"/>
      <c r="F1639" s="125"/>
      <c r="G1639" s="125"/>
      <c r="H1639" s="125"/>
      <c r="I1639" s="125"/>
      <c r="J1639" s="125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25"/>
      <c r="C1640" s="125"/>
      <c r="D1640" s="125"/>
      <c r="E1640" s="125"/>
      <c r="F1640" s="125"/>
      <c r="G1640" s="125"/>
      <c r="H1640" s="125"/>
      <c r="I1640" s="125"/>
      <c r="J1640" s="125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25"/>
      <c r="C1641" s="125"/>
      <c r="D1641" s="125"/>
      <c r="E1641" s="125"/>
      <c r="F1641" s="125"/>
      <c r="G1641" s="125"/>
      <c r="H1641" s="125"/>
      <c r="I1641" s="125"/>
      <c r="J1641" s="125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25"/>
      <c r="C1642" s="125"/>
      <c r="D1642" s="125"/>
      <c r="E1642" s="125"/>
      <c r="F1642" s="125"/>
      <c r="G1642" s="125"/>
      <c r="H1642" s="125"/>
      <c r="I1642" s="125"/>
      <c r="J1642" s="125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25"/>
      <c r="C1643" s="125"/>
      <c r="D1643" s="125"/>
      <c r="E1643" s="125"/>
      <c r="F1643" s="125"/>
      <c r="G1643" s="125"/>
      <c r="H1643" s="125"/>
      <c r="I1643" s="125"/>
      <c r="J1643" s="125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25"/>
      <c r="C1644" s="125"/>
      <c r="D1644" s="125"/>
      <c r="E1644" s="125"/>
      <c r="F1644" s="125"/>
      <c r="G1644" s="125"/>
      <c r="H1644" s="125"/>
      <c r="I1644" s="125"/>
      <c r="J1644" s="125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25"/>
      <c r="C1645" s="125"/>
      <c r="D1645" s="125"/>
      <c r="E1645" s="125"/>
      <c r="F1645" s="125"/>
      <c r="G1645" s="125"/>
      <c r="H1645" s="125"/>
      <c r="I1645" s="125"/>
      <c r="J1645" s="125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25"/>
      <c r="C1646" s="125"/>
      <c r="D1646" s="125"/>
      <c r="E1646" s="125"/>
      <c r="F1646" s="125"/>
      <c r="G1646" s="125"/>
      <c r="H1646" s="125"/>
      <c r="I1646" s="125"/>
      <c r="J1646" s="125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25"/>
      <c r="C1647" s="125"/>
      <c r="D1647" s="125"/>
      <c r="E1647" s="125"/>
      <c r="F1647" s="125"/>
      <c r="G1647" s="125"/>
      <c r="H1647" s="125"/>
      <c r="I1647" s="125"/>
      <c r="J1647" s="125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25"/>
      <c r="C1648" s="125"/>
      <c r="D1648" s="125"/>
      <c r="E1648" s="125"/>
      <c r="F1648" s="125"/>
      <c r="G1648" s="125"/>
      <c r="H1648" s="125"/>
      <c r="I1648" s="125"/>
      <c r="J1648" s="125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25"/>
      <c r="C1649" s="125"/>
      <c r="D1649" s="125"/>
      <c r="E1649" s="125"/>
      <c r="F1649" s="125"/>
      <c r="G1649" s="125"/>
      <c r="H1649" s="125"/>
      <c r="I1649" s="125"/>
      <c r="J1649" s="125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25"/>
      <c r="C1650" s="125"/>
      <c r="D1650" s="125"/>
      <c r="E1650" s="125"/>
      <c r="F1650" s="125"/>
      <c r="G1650" s="125"/>
      <c r="H1650" s="125"/>
      <c r="I1650" s="125"/>
      <c r="J1650" s="125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25"/>
      <c r="C1651" s="125"/>
      <c r="D1651" s="125"/>
      <c r="E1651" s="125"/>
      <c r="F1651" s="125"/>
      <c r="G1651" s="125"/>
      <c r="H1651" s="125"/>
      <c r="I1651" s="125"/>
      <c r="J1651" s="125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25"/>
      <c r="C1652" s="125"/>
      <c r="D1652" s="125"/>
      <c r="E1652" s="125"/>
      <c r="F1652" s="125"/>
      <c r="G1652" s="125"/>
      <c r="H1652" s="125"/>
      <c r="I1652" s="125"/>
      <c r="J1652" s="125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25"/>
      <c r="C1653" s="125"/>
      <c r="D1653" s="125"/>
      <c r="E1653" s="125"/>
      <c r="F1653" s="125"/>
      <c r="G1653" s="125"/>
      <c r="H1653" s="125"/>
      <c r="I1653" s="125"/>
      <c r="J1653" s="125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25"/>
      <c r="C1654" s="125"/>
      <c r="D1654" s="125"/>
      <c r="E1654" s="125"/>
      <c r="F1654" s="125"/>
      <c r="G1654" s="125"/>
      <c r="H1654" s="125"/>
      <c r="I1654" s="125"/>
      <c r="J1654" s="125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25"/>
      <c r="C1655" s="125"/>
      <c r="D1655" s="125"/>
      <c r="E1655" s="125"/>
      <c r="F1655" s="125"/>
      <c r="G1655" s="125"/>
      <c r="H1655" s="125"/>
      <c r="I1655" s="125"/>
      <c r="J1655" s="125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25"/>
      <c r="C1656" s="125"/>
      <c r="D1656" s="125"/>
      <c r="E1656" s="125"/>
      <c r="F1656" s="125"/>
      <c r="G1656" s="125"/>
      <c r="H1656" s="125"/>
      <c r="I1656" s="125"/>
      <c r="J1656" s="125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25"/>
      <c r="C1657" s="125"/>
      <c r="D1657" s="125"/>
      <c r="E1657" s="125"/>
      <c r="F1657" s="125"/>
      <c r="G1657" s="125"/>
      <c r="H1657" s="125"/>
      <c r="I1657" s="125"/>
      <c r="J1657" s="125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25"/>
      <c r="C1658" s="125"/>
      <c r="D1658" s="125"/>
      <c r="E1658" s="125"/>
      <c r="F1658" s="125"/>
      <c r="G1658" s="125"/>
      <c r="H1658" s="125"/>
      <c r="I1658" s="125"/>
      <c r="J1658" s="125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25"/>
      <c r="C1659" s="125"/>
      <c r="D1659" s="125"/>
      <c r="E1659" s="125"/>
      <c r="F1659" s="125"/>
      <c r="G1659" s="125"/>
      <c r="H1659" s="125"/>
      <c r="I1659" s="125"/>
      <c r="J1659" s="125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25"/>
      <c r="C1660" s="125"/>
      <c r="D1660" s="125"/>
      <c r="E1660" s="125"/>
      <c r="F1660" s="125"/>
      <c r="G1660" s="125"/>
      <c r="H1660" s="125"/>
      <c r="I1660" s="125"/>
      <c r="J1660" s="125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25"/>
      <c r="C1661" s="125"/>
      <c r="D1661" s="125"/>
      <c r="E1661" s="125"/>
      <c r="F1661" s="125"/>
      <c r="G1661" s="125"/>
      <c r="H1661" s="125"/>
      <c r="I1661" s="125"/>
      <c r="J1661" s="125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25"/>
      <c r="C1662" s="125"/>
      <c r="D1662" s="125"/>
      <c r="E1662" s="125"/>
      <c r="F1662" s="125"/>
      <c r="G1662" s="125"/>
      <c r="H1662" s="125"/>
      <c r="I1662" s="125"/>
      <c r="J1662" s="125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25"/>
      <c r="C1663" s="125"/>
      <c r="D1663" s="125"/>
      <c r="E1663" s="125"/>
      <c r="F1663" s="125"/>
      <c r="G1663" s="125"/>
      <c r="H1663" s="125"/>
      <c r="I1663" s="125"/>
      <c r="J1663" s="125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25"/>
      <c r="C1664" s="125"/>
      <c r="D1664" s="125"/>
      <c r="E1664" s="125"/>
      <c r="F1664" s="125"/>
      <c r="G1664" s="125"/>
      <c r="H1664" s="125"/>
      <c r="I1664" s="125"/>
      <c r="J1664" s="125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25"/>
      <c r="C1665" s="125"/>
      <c r="D1665" s="125"/>
      <c r="E1665" s="125"/>
      <c r="F1665" s="125"/>
      <c r="G1665" s="125"/>
      <c r="H1665" s="125"/>
      <c r="I1665" s="125"/>
      <c r="J1665" s="125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25"/>
      <c r="C1666" s="125"/>
      <c r="D1666" s="125"/>
      <c r="E1666" s="125"/>
      <c r="F1666" s="125"/>
      <c r="G1666" s="125"/>
      <c r="H1666" s="125"/>
      <c r="I1666" s="125"/>
      <c r="J1666" s="125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25"/>
      <c r="C1667" s="125"/>
      <c r="D1667" s="125"/>
      <c r="E1667" s="125"/>
      <c r="F1667" s="125"/>
      <c r="G1667" s="125"/>
      <c r="H1667" s="125"/>
      <c r="I1667" s="125"/>
      <c r="J1667" s="125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25"/>
      <c r="C1668" s="125"/>
      <c r="D1668" s="125"/>
      <c r="E1668" s="125"/>
      <c r="F1668" s="125"/>
      <c r="G1668" s="125"/>
      <c r="H1668" s="125"/>
      <c r="I1668" s="125"/>
      <c r="J1668" s="125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25"/>
      <c r="C1669" s="125"/>
      <c r="D1669" s="125"/>
      <c r="E1669" s="125"/>
      <c r="F1669" s="125"/>
      <c r="G1669" s="125"/>
      <c r="H1669" s="125"/>
      <c r="I1669" s="125"/>
      <c r="J1669" s="125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25"/>
      <c r="C1670" s="125"/>
      <c r="D1670" s="125"/>
      <c r="E1670" s="125"/>
      <c r="F1670" s="125"/>
      <c r="G1670" s="125"/>
      <c r="H1670" s="125"/>
      <c r="I1670" s="125"/>
      <c r="J1670" s="125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25"/>
      <c r="C1671" s="125"/>
      <c r="D1671" s="125"/>
      <c r="E1671" s="125"/>
      <c r="F1671" s="125"/>
      <c r="G1671" s="125"/>
      <c r="H1671" s="125"/>
      <c r="I1671" s="125"/>
      <c r="J1671" s="125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25"/>
      <c r="C1672" s="125"/>
      <c r="D1672" s="125"/>
      <c r="E1672" s="125"/>
      <c r="F1672" s="125"/>
      <c r="G1672" s="125"/>
      <c r="H1672" s="125"/>
      <c r="I1672" s="125"/>
      <c r="J1672" s="125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25"/>
      <c r="C1673" s="125"/>
      <c r="D1673" s="125"/>
      <c r="E1673" s="125"/>
      <c r="F1673" s="125"/>
      <c r="G1673" s="125"/>
      <c r="H1673" s="125"/>
      <c r="I1673" s="125"/>
      <c r="J1673" s="125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25"/>
      <c r="C1674" s="125"/>
      <c r="D1674" s="125"/>
      <c r="E1674" s="125"/>
      <c r="F1674" s="125"/>
      <c r="G1674" s="125"/>
      <c r="H1674" s="125"/>
      <c r="I1674" s="125"/>
      <c r="J1674" s="125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25"/>
      <c r="C1675" s="125"/>
      <c r="D1675" s="125"/>
      <c r="E1675" s="125"/>
      <c r="F1675" s="125"/>
      <c r="G1675" s="125"/>
      <c r="H1675" s="125"/>
      <c r="I1675" s="125"/>
      <c r="J1675" s="125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25"/>
      <c r="C1676" s="125"/>
      <c r="D1676" s="125"/>
      <c r="E1676" s="125"/>
      <c r="F1676" s="125"/>
      <c r="G1676" s="125"/>
      <c r="H1676" s="125"/>
      <c r="I1676" s="125"/>
      <c r="J1676" s="125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25"/>
      <c r="C1677" s="125"/>
      <c r="D1677" s="125"/>
      <c r="E1677" s="125"/>
      <c r="F1677" s="125"/>
      <c r="G1677" s="125"/>
      <c r="H1677" s="125"/>
      <c r="I1677" s="125"/>
      <c r="J1677" s="125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25"/>
      <c r="C1678" s="125"/>
      <c r="D1678" s="125"/>
      <c r="E1678" s="125"/>
      <c r="F1678" s="125"/>
      <c r="G1678" s="125"/>
      <c r="H1678" s="125"/>
      <c r="I1678" s="125"/>
      <c r="J1678" s="125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25"/>
      <c r="C1679" s="125"/>
      <c r="D1679" s="125"/>
      <c r="E1679" s="125"/>
      <c r="F1679" s="125"/>
      <c r="G1679" s="125"/>
      <c r="H1679" s="125"/>
      <c r="I1679" s="125"/>
      <c r="J1679" s="125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25"/>
      <c r="C1680" s="125"/>
      <c r="D1680" s="125"/>
      <c r="E1680" s="125"/>
      <c r="F1680" s="125"/>
      <c r="G1680" s="125"/>
      <c r="H1680" s="125"/>
      <c r="I1680" s="125"/>
      <c r="J1680" s="125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25"/>
      <c r="C1681" s="125"/>
      <c r="D1681" s="125"/>
      <c r="E1681" s="125"/>
      <c r="F1681" s="125"/>
      <c r="G1681" s="125"/>
      <c r="H1681" s="125"/>
      <c r="I1681" s="125"/>
      <c r="J1681" s="125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25"/>
      <c r="C1682" s="125"/>
      <c r="D1682" s="125"/>
      <c r="E1682" s="125"/>
      <c r="F1682" s="125"/>
      <c r="G1682" s="125"/>
      <c r="H1682" s="125"/>
      <c r="I1682" s="125"/>
      <c r="J1682" s="125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25"/>
      <c r="C1683" s="125"/>
      <c r="D1683" s="125"/>
      <c r="E1683" s="125"/>
      <c r="F1683" s="125"/>
      <c r="G1683" s="125"/>
      <c r="H1683" s="125"/>
      <c r="I1683" s="125"/>
      <c r="J1683" s="125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25"/>
      <c r="C1684" s="125"/>
      <c r="D1684" s="125"/>
      <c r="E1684" s="125"/>
      <c r="F1684" s="125"/>
      <c r="G1684" s="125"/>
      <c r="H1684" s="125"/>
      <c r="I1684" s="125"/>
      <c r="J1684" s="125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25"/>
      <c r="C1685" s="125"/>
      <c r="D1685" s="125"/>
      <c r="E1685" s="125"/>
      <c r="F1685" s="125"/>
      <c r="G1685" s="125"/>
      <c r="H1685" s="125"/>
      <c r="I1685" s="125"/>
      <c r="J1685" s="125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25"/>
      <c r="C1686" s="125"/>
      <c r="D1686" s="125"/>
      <c r="E1686" s="125"/>
      <c r="F1686" s="125"/>
      <c r="G1686" s="125"/>
      <c r="H1686" s="125"/>
      <c r="I1686" s="125"/>
      <c r="J1686" s="125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25"/>
      <c r="C1687" s="125"/>
      <c r="D1687" s="125"/>
      <c r="E1687" s="125"/>
      <c r="F1687" s="125"/>
      <c r="G1687" s="125"/>
      <c r="H1687" s="125"/>
      <c r="I1687" s="125"/>
      <c r="J1687" s="125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25"/>
      <c r="C1688" s="125"/>
      <c r="D1688" s="125"/>
      <c r="E1688" s="125"/>
      <c r="F1688" s="125"/>
      <c r="G1688" s="125"/>
      <c r="H1688" s="125"/>
      <c r="I1688" s="125"/>
      <c r="J1688" s="125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25"/>
      <c r="C1689" s="125"/>
      <c r="D1689" s="125"/>
      <c r="E1689" s="125"/>
      <c r="F1689" s="125"/>
      <c r="G1689" s="125"/>
      <c r="H1689" s="125"/>
      <c r="I1689" s="125"/>
      <c r="J1689" s="125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25"/>
      <c r="C1690" s="125"/>
      <c r="D1690" s="125"/>
      <c r="E1690" s="125"/>
      <c r="F1690" s="125"/>
      <c r="G1690" s="125"/>
      <c r="H1690" s="125"/>
      <c r="I1690" s="125"/>
      <c r="J1690" s="125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25"/>
      <c r="C1691" s="125"/>
      <c r="D1691" s="125"/>
      <c r="E1691" s="125"/>
      <c r="F1691" s="125"/>
      <c r="G1691" s="125"/>
      <c r="H1691" s="125"/>
      <c r="I1691" s="125"/>
      <c r="J1691" s="125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25"/>
      <c r="C1692" s="125"/>
      <c r="D1692" s="125"/>
      <c r="E1692" s="125"/>
      <c r="F1692" s="125"/>
      <c r="G1692" s="125"/>
      <c r="H1692" s="125"/>
      <c r="I1692" s="125"/>
      <c r="J1692" s="125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25"/>
      <c r="C1693" s="125"/>
      <c r="D1693" s="125"/>
      <c r="E1693" s="125"/>
      <c r="F1693" s="125"/>
      <c r="G1693" s="125"/>
      <c r="H1693" s="125"/>
      <c r="I1693" s="125"/>
      <c r="J1693" s="125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25"/>
      <c r="C1694" s="125"/>
      <c r="D1694" s="125"/>
      <c r="E1694" s="125"/>
      <c r="F1694" s="125"/>
      <c r="G1694" s="125"/>
      <c r="H1694" s="125"/>
      <c r="I1694" s="125"/>
      <c r="J1694" s="125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25"/>
      <c r="C1695" s="125"/>
      <c r="D1695" s="125"/>
      <c r="E1695" s="125"/>
      <c r="F1695" s="125"/>
      <c r="G1695" s="125"/>
      <c r="H1695" s="125"/>
      <c r="I1695" s="125"/>
      <c r="J1695" s="125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25"/>
      <c r="C1696" s="125"/>
      <c r="D1696" s="125"/>
      <c r="E1696" s="125"/>
      <c r="F1696" s="125"/>
      <c r="G1696" s="125"/>
      <c r="H1696" s="125"/>
      <c r="I1696" s="125"/>
      <c r="J1696" s="125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25"/>
      <c r="C1697" s="125"/>
      <c r="D1697" s="125"/>
      <c r="E1697" s="125"/>
      <c r="F1697" s="125"/>
      <c r="G1697" s="125"/>
      <c r="H1697" s="125"/>
      <c r="I1697" s="125"/>
      <c r="J1697" s="125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25"/>
      <c r="C1698" s="125"/>
      <c r="D1698" s="125"/>
      <c r="E1698" s="125"/>
      <c r="F1698" s="125"/>
      <c r="G1698" s="125"/>
      <c r="H1698" s="125"/>
      <c r="I1698" s="125"/>
      <c r="J1698" s="125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25"/>
      <c r="C1699" s="125"/>
      <c r="D1699" s="125"/>
      <c r="E1699" s="125"/>
      <c r="F1699" s="125"/>
      <c r="G1699" s="125"/>
      <c r="H1699" s="125"/>
      <c r="I1699" s="125"/>
      <c r="J1699" s="125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25"/>
      <c r="C1700" s="125"/>
      <c r="D1700" s="125"/>
      <c r="E1700" s="125"/>
      <c r="F1700" s="125"/>
      <c r="G1700" s="125"/>
      <c r="H1700" s="125"/>
      <c r="I1700" s="125"/>
      <c r="J1700" s="125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25"/>
      <c r="C1701" s="125"/>
      <c r="D1701" s="125"/>
      <c r="E1701" s="125"/>
      <c r="F1701" s="125"/>
      <c r="G1701" s="125"/>
      <c r="H1701" s="125"/>
      <c r="I1701" s="125"/>
      <c r="J1701" s="125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25"/>
      <c r="C1702" s="125"/>
      <c r="D1702" s="125"/>
      <c r="E1702" s="125"/>
      <c r="F1702" s="125"/>
      <c r="G1702" s="125"/>
      <c r="H1702" s="125"/>
      <c r="I1702" s="125"/>
      <c r="J1702" s="125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25"/>
      <c r="C1703" s="125"/>
      <c r="D1703" s="125"/>
      <c r="E1703" s="125"/>
      <c r="F1703" s="125"/>
      <c r="G1703" s="125"/>
      <c r="H1703" s="125"/>
      <c r="I1703" s="125"/>
      <c r="J1703" s="125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25"/>
      <c r="C1704" s="125"/>
      <c r="D1704" s="125"/>
      <c r="E1704" s="125"/>
      <c r="F1704" s="125"/>
      <c r="G1704" s="125"/>
      <c r="H1704" s="125"/>
      <c r="I1704" s="125"/>
      <c r="J1704" s="125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25"/>
      <c r="C1705" s="125"/>
      <c r="D1705" s="125"/>
      <c r="E1705" s="125"/>
      <c r="F1705" s="125"/>
      <c r="G1705" s="125"/>
      <c r="H1705" s="125"/>
      <c r="I1705" s="125"/>
      <c r="J1705" s="125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25"/>
      <c r="C1706" s="125"/>
      <c r="D1706" s="125"/>
      <c r="E1706" s="125"/>
      <c r="F1706" s="125"/>
      <c r="G1706" s="125"/>
      <c r="H1706" s="125"/>
      <c r="I1706" s="125"/>
      <c r="J1706" s="125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25"/>
      <c r="C1707" s="125"/>
      <c r="D1707" s="125"/>
      <c r="E1707" s="125"/>
      <c r="F1707" s="125"/>
      <c r="G1707" s="125"/>
      <c r="H1707" s="125"/>
      <c r="I1707" s="125"/>
      <c r="J1707" s="125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25"/>
      <c r="C1708" s="125"/>
      <c r="D1708" s="125"/>
      <c r="E1708" s="125"/>
      <c r="F1708" s="125"/>
      <c r="G1708" s="125"/>
      <c r="H1708" s="125"/>
      <c r="I1708" s="125"/>
      <c r="J1708" s="125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25"/>
      <c r="C1709" s="125"/>
      <c r="D1709" s="125"/>
      <c r="E1709" s="125"/>
      <c r="F1709" s="125"/>
      <c r="G1709" s="125"/>
      <c r="H1709" s="125"/>
      <c r="I1709" s="125"/>
      <c r="J1709" s="125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25"/>
      <c r="C1710" s="125"/>
      <c r="D1710" s="125"/>
      <c r="E1710" s="125"/>
      <c r="F1710" s="125"/>
      <c r="G1710" s="125"/>
      <c r="H1710" s="125"/>
      <c r="I1710" s="125"/>
      <c r="J1710" s="125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25"/>
      <c r="C1711" s="125"/>
      <c r="D1711" s="125"/>
      <c r="E1711" s="125"/>
      <c r="F1711" s="125"/>
      <c r="G1711" s="125"/>
      <c r="H1711" s="125"/>
      <c r="I1711" s="125"/>
      <c r="J1711" s="125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25"/>
      <c r="C1712" s="125"/>
      <c r="D1712" s="125"/>
      <c r="E1712" s="125"/>
      <c r="F1712" s="125"/>
      <c r="G1712" s="125"/>
      <c r="H1712" s="125"/>
      <c r="I1712" s="125"/>
      <c r="J1712" s="125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25"/>
      <c r="C1713" s="125"/>
      <c r="D1713" s="125"/>
      <c r="E1713" s="125"/>
      <c r="F1713" s="125"/>
      <c r="G1713" s="125"/>
      <c r="H1713" s="125"/>
      <c r="I1713" s="125"/>
      <c r="J1713" s="125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25"/>
      <c r="C1714" s="125"/>
      <c r="D1714" s="125"/>
      <c r="E1714" s="125"/>
      <c r="F1714" s="125"/>
      <c r="G1714" s="125"/>
      <c r="H1714" s="125"/>
      <c r="I1714" s="125"/>
      <c r="J1714" s="125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25"/>
      <c r="C1715" s="125"/>
      <c r="D1715" s="125"/>
      <c r="E1715" s="125"/>
      <c r="F1715" s="125"/>
      <c r="G1715" s="125"/>
      <c r="H1715" s="125"/>
      <c r="I1715" s="125"/>
      <c r="J1715" s="125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25"/>
      <c r="C1716" s="125"/>
      <c r="D1716" s="125"/>
      <c r="E1716" s="125"/>
      <c r="F1716" s="125"/>
      <c r="G1716" s="125"/>
      <c r="H1716" s="125"/>
      <c r="I1716" s="125"/>
      <c r="J1716" s="125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25"/>
      <c r="C1717" s="125"/>
      <c r="D1717" s="125"/>
      <c r="E1717" s="125"/>
      <c r="F1717" s="125"/>
      <c r="G1717" s="125"/>
      <c r="H1717" s="125"/>
      <c r="I1717" s="125"/>
      <c r="J1717" s="125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25"/>
      <c r="C1718" s="125"/>
      <c r="D1718" s="125"/>
      <c r="E1718" s="125"/>
      <c r="F1718" s="125"/>
      <c r="G1718" s="125"/>
      <c r="H1718" s="125"/>
      <c r="I1718" s="125"/>
      <c r="J1718" s="125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25"/>
      <c r="C1719" s="125"/>
      <c r="D1719" s="125"/>
      <c r="E1719" s="125"/>
      <c r="F1719" s="125"/>
      <c r="G1719" s="125"/>
      <c r="H1719" s="125"/>
      <c r="I1719" s="125"/>
      <c r="J1719" s="125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25"/>
      <c r="C1720" s="125"/>
      <c r="D1720" s="125"/>
      <c r="E1720" s="125"/>
      <c r="F1720" s="125"/>
      <c r="G1720" s="125"/>
      <c r="H1720" s="125"/>
      <c r="I1720" s="125"/>
      <c r="J1720" s="125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25"/>
      <c r="C1721" s="125"/>
      <c r="D1721" s="125"/>
      <c r="E1721" s="125"/>
      <c r="F1721" s="125"/>
      <c r="G1721" s="125"/>
      <c r="H1721" s="125"/>
      <c r="I1721" s="125"/>
      <c r="J1721" s="125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25"/>
      <c r="C1722" s="125"/>
      <c r="D1722" s="125"/>
      <c r="E1722" s="125"/>
      <c r="F1722" s="125"/>
      <c r="G1722" s="125"/>
      <c r="H1722" s="125"/>
      <c r="I1722" s="125"/>
      <c r="J1722" s="125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25"/>
      <c r="C1723" s="125"/>
      <c r="D1723" s="125"/>
      <c r="E1723" s="125"/>
      <c r="F1723" s="125"/>
      <c r="G1723" s="125"/>
      <c r="H1723" s="125"/>
      <c r="I1723" s="125"/>
      <c r="J1723" s="125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25"/>
      <c r="C1724" s="125"/>
      <c r="D1724" s="125"/>
      <c r="E1724" s="125"/>
      <c r="F1724" s="125"/>
      <c r="G1724" s="125"/>
      <c r="H1724" s="125"/>
      <c r="I1724" s="125"/>
      <c r="J1724" s="125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25"/>
      <c r="C1725" s="125"/>
      <c r="D1725" s="125"/>
      <c r="E1725" s="125"/>
      <c r="F1725" s="125"/>
      <c r="G1725" s="125"/>
      <c r="H1725" s="125"/>
      <c r="I1725" s="125"/>
      <c r="J1725" s="125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25"/>
      <c r="C1726" s="125"/>
      <c r="D1726" s="125"/>
      <c r="E1726" s="125"/>
      <c r="F1726" s="125"/>
      <c r="G1726" s="125"/>
      <c r="H1726" s="125"/>
      <c r="I1726" s="125"/>
      <c r="J1726" s="125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25"/>
      <c r="C1727" s="125"/>
      <c r="D1727" s="125"/>
      <c r="E1727" s="125"/>
      <c r="F1727" s="125"/>
      <c r="G1727" s="125"/>
      <c r="H1727" s="125"/>
      <c r="I1727" s="125"/>
      <c r="J1727" s="125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25"/>
      <c r="C1728" s="125"/>
      <c r="D1728" s="125"/>
      <c r="E1728" s="125"/>
      <c r="F1728" s="125"/>
      <c r="G1728" s="125"/>
      <c r="H1728" s="125"/>
      <c r="I1728" s="125"/>
      <c r="J1728" s="125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25"/>
      <c r="C1729" s="125"/>
      <c r="D1729" s="125"/>
      <c r="E1729" s="125"/>
      <c r="F1729" s="125"/>
      <c r="G1729" s="125"/>
      <c r="H1729" s="125"/>
      <c r="I1729" s="125"/>
      <c r="J1729" s="125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25"/>
      <c r="C1730" s="125"/>
      <c r="D1730" s="125"/>
      <c r="E1730" s="125"/>
      <c r="F1730" s="125"/>
      <c r="G1730" s="125"/>
      <c r="H1730" s="125"/>
      <c r="I1730" s="125"/>
      <c r="J1730" s="125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25"/>
      <c r="C1731" s="125"/>
      <c r="D1731" s="125"/>
      <c r="E1731" s="125"/>
      <c r="F1731" s="125"/>
      <c r="G1731" s="125"/>
      <c r="H1731" s="125"/>
      <c r="I1731" s="125"/>
      <c r="J1731" s="125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25"/>
      <c r="C1732" s="125"/>
      <c r="D1732" s="125"/>
      <c r="E1732" s="125"/>
      <c r="F1732" s="125"/>
      <c r="G1732" s="125"/>
      <c r="H1732" s="125"/>
      <c r="I1732" s="125"/>
      <c r="J1732" s="125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25"/>
      <c r="C1733" s="125"/>
      <c r="D1733" s="125"/>
      <c r="E1733" s="125"/>
      <c r="F1733" s="125"/>
      <c r="G1733" s="125"/>
      <c r="H1733" s="125"/>
      <c r="I1733" s="125"/>
      <c r="J1733" s="125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25"/>
      <c r="C1734" s="125"/>
      <c r="D1734" s="125"/>
      <c r="E1734" s="125"/>
      <c r="F1734" s="125"/>
      <c r="G1734" s="125"/>
      <c r="H1734" s="125"/>
      <c r="I1734" s="125"/>
      <c r="J1734" s="125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25"/>
      <c r="C1735" s="125"/>
      <c r="D1735" s="125"/>
      <c r="E1735" s="125"/>
      <c r="F1735" s="125"/>
      <c r="G1735" s="125"/>
      <c r="H1735" s="125"/>
      <c r="I1735" s="125"/>
      <c r="J1735" s="125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25"/>
      <c r="C1736" s="125"/>
      <c r="D1736" s="125"/>
      <c r="E1736" s="125"/>
      <c r="F1736" s="125"/>
      <c r="G1736" s="125"/>
      <c r="H1736" s="125"/>
      <c r="I1736" s="125"/>
      <c r="J1736" s="125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25"/>
      <c r="C1737" s="125"/>
      <c r="D1737" s="125"/>
      <c r="E1737" s="125"/>
      <c r="F1737" s="125"/>
      <c r="G1737" s="125"/>
      <c r="H1737" s="125"/>
      <c r="I1737" s="125"/>
      <c r="J1737" s="125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25"/>
      <c r="C1738" s="125"/>
      <c r="D1738" s="125"/>
      <c r="E1738" s="125"/>
      <c r="F1738" s="125"/>
      <c r="G1738" s="125"/>
      <c r="H1738" s="125"/>
      <c r="I1738" s="125"/>
      <c r="J1738" s="125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25"/>
      <c r="C1739" s="125"/>
      <c r="D1739" s="125"/>
      <c r="E1739" s="125"/>
      <c r="F1739" s="125"/>
      <c r="G1739" s="125"/>
      <c r="H1739" s="125"/>
      <c r="I1739" s="125"/>
      <c r="J1739" s="125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25"/>
      <c r="C1740" s="125"/>
      <c r="D1740" s="125"/>
      <c r="E1740" s="125"/>
      <c r="F1740" s="125"/>
      <c r="G1740" s="125"/>
      <c r="H1740" s="125"/>
      <c r="I1740" s="125"/>
      <c r="J1740" s="125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25"/>
      <c r="C1741" s="125"/>
      <c r="D1741" s="125"/>
      <c r="E1741" s="125"/>
      <c r="F1741" s="125"/>
      <c r="G1741" s="125"/>
      <c r="H1741" s="125"/>
      <c r="I1741" s="125"/>
      <c r="J1741" s="125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25"/>
      <c r="C1742" s="125"/>
      <c r="D1742" s="125"/>
      <c r="E1742" s="125"/>
      <c r="F1742" s="125"/>
      <c r="G1742" s="125"/>
      <c r="H1742" s="125"/>
      <c r="I1742" s="125"/>
      <c r="J1742" s="125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25"/>
      <c r="C1743" s="125"/>
      <c r="D1743" s="125"/>
      <c r="E1743" s="125"/>
      <c r="F1743" s="125"/>
      <c r="G1743" s="125"/>
      <c r="H1743" s="125"/>
      <c r="I1743" s="125"/>
      <c r="J1743" s="125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25"/>
      <c r="C1744" s="125"/>
      <c r="D1744" s="125"/>
      <c r="E1744" s="125"/>
      <c r="F1744" s="125"/>
      <c r="G1744" s="125"/>
      <c r="H1744" s="125"/>
      <c r="I1744" s="125"/>
      <c r="J1744" s="125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25"/>
      <c r="C1745" s="125"/>
      <c r="D1745" s="125"/>
      <c r="E1745" s="125"/>
      <c r="F1745" s="125"/>
      <c r="G1745" s="125"/>
      <c r="H1745" s="125"/>
      <c r="I1745" s="125"/>
      <c r="J1745" s="125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25"/>
      <c r="C1746" s="125"/>
      <c r="D1746" s="125"/>
      <c r="E1746" s="125"/>
      <c r="F1746" s="125"/>
      <c r="G1746" s="125"/>
      <c r="H1746" s="125"/>
      <c r="I1746" s="125"/>
      <c r="J1746" s="125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25"/>
      <c r="C1747" s="125"/>
      <c r="D1747" s="125"/>
      <c r="E1747" s="125"/>
      <c r="F1747" s="125"/>
      <c r="G1747" s="125"/>
      <c r="H1747" s="125"/>
      <c r="I1747" s="125"/>
      <c r="J1747" s="125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25"/>
      <c r="C1748" s="125"/>
      <c r="D1748" s="125"/>
      <c r="E1748" s="125"/>
      <c r="F1748" s="125"/>
      <c r="G1748" s="125"/>
      <c r="H1748" s="125"/>
      <c r="I1748" s="125"/>
      <c r="J1748" s="125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25"/>
      <c r="C1749" s="125"/>
      <c r="D1749" s="125"/>
      <c r="E1749" s="125"/>
      <c r="F1749" s="125"/>
      <c r="G1749" s="125"/>
      <c r="H1749" s="125"/>
      <c r="I1749" s="125"/>
      <c r="J1749" s="125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25"/>
      <c r="C1750" s="125"/>
      <c r="D1750" s="125"/>
      <c r="E1750" s="125"/>
      <c r="F1750" s="125"/>
      <c r="G1750" s="125"/>
      <c r="H1750" s="125"/>
      <c r="I1750" s="125"/>
      <c r="J1750" s="125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25"/>
      <c r="C1751" s="125"/>
      <c r="D1751" s="125"/>
      <c r="E1751" s="125"/>
      <c r="F1751" s="125"/>
      <c r="G1751" s="125"/>
      <c r="H1751" s="125"/>
      <c r="I1751" s="125"/>
      <c r="J1751" s="125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25"/>
      <c r="C1752" s="125"/>
      <c r="D1752" s="125"/>
      <c r="E1752" s="125"/>
      <c r="F1752" s="125"/>
      <c r="G1752" s="125"/>
      <c r="H1752" s="125"/>
      <c r="I1752" s="125"/>
      <c r="J1752" s="125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25"/>
      <c r="C1753" s="125"/>
      <c r="D1753" s="125"/>
      <c r="E1753" s="125"/>
      <c r="F1753" s="125"/>
      <c r="G1753" s="125"/>
      <c r="H1753" s="125"/>
      <c r="I1753" s="125"/>
      <c r="J1753" s="125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25"/>
      <c r="C1754" s="125"/>
      <c r="D1754" s="125"/>
      <c r="E1754" s="125"/>
      <c r="F1754" s="125"/>
      <c r="G1754" s="125"/>
      <c r="H1754" s="125"/>
      <c r="I1754" s="125"/>
      <c r="J1754" s="125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25"/>
      <c r="C1755" s="125"/>
      <c r="D1755" s="125"/>
      <c r="E1755" s="125"/>
      <c r="F1755" s="125"/>
      <c r="G1755" s="125"/>
      <c r="H1755" s="125"/>
      <c r="I1755" s="125"/>
      <c r="J1755" s="125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25"/>
      <c r="C1756" s="125"/>
      <c r="D1756" s="125"/>
      <c r="E1756" s="125"/>
      <c r="F1756" s="125"/>
      <c r="G1756" s="125"/>
      <c r="H1756" s="125"/>
      <c r="I1756" s="125"/>
      <c r="J1756" s="125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25"/>
      <c r="C1757" s="125"/>
      <c r="D1757" s="125"/>
      <c r="E1757" s="125"/>
      <c r="F1757" s="125"/>
      <c r="G1757" s="125"/>
      <c r="H1757" s="125"/>
      <c r="I1757" s="125"/>
      <c r="J1757" s="125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25"/>
      <c r="C1758" s="125"/>
      <c r="D1758" s="125"/>
      <c r="E1758" s="125"/>
      <c r="F1758" s="125"/>
      <c r="G1758" s="125"/>
      <c r="H1758" s="125"/>
      <c r="I1758" s="125"/>
      <c r="J1758" s="125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25"/>
      <c r="C1759" s="125"/>
      <c r="D1759" s="125"/>
      <c r="E1759" s="125"/>
      <c r="F1759" s="125"/>
      <c r="G1759" s="125"/>
      <c r="H1759" s="125"/>
      <c r="I1759" s="125"/>
      <c r="J1759" s="125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25"/>
      <c r="C1760" s="125"/>
      <c r="D1760" s="125"/>
      <c r="E1760" s="125"/>
      <c r="F1760" s="125"/>
      <c r="G1760" s="125"/>
      <c r="H1760" s="125"/>
      <c r="I1760" s="125"/>
      <c r="J1760" s="125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25"/>
      <c r="C1761" s="125"/>
      <c r="D1761" s="125"/>
      <c r="E1761" s="125"/>
      <c r="F1761" s="125"/>
      <c r="G1761" s="125"/>
      <c r="H1761" s="125"/>
      <c r="I1761" s="125"/>
      <c r="J1761" s="125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25"/>
      <c r="C1762" s="125"/>
      <c r="D1762" s="125"/>
      <c r="E1762" s="125"/>
      <c r="F1762" s="125"/>
      <c r="G1762" s="125"/>
      <c r="H1762" s="125"/>
      <c r="I1762" s="125"/>
      <c r="J1762" s="125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25"/>
      <c r="C1763" s="125"/>
      <c r="D1763" s="125"/>
      <c r="E1763" s="125"/>
      <c r="F1763" s="125"/>
      <c r="G1763" s="125"/>
      <c r="H1763" s="125"/>
      <c r="I1763" s="125"/>
      <c r="J1763" s="125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25"/>
      <c r="C1764" s="125"/>
      <c r="D1764" s="125"/>
      <c r="E1764" s="125"/>
      <c r="F1764" s="125"/>
      <c r="G1764" s="125"/>
      <c r="H1764" s="125"/>
      <c r="I1764" s="125"/>
      <c r="J1764" s="125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25"/>
      <c r="C1765" s="125"/>
      <c r="D1765" s="125"/>
      <c r="E1765" s="125"/>
      <c r="F1765" s="125"/>
      <c r="G1765" s="125"/>
      <c r="H1765" s="125"/>
      <c r="I1765" s="125"/>
      <c r="J1765" s="125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25"/>
      <c r="C1766" s="125"/>
      <c r="D1766" s="125"/>
      <c r="E1766" s="125"/>
      <c r="F1766" s="125"/>
      <c r="G1766" s="125"/>
      <c r="H1766" s="125"/>
      <c r="I1766" s="125"/>
      <c r="J1766" s="125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25"/>
      <c r="C1767" s="125"/>
      <c r="D1767" s="125"/>
      <c r="E1767" s="125"/>
      <c r="F1767" s="125"/>
      <c r="G1767" s="125"/>
      <c r="H1767" s="125"/>
      <c r="I1767" s="125"/>
      <c r="J1767" s="125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25"/>
      <c r="C1768" s="125"/>
      <c r="D1768" s="125"/>
      <c r="E1768" s="125"/>
      <c r="F1768" s="125"/>
      <c r="G1768" s="125"/>
      <c r="H1768" s="125"/>
      <c r="I1768" s="125"/>
      <c r="J1768" s="125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25"/>
      <c r="C1769" s="125"/>
      <c r="D1769" s="125"/>
      <c r="E1769" s="125"/>
      <c r="F1769" s="125"/>
      <c r="G1769" s="125"/>
      <c r="H1769" s="125"/>
      <c r="I1769" s="125"/>
      <c r="J1769" s="125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25"/>
      <c r="C1770" s="125"/>
      <c r="D1770" s="125"/>
      <c r="E1770" s="125"/>
      <c r="F1770" s="125"/>
      <c r="G1770" s="125"/>
      <c r="H1770" s="125"/>
      <c r="I1770" s="125"/>
      <c r="J1770" s="125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25"/>
      <c r="C1771" s="125"/>
      <c r="D1771" s="125"/>
      <c r="E1771" s="125"/>
      <c r="F1771" s="125"/>
      <c r="G1771" s="125"/>
      <c r="H1771" s="125"/>
      <c r="I1771" s="125"/>
      <c r="J1771" s="125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25"/>
      <c r="C1772" s="125"/>
      <c r="D1772" s="125"/>
      <c r="E1772" s="125"/>
      <c r="F1772" s="125"/>
      <c r="G1772" s="125"/>
      <c r="H1772" s="125"/>
      <c r="I1772" s="125"/>
      <c r="J1772" s="125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25"/>
      <c r="C1773" s="125"/>
      <c r="D1773" s="125"/>
      <c r="E1773" s="125"/>
      <c r="F1773" s="125"/>
      <c r="G1773" s="125"/>
      <c r="H1773" s="125"/>
      <c r="I1773" s="125"/>
      <c r="J1773" s="125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25"/>
      <c r="C1774" s="125"/>
      <c r="D1774" s="125"/>
      <c r="E1774" s="125"/>
      <c r="F1774" s="125"/>
      <c r="G1774" s="125"/>
      <c r="H1774" s="125"/>
      <c r="I1774" s="125"/>
      <c r="J1774" s="125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25"/>
      <c r="C1775" s="125"/>
      <c r="D1775" s="125"/>
      <c r="E1775" s="125"/>
      <c r="F1775" s="125"/>
      <c r="G1775" s="125"/>
      <c r="H1775" s="125"/>
      <c r="I1775" s="125"/>
      <c r="J1775" s="125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25"/>
      <c r="C1776" s="125"/>
      <c r="D1776" s="125"/>
      <c r="E1776" s="125"/>
      <c r="F1776" s="125"/>
      <c r="G1776" s="125"/>
      <c r="H1776" s="125"/>
      <c r="I1776" s="125"/>
      <c r="J1776" s="125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25"/>
      <c r="C1777" s="125"/>
      <c r="D1777" s="125"/>
      <c r="E1777" s="125"/>
      <c r="F1777" s="125"/>
      <c r="G1777" s="125"/>
      <c r="H1777" s="125"/>
      <c r="I1777" s="125"/>
      <c r="J1777" s="125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25"/>
      <c r="C1778" s="125"/>
      <c r="D1778" s="125"/>
      <c r="E1778" s="125"/>
      <c r="F1778" s="125"/>
      <c r="G1778" s="125"/>
      <c r="H1778" s="125"/>
      <c r="I1778" s="125"/>
      <c r="J1778" s="125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25"/>
      <c r="C1779" s="125"/>
      <c r="D1779" s="125"/>
      <c r="E1779" s="125"/>
      <c r="F1779" s="125"/>
      <c r="G1779" s="125"/>
      <c r="H1779" s="125"/>
      <c r="I1779" s="125"/>
      <c r="J1779" s="125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25"/>
      <c r="C1780" s="125"/>
      <c r="D1780" s="125"/>
      <c r="E1780" s="125"/>
      <c r="F1780" s="125"/>
      <c r="G1780" s="125"/>
      <c r="H1780" s="125"/>
      <c r="I1780" s="125"/>
      <c r="J1780" s="125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25"/>
      <c r="C1781" s="125"/>
      <c r="D1781" s="125"/>
      <c r="E1781" s="125"/>
      <c r="F1781" s="125"/>
      <c r="G1781" s="125"/>
      <c r="H1781" s="125"/>
      <c r="I1781" s="125"/>
      <c r="J1781" s="125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25"/>
      <c r="C1782" s="125"/>
      <c r="D1782" s="125"/>
      <c r="E1782" s="125"/>
      <c r="F1782" s="125"/>
      <c r="G1782" s="125"/>
      <c r="H1782" s="125"/>
      <c r="I1782" s="125"/>
      <c r="J1782" s="125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25"/>
      <c r="C1783" s="125"/>
      <c r="D1783" s="125"/>
      <c r="E1783" s="125"/>
      <c r="F1783" s="125"/>
      <c r="G1783" s="125"/>
      <c r="H1783" s="125"/>
      <c r="I1783" s="125"/>
      <c r="J1783" s="125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25"/>
      <c r="C1784" s="125"/>
      <c r="D1784" s="125"/>
      <c r="E1784" s="125"/>
      <c r="F1784" s="125"/>
      <c r="G1784" s="125"/>
      <c r="H1784" s="125"/>
      <c r="I1784" s="125"/>
      <c r="J1784" s="125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25"/>
      <c r="C1785" s="125"/>
      <c r="D1785" s="125"/>
      <c r="E1785" s="125"/>
      <c r="F1785" s="125"/>
      <c r="G1785" s="125"/>
      <c r="H1785" s="125"/>
      <c r="I1785" s="125"/>
      <c r="J1785" s="125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25"/>
      <c r="C1786" s="125"/>
      <c r="D1786" s="125"/>
      <c r="E1786" s="125"/>
      <c r="F1786" s="125"/>
      <c r="G1786" s="125"/>
      <c r="H1786" s="125"/>
      <c r="I1786" s="125"/>
      <c r="J1786" s="125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25"/>
      <c r="C1787" s="125"/>
      <c r="D1787" s="125"/>
      <c r="E1787" s="125"/>
      <c r="F1787" s="125"/>
      <c r="G1787" s="125"/>
      <c r="H1787" s="125"/>
      <c r="I1787" s="125"/>
      <c r="J1787" s="125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25"/>
      <c r="C1788" s="125"/>
      <c r="D1788" s="125"/>
      <c r="E1788" s="125"/>
      <c r="F1788" s="125"/>
      <c r="G1788" s="125"/>
      <c r="H1788" s="125"/>
      <c r="I1788" s="125"/>
      <c r="J1788" s="125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25"/>
      <c r="C1789" s="125"/>
      <c r="D1789" s="125"/>
      <c r="E1789" s="125"/>
      <c r="F1789" s="125"/>
      <c r="G1789" s="125"/>
      <c r="H1789" s="125"/>
      <c r="I1789" s="125"/>
      <c r="J1789" s="125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25"/>
      <c r="C1790" s="125"/>
      <c r="D1790" s="125"/>
      <c r="E1790" s="125"/>
      <c r="F1790" s="125"/>
      <c r="G1790" s="125"/>
      <c r="H1790" s="125"/>
      <c r="I1790" s="125"/>
      <c r="J1790" s="125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25"/>
      <c r="C1791" s="125"/>
      <c r="D1791" s="125"/>
      <c r="E1791" s="125"/>
      <c r="F1791" s="125"/>
      <c r="G1791" s="125"/>
      <c r="H1791" s="125"/>
      <c r="I1791" s="125"/>
      <c r="J1791" s="125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25"/>
      <c r="C1792" s="125"/>
      <c r="D1792" s="125"/>
      <c r="E1792" s="125"/>
      <c r="F1792" s="125"/>
      <c r="G1792" s="125"/>
      <c r="H1792" s="125"/>
      <c r="I1792" s="125"/>
      <c r="J1792" s="125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25"/>
      <c r="C1793" s="125"/>
      <c r="D1793" s="125"/>
      <c r="E1793" s="125"/>
      <c r="F1793" s="125"/>
      <c r="G1793" s="125"/>
      <c r="H1793" s="125"/>
      <c r="I1793" s="125"/>
      <c r="J1793" s="125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25"/>
      <c r="C1794" s="125"/>
      <c r="D1794" s="125"/>
      <c r="E1794" s="125"/>
      <c r="F1794" s="125"/>
      <c r="G1794" s="125"/>
      <c r="H1794" s="125"/>
      <c r="I1794" s="125"/>
      <c r="J1794" s="125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25"/>
      <c r="C1795" s="125"/>
      <c r="D1795" s="125"/>
      <c r="E1795" s="125"/>
      <c r="F1795" s="125"/>
      <c r="G1795" s="125"/>
      <c r="H1795" s="125"/>
      <c r="I1795" s="125"/>
      <c r="J1795" s="125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25"/>
      <c r="C1796" s="125"/>
      <c r="D1796" s="125"/>
      <c r="E1796" s="125"/>
      <c r="F1796" s="125"/>
      <c r="G1796" s="125"/>
      <c r="H1796" s="125"/>
      <c r="I1796" s="125"/>
      <c r="J1796" s="125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25"/>
      <c r="C1797" s="125"/>
      <c r="D1797" s="125"/>
      <c r="E1797" s="125"/>
      <c r="F1797" s="125"/>
      <c r="G1797" s="125"/>
      <c r="H1797" s="125"/>
      <c r="I1797" s="125"/>
      <c r="J1797" s="125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25"/>
      <c r="C1798" s="125"/>
      <c r="D1798" s="125"/>
      <c r="E1798" s="125"/>
      <c r="F1798" s="125"/>
      <c r="G1798" s="125"/>
      <c r="H1798" s="125"/>
      <c r="I1798" s="125"/>
      <c r="J1798" s="125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25"/>
      <c r="C1799" s="125"/>
      <c r="D1799" s="125"/>
      <c r="E1799" s="125"/>
      <c r="F1799" s="125"/>
      <c r="G1799" s="125"/>
      <c r="H1799" s="125"/>
      <c r="I1799" s="125"/>
      <c r="J1799" s="125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25"/>
      <c r="C1800" s="125"/>
      <c r="D1800" s="125"/>
      <c r="E1800" s="125"/>
      <c r="F1800" s="125"/>
      <c r="G1800" s="125"/>
      <c r="H1800" s="125"/>
      <c r="I1800" s="125"/>
      <c r="J1800" s="125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25"/>
      <c r="C1801" s="125"/>
      <c r="D1801" s="125"/>
      <c r="E1801" s="125"/>
      <c r="F1801" s="125"/>
      <c r="G1801" s="125"/>
      <c r="H1801" s="125"/>
      <c r="I1801" s="125"/>
      <c r="J1801" s="125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25"/>
      <c r="C1802" s="125"/>
      <c r="D1802" s="125"/>
      <c r="E1802" s="125"/>
      <c r="F1802" s="125"/>
      <c r="G1802" s="125"/>
      <c r="H1802" s="125"/>
      <c r="I1802" s="125"/>
      <c r="J1802" s="125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25"/>
      <c r="C1803" s="125"/>
      <c r="D1803" s="125"/>
      <c r="E1803" s="125"/>
      <c r="F1803" s="125"/>
      <c r="G1803" s="125"/>
      <c r="H1803" s="125"/>
      <c r="I1803" s="125"/>
      <c r="J1803" s="125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25"/>
      <c r="C1804" s="125"/>
      <c r="D1804" s="125"/>
      <c r="E1804" s="125"/>
      <c r="F1804" s="125"/>
      <c r="G1804" s="125"/>
      <c r="H1804" s="125"/>
      <c r="I1804" s="125"/>
      <c r="J1804" s="125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25"/>
      <c r="C1805" s="125"/>
      <c r="D1805" s="125"/>
      <c r="E1805" s="125"/>
      <c r="F1805" s="125"/>
      <c r="G1805" s="125"/>
      <c r="H1805" s="125"/>
      <c r="I1805" s="125"/>
      <c r="J1805" s="125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25"/>
      <c r="C1806" s="125"/>
      <c r="D1806" s="125"/>
      <c r="E1806" s="125"/>
      <c r="F1806" s="125"/>
      <c r="G1806" s="125"/>
      <c r="H1806" s="125"/>
      <c r="I1806" s="125"/>
      <c r="J1806" s="125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25"/>
      <c r="C1807" s="125"/>
      <c r="D1807" s="125"/>
      <c r="E1807" s="125"/>
      <c r="F1807" s="125"/>
      <c r="G1807" s="125"/>
      <c r="H1807" s="125"/>
      <c r="I1807" s="125"/>
      <c r="J1807" s="125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25"/>
      <c r="C1808" s="125"/>
      <c r="D1808" s="125"/>
      <c r="E1808" s="125"/>
      <c r="F1808" s="125"/>
      <c r="G1808" s="125"/>
      <c r="H1808" s="125"/>
      <c r="I1808" s="125"/>
      <c r="J1808" s="125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25"/>
      <c r="C1809" s="125"/>
      <c r="D1809" s="125"/>
      <c r="E1809" s="125"/>
      <c r="F1809" s="125"/>
      <c r="G1809" s="125"/>
      <c r="H1809" s="125"/>
      <c r="I1809" s="125"/>
      <c r="J1809" s="125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25"/>
      <c r="C1810" s="125"/>
      <c r="D1810" s="125"/>
      <c r="E1810" s="125"/>
      <c r="F1810" s="125"/>
      <c r="G1810" s="125"/>
      <c r="H1810" s="125"/>
      <c r="I1810" s="125"/>
      <c r="J1810" s="125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25"/>
      <c r="C1811" s="125"/>
      <c r="D1811" s="125"/>
      <c r="E1811" s="125"/>
      <c r="F1811" s="125"/>
      <c r="G1811" s="125"/>
      <c r="H1811" s="125"/>
      <c r="I1811" s="125"/>
      <c r="J1811" s="125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25"/>
      <c r="C1812" s="125"/>
      <c r="D1812" s="125"/>
      <c r="E1812" s="125"/>
      <c r="F1812" s="125"/>
      <c r="G1812" s="125"/>
      <c r="H1812" s="125"/>
      <c r="I1812" s="125"/>
      <c r="J1812" s="125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25"/>
      <c r="C1813" s="125"/>
      <c r="D1813" s="125"/>
      <c r="E1813" s="125"/>
      <c r="F1813" s="125"/>
      <c r="G1813" s="125"/>
      <c r="H1813" s="125"/>
      <c r="I1813" s="125"/>
      <c r="J1813" s="125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25"/>
      <c r="C1814" s="125"/>
      <c r="D1814" s="125"/>
      <c r="E1814" s="125"/>
      <c r="F1814" s="125"/>
      <c r="G1814" s="125"/>
      <c r="H1814" s="125"/>
      <c r="I1814" s="125"/>
      <c r="J1814" s="125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25"/>
      <c r="C1815" s="125"/>
      <c r="D1815" s="125"/>
      <c r="E1815" s="125"/>
      <c r="F1815" s="125"/>
      <c r="G1815" s="125"/>
      <c r="H1815" s="125"/>
      <c r="I1815" s="125"/>
      <c r="J1815" s="125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25"/>
      <c r="C1816" s="125"/>
      <c r="D1816" s="125"/>
      <c r="E1816" s="125"/>
      <c r="F1816" s="125"/>
      <c r="G1816" s="125"/>
      <c r="H1816" s="125"/>
      <c r="I1816" s="125"/>
      <c r="J1816" s="125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25"/>
      <c r="C1817" s="125"/>
      <c r="D1817" s="125"/>
      <c r="E1817" s="125"/>
      <c r="F1817" s="125"/>
      <c r="G1817" s="125"/>
      <c r="H1817" s="125"/>
      <c r="I1817" s="125"/>
      <c r="J1817" s="125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25"/>
      <c r="C1818" s="125"/>
      <c r="D1818" s="125"/>
      <c r="E1818" s="125"/>
      <c r="F1818" s="125"/>
      <c r="G1818" s="125"/>
      <c r="H1818" s="125"/>
      <c r="I1818" s="125"/>
      <c r="J1818" s="125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25"/>
      <c r="C1819" s="125"/>
      <c r="D1819" s="125"/>
      <c r="E1819" s="125"/>
      <c r="F1819" s="125"/>
      <c r="G1819" s="125"/>
      <c r="H1819" s="125"/>
      <c r="I1819" s="125"/>
      <c r="J1819" s="125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25"/>
      <c r="C1820" s="125"/>
      <c r="D1820" s="125"/>
      <c r="E1820" s="125"/>
      <c r="F1820" s="125"/>
      <c r="G1820" s="125"/>
      <c r="H1820" s="125"/>
      <c r="I1820" s="125"/>
      <c r="J1820" s="125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25"/>
      <c r="C1821" s="125"/>
      <c r="D1821" s="125"/>
      <c r="E1821" s="125"/>
      <c r="F1821" s="125"/>
      <c r="G1821" s="125"/>
      <c r="H1821" s="125"/>
      <c r="I1821" s="125"/>
      <c r="J1821" s="125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25"/>
      <c r="C1822" s="125"/>
      <c r="D1822" s="125"/>
      <c r="E1822" s="125"/>
      <c r="F1822" s="125"/>
      <c r="G1822" s="125"/>
      <c r="H1822" s="125"/>
      <c r="I1822" s="125"/>
      <c r="J1822" s="125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25"/>
      <c r="C1823" s="125"/>
      <c r="D1823" s="125"/>
      <c r="E1823" s="125"/>
      <c r="F1823" s="125"/>
      <c r="G1823" s="125"/>
      <c r="H1823" s="125"/>
      <c r="I1823" s="125"/>
      <c r="J1823" s="125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25"/>
      <c r="C1824" s="125"/>
      <c r="D1824" s="125"/>
      <c r="E1824" s="125"/>
      <c r="F1824" s="125"/>
      <c r="G1824" s="125"/>
      <c r="H1824" s="125"/>
      <c r="I1824" s="125"/>
      <c r="J1824" s="125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25"/>
      <c r="C1825" s="125"/>
      <c r="D1825" s="125"/>
      <c r="E1825" s="125"/>
      <c r="F1825" s="125"/>
      <c r="G1825" s="125"/>
      <c r="H1825" s="125"/>
      <c r="I1825" s="125"/>
      <c r="J1825" s="125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25"/>
      <c r="C1826" s="125"/>
      <c r="D1826" s="125"/>
      <c r="E1826" s="125"/>
      <c r="F1826" s="125"/>
      <c r="G1826" s="125"/>
      <c r="H1826" s="125"/>
      <c r="I1826" s="125"/>
      <c r="J1826" s="125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25"/>
      <c r="C1827" s="125"/>
      <c r="D1827" s="125"/>
      <c r="E1827" s="125"/>
      <c r="F1827" s="125"/>
      <c r="G1827" s="125"/>
      <c r="H1827" s="125"/>
      <c r="I1827" s="125"/>
      <c r="J1827" s="125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25"/>
      <c r="C1828" s="125"/>
      <c r="D1828" s="125"/>
      <c r="E1828" s="125"/>
      <c r="F1828" s="125"/>
      <c r="G1828" s="125"/>
      <c r="H1828" s="125"/>
      <c r="I1828" s="125"/>
      <c r="J1828" s="125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25"/>
      <c r="C1830" s="125"/>
      <c r="D1830" s="125"/>
      <c r="E1830" s="125"/>
      <c r="F1830" s="125"/>
      <c r="G1830" s="125"/>
      <c r="H1830" s="125"/>
      <c r="I1830" s="125"/>
      <c r="J1830" s="125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25"/>
      <c r="C1831" s="125"/>
      <c r="D1831" s="125"/>
      <c r="E1831" s="125"/>
      <c r="F1831" s="125"/>
      <c r="G1831" s="125"/>
      <c r="H1831" s="125"/>
      <c r="I1831" s="125"/>
      <c r="J1831" s="125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25"/>
      <c r="C1832" s="125"/>
      <c r="D1832" s="125"/>
      <c r="E1832" s="125"/>
      <c r="F1832" s="125"/>
      <c r="G1832" s="125"/>
      <c r="H1832" s="125"/>
      <c r="I1832" s="125"/>
      <c r="J1832" s="125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25"/>
      <c r="C1833" s="125"/>
      <c r="D1833" s="125"/>
      <c r="E1833" s="125"/>
      <c r="F1833" s="125"/>
      <c r="G1833" s="125"/>
      <c r="H1833" s="125"/>
      <c r="I1833" s="125"/>
      <c r="J1833" s="125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25"/>
      <c r="C1834" s="125"/>
      <c r="D1834" s="125"/>
      <c r="E1834" s="125"/>
      <c r="F1834" s="125"/>
      <c r="G1834" s="125"/>
      <c r="H1834" s="125"/>
      <c r="I1834" s="125"/>
      <c r="J1834" s="125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25"/>
      <c r="C1835" s="125"/>
      <c r="D1835" s="125"/>
      <c r="E1835" s="125"/>
      <c r="F1835" s="125"/>
      <c r="G1835" s="125"/>
      <c r="H1835" s="125"/>
      <c r="I1835" s="125"/>
      <c r="J1835" s="125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25"/>
      <c r="C1836" s="125"/>
      <c r="D1836" s="125"/>
      <c r="E1836" s="125"/>
      <c r="F1836" s="125"/>
      <c r="G1836" s="125"/>
      <c r="H1836" s="125"/>
      <c r="I1836" s="125"/>
      <c r="J1836" s="125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25"/>
      <c r="C1837" s="125"/>
      <c r="D1837" s="125"/>
      <c r="E1837" s="125"/>
      <c r="F1837" s="125"/>
      <c r="G1837" s="125"/>
      <c r="H1837" s="125"/>
      <c r="I1837" s="125"/>
      <c r="J1837" s="125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25"/>
      <c r="C1838" s="125"/>
      <c r="D1838" s="125"/>
      <c r="E1838" s="125"/>
      <c r="F1838" s="125"/>
      <c r="G1838" s="125"/>
      <c r="H1838" s="125"/>
      <c r="I1838" s="125"/>
      <c r="J1838" s="125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25"/>
      <c r="C1839" s="125"/>
      <c r="D1839" s="125"/>
      <c r="E1839" s="125"/>
      <c r="F1839" s="125"/>
      <c r="G1839" s="125"/>
      <c r="H1839" s="125"/>
      <c r="I1839" s="125"/>
      <c r="J1839" s="125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25"/>
      <c r="C1840" s="125"/>
      <c r="D1840" s="125"/>
      <c r="E1840" s="125"/>
      <c r="F1840" s="125"/>
      <c r="G1840" s="125"/>
      <c r="H1840" s="125"/>
      <c r="I1840" s="125"/>
      <c r="J1840" s="125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25"/>
      <c r="C1841" s="125"/>
      <c r="D1841" s="125"/>
      <c r="E1841" s="125"/>
      <c r="F1841" s="125"/>
      <c r="G1841" s="125"/>
      <c r="H1841" s="125"/>
      <c r="I1841" s="125"/>
      <c r="J1841" s="125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25"/>
      <c r="C1842" s="125"/>
      <c r="D1842" s="125"/>
      <c r="E1842" s="125"/>
      <c r="F1842" s="125"/>
      <c r="G1842" s="125"/>
      <c r="H1842" s="125"/>
      <c r="I1842" s="125"/>
      <c r="J1842" s="125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25"/>
      <c r="C1843" s="125"/>
      <c r="D1843" s="125"/>
      <c r="E1843" s="125"/>
      <c r="F1843" s="125"/>
      <c r="G1843" s="125"/>
      <c r="H1843" s="125"/>
      <c r="I1843" s="125"/>
      <c r="J1843" s="125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25"/>
      <c r="C1844" s="125"/>
      <c r="D1844" s="125"/>
      <c r="E1844" s="125"/>
      <c r="F1844" s="125"/>
      <c r="G1844" s="125"/>
      <c r="H1844" s="125"/>
      <c r="I1844" s="125"/>
      <c r="J1844" s="125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25"/>
      <c r="C1845" s="125"/>
      <c r="D1845" s="125"/>
      <c r="E1845" s="125"/>
      <c r="F1845" s="125"/>
      <c r="G1845" s="125"/>
      <c r="H1845" s="125"/>
      <c r="I1845" s="125"/>
      <c r="J1845" s="125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25"/>
      <c r="C1846" s="125"/>
      <c r="D1846" s="125"/>
      <c r="E1846" s="125"/>
      <c r="F1846" s="125"/>
      <c r="G1846" s="125"/>
      <c r="H1846" s="125"/>
      <c r="I1846" s="125"/>
      <c r="J1846" s="125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25"/>
      <c r="C1847" s="125"/>
      <c r="D1847" s="125"/>
      <c r="E1847" s="125"/>
      <c r="F1847" s="125"/>
      <c r="G1847" s="125"/>
      <c r="H1847" s="125"/>
      <c r="I1847" s="125"/>
      <c r="J1847" s="125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25"/>
      <c r="C1848" s="125"/>
      <c r="D1848" s="125"/>
      <c r="E1848" s="125"/>
      <c r="F1848" s="125"/>
      <c r="G1848" s="125"/>
      <c r="H1848" s="125"/>
      <c r="I1848" s="125"/>
      <c r="J1848" s="125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25"/>
      <c r="C1849" s="125"/>
      <c r="D1849" s="125"/>
      <c r="E1849" s="125"/>
      <c r="F1849" s="125"/>
      <c r="G1849" s="125"/>
      <c r="H1849" s="125"/>
      <c r="I1849" s="125"/>
      <c r="J1849" s="125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25"/>
      <c r="C1850" s="125"/>
      <c r="D1850" s="125"/>
      <c r="E1850" s="125"/>
      <c r="F1850" s="125"/>
      <c r="G1850" s="125"/>
      <c r="H1850" s="125"/>
      <c r="I1850" s="125"/>
      <c r="J1850" s="125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25"/>
      <c r="C1851" s="125"/>
      <c r="D1851" s="125"/>
      <c r="E1851" s="125"/>
      <c r="F1851" s="125"/>
      <c r="G1851" s="125"/>
      <c r="H1851" s="125"/>
      <c r="I1851" s="125"/>
      <c r="J1851" s="125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25"/>
      <c r="C1852" s="125"/>
      <c r="D1852" s="125"/>
      <c r="E1852" s="125"/>
      <c r="F1852" s="125"/>
      <c r="G1852" s="125"/>
      <c r="H1852" s="125"/>
      <c r="I1852" s="125"/>
      <c r="J1852" s="125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25"/>
      <c r="C1853" s="125"/>
      <c r="D1853" s="125"/>
      <c r="E1853" s="125"/>
      <c r="F1853" s="125"/>
      <c r="G1853" s="125"/>
      <c r="H1853" s="125"/>
      <c r="I1853" s="125"/>
      <c r="J1853" s="125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25"/>
      <c r="C1854" s="125"/>
      <c r="D1854" s="125"/>
      <c r="E1854" s="125"/>
      <c r="F1854" s="125"/>
      <c r="G1854" s="125"/>
      <c r="H1854" s="125"/>
      <c r="I1854" s="125"/>
      <c r="J1854" s="125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25"/>
      <c r="C1855" s="125"/>
      <c r="D1855" s="125"/>
      <c r="E1855" s="125"/>
      <c r="F1855" s="125"/>
      <c r="G1855" s="125"/>
      <c r="H1855" s="125"/>
      <c r="I1855" s="125"/>
      <c r="J1855" s="125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25"/>
      <c r="C1856" s="125"/>
      <c r="D1856" s="125"/>
      <c r="E1856" s="125"/>
      <c r="F1856" s="125"/>
      <c r="G1856" s="125"/>
      <c r="H1856" s="125"/>
      <c r="I1856" s="125"/>
      <c r="J1856" s="125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25"/>
      <c r="C1857" s="125"/>
      <c r="D1857" s="125"/>
      <c r="E1857" s="125"/>
      <c r="F1857" s="125"/>
      <c r="G1857" s="125"/>
      <c r="H1857" s="125"/>
      <c r="I1857" s="125"/>
      <c r="J1857" s="125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25"/>
      <c r="C1858" s="125"/>
      <c r="D1858" s="125"/>
      <c r="E1858" s="125"/>
      <c r="F1858" s="125"/>
      <c r="G1858" s="125"/>
      <c r="H1858" s="125"/>
      <c r="I1858" s="125"/>
      <c r="J1858" s="125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25"/>
      <c r="C1859" s="125"/>
      <c r="D1859" s="125"/>
      <c r="E1859" s="125"/>
      <c r="F1859" s="125"/>
      <c r="G1859" s="125"/>
      <c r="H1859" s="125"/>
      <c r="I1859" s="125"/>
      <c r="J1859" s="125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25"/>
      <c r="C1860" s="125"/>
      <c r="D1860" s="125"/>
      <c r="E1860" s="125"/>
      <c r="F1860" s="125"/>
      <c r="G1860" s="125"/>
      <c r="H1860" s="125"/>
      <c r="I1860" s="125"/>
      <c r="J1860" s="125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25"/>
      <c r="C1861" s="125"/>
      <c r="D1861" s="125"/>
      <c r="E1861" s="125"/>
      <c r="F1861" s="125"/>
      <c r="G1861" s="125"/>
      <c r="H1861" s="125"/>
      <c r="I1861" s="125"/>
      <c r="J1861" s="125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25"/>
      <c r="C1862" s="125"/>
      <c r="D1862" s="125"/>
      <c r="E1862" s="125"/>
      <c r="F1862" s="125"/>
      <c r="G1862" s="125"/>
      <c r="H1862" s="125"/>
      <c r="I1862" s="125"/>
      <c r="J1862" s="125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25"/>
      <c r="C1863" s="125"/>
      <c r="D1863" s="125"/>
      <c r="E1863" s="125"/>
      <c r="F1863" s="125"/>
      <c r="G1863" s="125"/>
      <c r="H1863" s="125"/>
      <c r="I1863" s="125"/>
      <c r="J1863" s="125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25"/>
      <c r="C1864" s="125"/>
      <c r="D1864" s="125"/>
      <c r="E1864" s="125"/>
      <c r="F1864" s="125"/>
      <c r="G1864" s="125"/>
      <c r="H1864" s="125"/>
      <c r="I1864" s="125"/>
      <c r="J1864" s="125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25"/>
      <c r="C1865" s="125"/>
      <c r="D1865" s="125"/>
      <c r="E1865" s="125"/>
      <c r="F1865" s="125"/>
      <c r="G1865" s="125"/>
      <c r="H1865" s="125"/>
      <c r="I1865" s="125"/>
      <c r="J1865" s="125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25"/>
      <c r="C1867" s="125"/>
      <c r="D1867" s="125"/>
      <c r="E1867" s="125"/>
      <c r="F1867" s="125"/>
      <c r="G1867" s="125"/>
      <c r="H1867" s="125"/>
      <c r="I1867" s="125"/>
      <c r="J1867" s="125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25"/>
      <c r="C1868" s="125"/>
      <c r="D1868" s="125"/>
      <c r="E1868" s="125"/>
      <c r="F1868" s="125"/>
      <c r="G1868" s="125"/>
      <c r="H1868" s="125"/>
      <c r="I1868" s="125"/>
      <c r="J1868" s="125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25"/>
      <c r="C1871" s="125"/>
      <c r="D1871" s="125"/>
      <c r="E1871" s="125"/>
      <c r="F1871" s="125"/>
      <c r="G1871" s="125"/>
      <c r="H1871" s="125"/>
      <c r="I1871" s="125"/>
      <c r="J1871" s="125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25"/>
      <c r="C1872" s="125"/>
      <c r="D1872" s="125"/>
      <c r="E1872" s="125"/>
      <c r="F1872" s="125"/>
      <c r="G1872" s="125"/>
      <c r="H1872" s="125"/>
      <c r="I1872" s="125"/>
      <c r="J1872" s="125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25"/>
      <c r="C1873" s="125"/>
      <c r="D1873" s="125"/>
      <c r="E1873" s="125"/>
      <c r="F1873" s="125"/>
      <c r="G1873" s="125"/>
      <c r="H1873" s="125"/>
      <c r="I1873" s="125"/>
      <c r="J1873" s="125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25"/>
      <c r="C1874" s="125"/>
      <c r="D1874" s="125"/>
      <c r="E1874" s="125"/>
      <c r="F1874" s="125"/>
      <c r="G1874" s="125"/>
      <c r="H1874" s="125"/>
      <c r="I1874" s="125"/>
      <c r="J1874" s="125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25"/>
      <c r="C1875" s="125"/>
      <c r="D1875" s="125"/>
      <c r="E1875" s="125"/>
      <c r="F1875" s="125"/>
      <c r="G1875" s="125"/>
      <c r="H1875" s="125"/>
      <c r="I1875" s="125"/>
      <c r="J1875" s="125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25"/>
      <c r="C1876" s="125"/>
      <c r="D1876" s="125"/>
      <c r="E1876" s="125"/>
      <c r="F1876" s="125"/>
      <c r="G1876" s="125"/>
      <c r="H1876" s="125"/>
      <c r="I1876" s="125"/>
      <c r="J1876" s="125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25"/>
      <c r="C1877" s="125"/>
      <c r="D1877" s="125"/>
      <c r="E1877" s="125"/>
      <c r="F1877" s="125"/>
      <c r="G1877" s="125"/>
      <c r="H1877" s="125"/>
      <c r="I1877" s="125"/>
      <c r="J1877" s="125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25"/>
      <c r="C1878" s="125"/>
      <c r="D1878" s="125"/>
      <c r="E1878" s="125"/>
      <c r="F1878" s="125"/>
      <c r="G1878" s="125"/>
      <c r="H1878" s="125"/>
      <c r="I1878" s="125"/>
      <c r="J1878" s="125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25"/>
      <c r="C1879" s="125"/>
      <c r="D1879" s="125"/>
      <c r="E1879" s="125"/>
      <c r="F1879" s="125"/>
      <c r="G1879" s="125"/>
      <c r="H1879" s="125"/>
      <c r="I1879" s="125"/>
      <c r="J1879" s="125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25"/>
      <c r="C1880" s="125"/>
      <c r="D1880" s="125"/>
      <c r="E1880" s="125"/>
      <c r="F1880" s="125"/>
      <c r="G1880" s="125"/>
      <c r="H1880" s="125"/>
      <c r="I1880" s="125"/>
      <c r="J1880" s="125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25"/>
      <c r="C1881" s="125"/>
      <c r="D1881" s="125"/>
      <c r="E1881" s="125"/>
      <c r="F1881" s="125"/>
      <c r="G1881" s="125"/>
      <c r="H1881" s="125"/>
      <c r="I1881" s="125"/>
      <c r="J1881" s="125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25"/>
      <c r="C1882" s="125"/>
      <c r="D1882" s="125"/>
      <c r="E1882" s="125"/>
      <c r="F1882" s="125"/>
      <c r="G1882" s="125"/>
      <c r="H1882" s="125"/>
      <c r="I1882" s="125"/>
      <c r="J1882" s="125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25"/>
      <c r="C1883" s="125"/>
      <c r="D1883" s="125"/>
      <c r="E1883" s="125"/>
      <c r="F1883" s="125"/>
      <c r="G1883" s="125"/>
      <c r="H1883" s="125"/>
      <c r="I1883" s="125"/>
      <c r="J1883" s="125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25"/>
      <c r="C1884" s="125"/>
      <c r="D1884" s="125"/>
      <c r="E1884" s="125"/>
      <c r="F1884" s="125"/>
      <c r="G1884" s="125"/>
      <c r="H1884" s="125"/>
      <c r="I1884" s="125"/>
      <c r="J1884" s="125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25"/>
      <c r="C1885" s="125"/>
      <c r="D1885" s="125"/>
      <c r="E1885" s="125"/>
      <c r="F1885" s="125"/>
      <c r="G1885" s="125"/>
      <c r="H1885" s="125"/>
      <c r="I1885" s="125"/>
      <c r="J1885" s="125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25"/>
      <c r="C1886" s="125"/>
      <c r="D1886" s="125"/>
      <c r="E1886" s="125"/>
      <c r="F1886" s="125"/>
      <c r="G1886" s="125"/>
      <c r="H1886" s="125"/>
      <c r="I1886" s="125"/>
      <c r="J1886" s="125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25"/>
      <c r="C1887" s="125"/>
      <c r="D1887" s="125"/>
      <c r="E1887" s="125"/>
      <c r="F1887" s="125"/>
      <c r="G1887" s="125"/>
      <c r="H1887" s="125"/>
      <c r="I1887" s="125"/>
      <c r="J1887" s="125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25"/>
      <c r="C1888" s="125"/>
      <c r="D1888" s="125"/>
      <c r="E1888" s="125"/>
      <c r="F1888" s="125"/>
      <c r="G1888" s="125"/>
      <c r="H1888" s="125"/>
      <c r="I1888" s="125"/>
      <c r="J1888" s="125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25"/>
      <c r="C1889" s="125"/>
      <c r="D1889" s="125"/>
      <c r="E1889" s="125"/>
      <c r="F1889" s="125"/>
      <c r="G1889" s="125"/>
      <c r="H1889" s="125"/>
      <c r="I1889" s="125"/>
      <c r="J1889" s="125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25"/>
      <c r="C1890" s="125"/>
      <c r="D1890" s="125"/>
      <c r="E1890" s="125"/>
      <c r="F1890" s="125"/>
      <c r="G1890" s="125"/>
      <c r="H1890" s="125"/>
      <c r="I1890" s="125"/>
      <c r="J1890" s="125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25"/>
      <c r="C1891" s="125"/>
      <c r="D1891" s="125"/>
      <c r="E1891" s="125"/>
      <c r="F1891" s="125"/>
      <c r="G1891" s="125"/>
      <c r="H1891" s="125"/>
      <c r="I1891" s="125"/>
      <c r="J1891" s="125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25"/>
      <c r="C1892" s="125"/>
      <c r="D1892" s="125"/>
      <c r="E1892" s="125"/>
      <c r="F1892" s="125"/>
      <c r="G1892" s="125"/>
      <c r="H1892" s="125"/>
      <c r="I1892" s="125"/>
      <c r="J1892" s="125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25"/>
      <c r="C1893" s="125"/>
      <c r="D1893" s="125"/>
      <c r="E1893" s="125"/>
      <c r="F1893" s="125"/>
      <c r="G1893" s="125"/>
      <c r="H1893" s="125"/>
      <c r="I1893" s="125"/>
      <c r="J1893" s="125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25"/>
      <c r="C1894" s="125"/>
      <c r="D1894" s="125"/>
      <c r="E1894" s="125"/>
      <c r="F1894" s="125"/>
      <c r="G1894" s="125"/>
      <c r="H1894" s="125"/>
      <c r="I1894" s="125"/>
      <c r="J1894" s="125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25"/>
      <c r="C1895" s="125"/>
      <c r="D1895" s="125"/>
      <c r="E1895" s="125"/>
      <c r="F1895" s="125"/>
      <c r="G1895" s="125"/>
      <c r="H1895" s="125"/>
      <c r="I1895" s="125"/>
      <c r="J1895" s="125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25"/>
      <c r="C1896" s="125"/>
      <c r="D1896" s="125"/>
      <c r="E1896" s="125"/>
      <c r="F1896" s="125"/>
      <c r="G1896" s="125"/>
      <c r="H1896" s="125"/>
      <c r="I1896" s="125"/>
      <c r="J1896" s="125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25"/>
      <c r="C1897" s="125"/>
      <c r="D1897" s="125"/>
      <c r="E1897" s="125"/>
      <c r="F1897" s="125"/>
      <c r="G1897" s="125"/>
      <c r="H1897" s="125"/>
      <c r="I1897" s="125"/>
      <c r="J1897" s="125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25"/>
      <c r="C1898" s="125"/>
      <c r="D1898" s="125"/>
      <c r="E1898" s="125"/>
      <c r="F1898" s="125"/>
      <c r="G1898" s="125"/>
      <c r="H1898" s="125"/>
      <c r="I1898" s="125"/>
      <c r="J1898" s="125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25"/>
      <c r="C1899" s="125"/>
      <c r="D1899" s="125"/>
      <c r="E1899" s="125"/>
      <c r="F1899" s="125"/>
      <c r="G1899" s="125"/>
      <c r="H1899" s="125"/>
      <c r="I1899" s="125"/>
      <c r="J1899" s="125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25"/>
      <c r="C1900" s="125"/>
      <c r="D1900" s="125"/>
      <c r="E1900" s="125"/>
      <c r="F1900" s="125"/>
      <c r="G1900" s="125"/>
      <c r="H1900" s="125"/>
      <c r="I1900" s="125"/>
      <c r="J1900" s="125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25"/>
      <c r="C1901" s="125"/>
      <c r="D1901" s="125"/>
      <c r="E1901" s="125"/>
      <c r="F1901" s="125"/>
      <c r="G1901" s="125"/>
      <c r="H1901" s="125"/>
      <c r="I1901" s="125"/>
      <c r="J1901" s="125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25"/>
      <c r="C1902" s="125"/>
      <c r="D1902" s="125"/>
      <c r="E1902" s="125"/>
      <c r="F1902" s="125"/>
      <c r="G1902" s="125"/>
      <c r="H1902" s="125"/>
      <c r="I1902" s="125"/>
      <c r="J1902" s="125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25"/>
      <c r="C1903" s="125"/>
      <c r="D1903" s="125"/>
      <c r="E1903" s="125"/>
      <c r="F1903" s="125"/>
      <c r="G1903" s="125"/>
      <c r="H1903" s="125"/>
      <c r="I1903" s="125"/>
      <c r="J1903" s="125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25"/>
      <c r="C1904" s="125"/>
      <c r="D1904" s="125"/>
      <c r="E1904" s="125"/>
      <c r="F1904" s="125"/>
      <c r="G1904" s="125"/>
      <c r="H1904" s="125"/>
      <c r="I1904" s="125"/>
      <c r="J1904" s="125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25"/>
      <c r="C1905" s="125"/>
      <c r="D1905" s="125"/>
      <c r="E1905" s="125"/>
      <c r="F1905" s="125"/>
      <c r="G1905" s="125"/>
      <c r="H1905" s="125"/>
      <c r="I1905" s="125"/>
      <c r="J1905" s="125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25"/>
      <c r="C1906" s="125"/>
      <c r="D1906" s="125"/>
      <c r="E1906" s="125"/>
      <c r="F1906" s="125"/>
      <c r="G1906" s="125"/>
      <c r="H1906" s="125"/>
      <c r="I1906" s="125"/>
      <c r="J1906" s="125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25"/>
      <c r="C1907" s="125"/>
      <c r="D1907" s="125"/>
      <c r="E1907" s="125"/>
      <c r="F1907" s="125"/>
      <c r="G1907" s="125"/>
      <c r="H1907" s="125"/>
      <c r="I1907" s="125"/>
      <c r="J1907" s="125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25"/>
      <c r="C1908" s="125"/>
      <c r="D1908" s="125"/>
      <c r="E1908" s="125"/>
      <c r="F1908" s="125"/>
      <c r="G1908" s="125"/>
      <c r="H1908" s="125"/>
      <c r="I1908" s="125"/>
      <c r="J1908" s="125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25"/>
      <c r="C1909" s="125"/>
      <c r="D1909" s="125"/>
      <c r="E1909" s="125"/>
      <c r="F1909" s="125"/>
      <c r="G1909" s="125"/>
      <c r="H1909" s="125"/>
      <c r="I1909" s="125"/>
      <c r="J1909" s="125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25"/>
      <c r="C1910" s="125"/>
      <c r="D1910" s="125"/>
      <c r="E1910" s="125"/>
      <c r="F1910" s="125"/>
      <c r="G1910" s="125"/>
      <c r="H1910" s="125"/>
      <c r="I1910" s="125"/>
      <c r="J1910" s="125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25"/>
      <c r="C1911" s="125"/>
      <c r="D1911" s="125"/>
      <c r="E1911" s="125"/>
      <c r="F1911" s="125"/>
      <c r="G1911" s="125"/>
      <c r="H1911" s="125"/>
      <c r="I1911" s="125"/>
      <c r="J1911" s="125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25"/>
      <c r="C1912" s="125"/>
      <c r="D1912" s="125"/>
      <c r="E1912" s="125"/>
      <c r="F1912" s="125"/>
      <c r="G1912" s="125"/>
      <c r="H1912" s="125"/>
      <c r="I1912" s="125"/>
      <c r="J1912" s="125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25"/>
      <c r="C1913" s="125"/>
      <c r="D1913" s="125"/>
      <c r="E1913" s="125"/>
      <c r="F1913" s="125"/>
      <c r="G1913" s="125"/>
      <c r="H1913" s="125"/>
      <c r="I1913" s="125"/>
      <c r="J1913" s="125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25"/>
      <c r="C1914" s="125"/>
      <c r="D1914" s="125"/>
      <c r="E1914" s="125"/>
      <c r="F1914" s="125"/>
      <c r="G1914" s="125"/>
      <c r="H1914" s="125"/>
      <c r="I1914" s="125"/>
      <c r="J1914" s="125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25"/>
      <c r="C1915" s="125"/>
      <c r="D1915" s="125"/>
      <c r="E1915" s="125"/>
      <c r="F1915" s="125"/>
      <c r="G1915" s="125"/>
      <c r="H1915" s="125"/>
      <c r="I1915" s="125"/>
      <c r="J1915" s="125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25"/>
      <c r="C1916" s="125"/>
      <c r="D1916" s="125"/>
      <c r="E1916" s="125"/>
      <c r="F1916" s="125"/>
      <c r="G1916" s="125"/>
      <c r="H1916" s="125"/>
      <c r="I1916" s="125"/>
      <c r="J1916" s="125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25"/>
      <c r="C1917" s="125"/>
      <c r="D1917" s="125"/>
      <c r="E1917" s="125"/>
      <c r="F1917" s="125"/>
      <c r="G1917" s="125"/>
      <c r="H1917" s="125"/>
      <c r="I1917" s="125"/>
      <c r="J1917" s="125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25"/>
      <c r="C1918" s="125"/>
      <c r="D1918" s="125"/>
      <c r="E1918" s="125"/>
      <c r="F1918" s="125"/>
      <c r="G1918" s="125"/>
      <c r="H1918" s="125"/>
      <c r="I1918" s="125"/>
      <c r="J1918" s="125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25"/>
      <c r="C1919" s="125"/>
      <c r="D1919" s="125"/>
      <c r="E1919" s="125"/>
      <c r="F1919" s="125"/>
      <c r="G1919" s="125"/>
      <c r="H1919" s="125"/>
      <c r="I1919" s="125"/>
      <c r="J1919" s="125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25"/>
      <c r="C1920" s="125"/>
      <c r="D1920" s="125"/>
      <c r="E1920" s="125"/>
      <c r="F1920" s="125"/>
      <c r="G1920" s="125"/>
      <c r="H1920" s="125"/>
      <c r="I1920" s="125"/>
      <c r="J1920" s="125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25"/>
      <c r="C1921" s="125"/>
      <c r="D1921" s="125"/>
      <c r="E1921" s="125"/>
      <c r="F1921" s="125"/>
      <c r="G1921" s="125"/>
      <c r="H1921" s="125"/>
      <c r="I1921" s="125"/>
      <c r="J1921" s="125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25"/>
      <c r="C1922" s="125"/>
      <c r="D1922" s="125"/>
      <c r="E1922" s="125"/>
      <c r="F1922" s="125"/>
      <c r="G1922" s="125"/>
      <c r="H1922" s="125"/>
      <c r="I1922" s="125"/>
      <c r="J1922" s="125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25"/>
      <c r="C1923" s="125"/>
      <c r="D1923" s="125"/>
      <c r="E1923" s="125"/>
      <c r="F1923" s="125"/>
      <c r="G1923" s="125"/>
      <c r="H1923" s="125"/>
      <c r="I1923" s="125"/>
      <c r="J1923" s="125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25"/>
      <c r="C1924" s="125"/>
      <c r="D1924" s="125"/>
      <c r="E1924" s="125"/>
      <c r="F1924" s="125"/>
      <c r="G1924" s="125"/>
      <c r="H1924" s="125"/>
      <c r="I1924" s="125"/>
      <c r="J1924" s="125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25"/>
      <c r="C1925" s="125"/>
      <c r="D1925" s="125"/>
      <c r="E1925" s="125"/>
      <c r="F1925" s="125"/>
      <c r="G1925" s="125"/>
      <c r="H1925" s="125"/>
      <c r="I1925" s="125"/>
      <c r="J1925" s="125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25"/>
      <c r="C1926" s="125"/>
      <c r="D1926" s="125"/>
      <c r="E1926" s="125"/>
      <c r="F1926" s="125"/>
      <c r="G1926" s="125"/>
      <c r="H1926" s="125"/>
      <c r="I1926" s="125"/>
      <c r="J1926" s="125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25"/>
      <c r="C1927" s="125"/>
      <c r="D1927" s="125"/>
      <c r="E1927" s="125"/>
      <c r="F1927" s="125"/>
      <c r="G1927" s="125"/>
      <c r="H1927" s="125"/>
      <c r="I1927" s="125"/>
      <c r="J1927" s="125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25"/>
      <c r="C1928" s="125"/>
      <c r="D1928" s="125"/>
      <c r="E1928" s="125"/>
      <c r="F1928" s="125"/>
      <c r="G1928" s="125"/>
      <c r="H1928" s="125"/>
      <c r="I1928" s="125"/>
      <c r="J1928" s="125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25"/>
      <c r="C1929" s="125"/>
      <c r="D1929" s="125"/>
      <c r="E1929" s="125"/>
      <c r="F1929" s="125"/>
      <c r="G1929" s="125"/>
      <c r="H1929" s="125"/>
      <c r="I1929" s="125"/>
      <c r="J1929" s="125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25"/>
      <c r="C1930" s="125"/>
      <c r="D1930" s="125"/>
      <c r="E1930" s="125"/>
      <c r="F1930" s="125"/>
      <c r="G1930" s="125"/>
      <c r="H1930" s="125"/>
      <c r="I1930" s="125"/>
      <c r="J1930" s="125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25"/>
      <c r="C1931" s="125"/>
      <c r="D1931" s="125"/>
      <c r="E1931" s="125"/>
      <c r="F1931" s="125"/>
      <c r="G1931" s="125"/>
      <c r="H1931" s="125"/>
      <c r="I1931" s="125"/>
      <c r="J1931" s="125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25"/>
      <c r="C1932" s="125"/>
      <c r="D1932" s="125"/>
      <c r="E1932" s="125"/>
      <c r="F1932" s="125"/>
      <c r="G1932" s="125"/>
      <c r="H1932" s="125"/>
      <c r="I1932" s="125"/>
      <c r="J1932" s="125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25"/>
      <c r="C1933" s="125"/>
      <c r="D1933" s="125"/>
      <c r="E1933" s="125"/>
      <c r="F1933" s="125"/>
      <c r="G1933" s="125"/>
      <c r="H1933" s="125"/>
      <c r="I1933" s="125"/>
      <c r="J1933" s="125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25"/>
      <c r="C1934" s="125"/>
      <c r="D1934" s="125"/>
      <c r="E1934" s="125"/>
      <c r="F1934" s="125"/>
      <c r="G1934" s="125"/>
      <c r="H1934" s="125"/>
      <c r="I1934" s="125"/>
      <c r="J1934" s="125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25"/>
      <c r="C1935" s="125"/>
      <c r="D1935" s="125"/>
      <c r="E1935" s="125"/>
      <c r="F1935" s="125"/>
      <c r="G1935" s="125"/>
      <c r="H1935" s="125"/>
      <c r="I1935" s="125"/>
      <c r="J1935" s="125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25"/>
      <c r="C1936" s="125"/>
      <c r="D1936" s="125"/>
      <c r="E1936" s="125"/>
      <c r="F1936" s="125"/>
      <c r="G1936" s="125"/>
      <c r="H1936" s="125"/>
      <c r="I1936" s="125"/>
      <c r="J1936" s="125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25"/>
      <c r="C1937" s="125"/>
      <c r="D1937" s="125"/>
      <c r="E1937" s="125"/>
      <c r="F1937" s="125"/>
      <c r="G1937" s="125"/>
      <c r="H1937" s="125"/>
      <c r="I1937" s="125"/>
      <c r="J1937" s="125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25"/>
      <c r="C1938" s="125"/>
      <c r="D1938" s="125"/>
      <c r="E1938" s="125"/>
      <c r="F1938" s="125"/>
      <c r="G1938" s="125"/>
      <c r="H1938" s="125"/>
      <c r="I1938" s="125"/>
      <c r="J1938" s="125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25"/>
      <c r="C1939" s="125"/>
      <c r="D1939" s="125"/>
      <c r="E1939" s="125"/>
      <c r="F1939" s="125"/>
      <c r="G1939" s="125"/>
      <c r="H1939" s="125"/>
      <c r="I1939" s="125"/>
      <c r="J1939" s="125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25"/>
      <c r="C1940" s="125"/>
      <c r="D1940" s="125"/>
      <c r="E1940" s="125"/>
      <c r="F1940" s="125"/>
      <c r="G1940" s="125"/>
      <c r="H1940" s="125"/>
      <c r="I1940" s="125"/>
      <c r="J1940" s="125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25"/>
      <c r="C1941" s="125"/>
      <c r="D1941" s="125"/>
      <c r="E1941" s="125"/>
      <c r="F1941" s="125"/>
      <c r="G1941" s="125"/>
      <c r="H1941" s="125"/>
      <c r="I1941" s="125"/>
      <c r="J1941" s="125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25"/>
      <c r="C1942" s="125"/>
      <c r="D1942" s="125"/>
      <c r="E1942" s="125"/>
      <c r="F1942" s="125"/>
      <c r="G1942" s="125"/>
      <c r="H1942" s="125"/>
      <c r="I1942" s="125"/>
      <c r="J1942" s="125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25"/>
      <c r="C1943" s="125"/>
      <c r="D1943" s="125"/>
      <c r="E1943" s="125"/>
      <c r="F1943" s="125"/>
      <c r="G1943" s="125"/>
      <c r="H1943" s="125"/>
      <c r="I1943" s="125"/>
      <c r="J1943" s="125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25"/>
      <c r="C1944" s="125"/>
      <c r="D1944" s="125"/>
      <c r="E1944" s="125"/>
      <c r="F1944" s="125"/>
      <c r="G1944" s="125"/>
      <c r="H1944" s="125"/>
      <c r="I1944" s="125"/>
      <c r="J1944" s="125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25"/>
      <c r="C1945" s="125"/>
      <c r="D1945" s="125"/>
      <c r="E1945" s="125"/>
      <c r="F1945" s="125"/>
      <c r="G1945" s="125"/>
      <c r="H1945" s="125"/>
      <c r="I1945" s="125"/>
      <c r="J1945" s="125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25"/>
      <c r="C1946" s="125"/>
      <c r="D1946" s="125"/>
      <c r="E1946" s="125"/>
      <c r="F1946" s="125"/>
      <c r="G1946" s="125"/>
      <c r="H1946" s="125"/>
      <c r="I1946" s="125"/>
      <c r="J1946" s="125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25"/>
      <c r="C1947" s="125"/>
      <c r="D1947" s="125"/>
      <c r="E1947" s="125"/>
      <c r="F1947" s="125"/>
      <c r="G1947" s="125"/>
      <c r="H1947" s="125"/>
      <c r="I1947" s="125"/>
      <c r="J1947" s="125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25"/>
      <c r="C1948" s="125"/>
      <c r="D1948" s="125"/>
      <c r="E1948" s="125"/>
      <c r="F1948" s="125"/>
      <c r="G1948" s="125"/>
      <c r="H1948" s="125"/>
      <c r="I1948" s="125"/>
      <c r="J1948" s="125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25"/>
      <c r="C1949" s="125"/>
      <c r="D1949" s="125"/>
      <c r="E1949" s="125"/>
      <c r="F1949" s="125"/>
      <c r="G1949" s="125"/>
      <c r="H1949" s="125"/>
      <c r="I1949" s="125"/>
      <c r="J1949" s="125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25"/>
      <c r="C1950" s="125"/>
      <c r="D1950" s="125"/>
      <c r="E1950" s="125"/>
      <c r="F1950" s="125"/>
      <c r="G1950" s="125"/>
      <c r="H1950" s="125"/>
      <c r="I1950" s="125"/>
      <c r="J1950" s="125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25"/>
      <c r="C1951" s="125"/>
      <c r="D1951" s="125"/>
      <c r="E1951" s="125"/>
      <c r="F1951" s="125"/>
      <c r="G1951" s="125"/>
      <c r="H1951" s="125"/>
      <c r="I1951" s="125"/>
      <c r="J1951" s="125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25"/>
      <c r="C1952" s="125"/>
      <c r="D1952" s="125"/>
      <c r="E1952" s="125"/>
      <c r="F1952" s="125"/>
      <c r="G1952" s="125"/>
      <c r="H1952" s="125"/>
      <c r="I1952" s="125"/>
      <c r="J1952" s="125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25"/>
      <c r="C1953" s="125"/>
      <c r="D1953" s="125"/>
      <c r="E1953" s="125"/>
      <c r="F1953" s="125"/>
      <c r="G1953" s="125"/>
      <c r="H1953" s="125"/>
      <c r="I1953" s="125"/>
      <c r="J1953" s="125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25"/>
      <c r="C1954" s="125"/>
      <c r="D1954" s="125"/>
      <c r="E1954" s="125"/>
      <c r="F1954" s="125"/>
      <c r="G1954" s="125"/>
      <c r="H1954" s="125"/>
      <c r="I1954" s="125"/>
      <c r="J1954" s="125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25"/>
      <c r="C1955" s="125"/>
      <c r="D1955" s="125"/>
      <c r="E1955" s="125"/>
      <c r="F1955" s="125"/>
      <c r="G1955" s="125"/>
      <c r="H1955" s="125"/>
      <c r="I1955" s="125"/>
      <c r="J1955" s="125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25"/>
      <c r="C1956" s="125"/>
      <c r="D1956" s="125"/>
      <c r="E1956" s="125"/>
      <c r="F1956" s="125"/>
      <c r="G1956" s="125"/>
      <c r="H1956" s="125"/>
      <c r="I1956" s="125"/>
      <c r="J1956" s="125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25"/>
      <c r="C1957" s="125"/>
      <c r="D1957" s="125"/>
      <c r="E1957" s="125"/>
      <c r="F1957" s="125"/>
      <c r="G1957" s="125"/>
      <c r="H1957" s="125"/>
      <c r="I1957" s="125"/>
      <c r="J1957" s="125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25"/>
      <c r="C1958" s="125"/>
      <c r="D1958" s="125"/>
      <c r="E1958" s="125"/>
      <c r="F1958" s="125"/>
      <c r="G1958" s="125"/>
      <c r="H1958" s="125"/>
      <c r="I1958" s="125"/>
      <c r="J1958" s="125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25"/>
      <c r="C1959" s="125"/>
      <c r="D1959" s="125"/>
      <c r="E1959" s="125"/>
      <c r="F1959" s="125"/>
      <c r="G1959" s="125"/>
      <c r="H1959" s="125"/>
      <c r="I1959" s="125"/>
      <c r="J1959" s="125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25"/>
      <c r="C1960" s="125"/>
      <c r="D1960" s="125"/>
      <c r="E1960" s="125"/>
      <c r="F1960" s="125"/>
      <c r="G1960" s="125"/>
      <c r="H1960" s="125"/>
      <c r="I1960" s="125"/>
      <c r="J1960" s="125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25"/>
      <c r="C1961" s="125"/>
      <c r="D1961" s="125"/>
      <c r="E1961" s="125"/>
      <c r="F1961" s="125"/>
      <c r="G1961" s="125"/>
      <c r="H1961" s="125"/>
      <c r="I1961" s="125"/>
      <c r="J1961" s="125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25"/>
      <c r="C1962" s="125"/>
      <c r="D1962" s="125"/>
      <c r="E1962" s="125"/>
      <c r="F1962" s="125"/>
      <c r="G1962" s="125"/>
      <c r="H1962" s="125"/>
      <c r="I1962" s="125"/>
      <c r="J1962" s="125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25"/>
      <c r="C1963" s="125"/>
      <c r="D1963" s="125"/>
      <c r="E1963" s="125"/>
      <c r="F1963" s="125"/>
      <c r="G1963" s="125"/>
      <c r="H1963" s="125"/>
      <c r="I1963" s="125"/>
      <c r="J1963" s="125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25"/>
      <c r="C1964" s="125"/>
      <c r="D1964" s="125"/>
      <c r="E1964" s="125"/>
      <c r="F1964" s="125"/>
      <c r="G1964" s="125"/>
      <c r="H1964" s="125"/>
      <c r="I1964" s="125"/>
      <c r="J1964" s="125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25"/>
      <c r="C1965" s="125"/>
      <c r="D1965" s="125"/>
      <c r="E1965" s="125"/>
      <c r="F1965" s="125"/>
      <c r="G1965" s="125"/>
      <c r="H1965" s="125"/>
      <c r="I1965" s="125"/>
      <c r="J1965" s="125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25"/>
      <c r="C1966" s="125"/>
      <c r="D1966" s="125"/>
      <c r="E1966" s="125"/>
      <c r="F1966" s="125"/>
      <c r="G1966" s="125"/>
      <c r="H1966" s="125"/>
      <c r="I1966" s="125"/>
      <c r="J1966" s="125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25"/>
      <c r="C1967" s="125"/>
      <c r="D1967" s="125"/>
      <c r="E1967" s="125"/>
      <c r="F1967" s="125"/>
      <c r="G1967" s="125"/>
      <c r="H1967" s="125"/>
      <c r="I1967" s="125"/>
      <c r="J1967" s="125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25"/>
      <c r="C1968" s="125"/>
      <c r="D1968" s="125"/>
      <c r="E1968" s="125"/>
      <c r="F1968" s="125"/>
      <c r="G1968" s="125"/>
      <c r="H1968" s="125"/>
      <c r="I1968" s="125"/>
      <c r="J1968" s="125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25"/>
      <c r="C1969" s="125"/>
      <c r="D1969" s="125"/>
      <c r="E1969" s="125"/>
      <c r="F1969" s="125"/>
      <c r="G1969" s="125"/>
      <c r="H1969" s="125"/>
      <c r="I1969" s="125"/>
      <c r="J1969" s="125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25"/>
      <c r="C1970" s="125"/>
      <c r="D1970" s="125"/>
      <c r="E1970" s="125"/>
      <c r="F1970" s="125"/>
      <c r="G1970" s="125"/>
      <c r="H1970" s="125"/>
      <c r="I1970" s="125"/>
      <c r="J1970" s="125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25"/>
      <c r="C1971" s="125"/>
      <c r="D1971" s="125"/>
      <c r="E1971" s="125"/>
      <c r="F1971" s="125"/>
      <c r="G1971" s="125"/>
      <c r="H1971" s="125"/>
      <c r="I1971" s="125"/>
      <c r="J1971" s="125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25"/>
      <c r="C1972" s="125"/>
      <c r="D1972" s="125"/>
      <c r="E1972" s="125"/>
      <c r="F1972" s="125"/>
      <c r="G1972" s="125"/>
      <c r="H1972" s="125"/>
      <c r="I1972" s="125"/>
      <c r="J1972" s="125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25"/>
      <c r="C1973" s="125"/>
      <c r="D1973" s="125"/>
      <c r="E1973" s="125"/>
      <c r="F1973" s="125"/>
      <c r="G1973" s="125"/>
      <c r="H1973" s="125"/>
      <c r="I1973" s="125"/>
      <c r="J1973" s="125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25"/>
      <c r="C1974" s="125"/>
      <c r="D1974" s="125"/>
      <c r="E1974" s="125"/>
      <c r="F1974" s="125"/>
      <c r="G1974" s="125"/>
      <c r="H1974" s="125"/>
      <c r="I1974" s="125"/>
      <c r="J1974" s="125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25"/>
      <c r="C1975" s="125"/>
      <c r="D1975" s="125"/>
      <c r="E1975" s="125"/>
      <c r="F1975" s="125"/>
      <c r="G1975" s="125"/>
      <c r="H1975" s="125"/>
      <c r="I1975" s="125"/>
      <c r="J1975" s="125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25"/>
      <c r="C1976" s="125"/>
      <c r="D1976" s="125"/>
      <c r="E1976" s="125"/>
      <c r="F1976" s="125"/>
      <c r="G1976" s="125"/>
      <c r="H1976" s="125"/>
      <c r="I1976" s="125"/>
      <c r="J1976" s="125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25"/>
      <c r="C1977" s="125"/>
      <c r="D1977" s="125"/>
      <c r="E1977" s="125"/>
      <c r="F1977" s="125"/>
      <c r="G1977" s="125"/>
      <c r="H1977" s="125"/>
      <c r="I1977" s="125"/>
      <c r="J1977" s="125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25"/>
      <c r="C1978" s="125"/>
      <c r="D1978" s="125"/>
      <c r="E1978" s="125"/>
      <c r="F1978" s="125"/>
      <c r="G1978" s="125"/>
      <c r="H1978" s="125"/>
      <c r="I1978" s="125"/>
      <c r="J1978" s="125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25"/>
      <c r="C1979" s="125"/>
      <c r="D1979" s="125"/>
      <c r="E1979" s="125"/>
      <c r="F1979" s="125"/>
      <c r="G1979" s="125"/>
      <c r="H1979" s="125"/>
      <c r="I1979" s="125"/>
      <c r="J1979" s="125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25"/>
      <c r="C1980" s="125"/>
      <c r="D1980" s="125"/>
      <c r="E1980" s="125"/>
      <c r="F1980" s="125"/>
      <c r="G1980" s="125"/>
      <c r="H1980" s="125"/>
      <c r="I1980" s="125"/>
      <c r="J1980" s="125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25"/>
      <c r="C1981" s="125"/>
      <c r="D1981" s="125"/>
      <c r="E1981" s="125"/>
      <c r="F1981" s="125"/>
      <c r="G1981" s="125"/>
      <c r="H1981" s="125"/>
      <c r="I1981" s="125"/>
      <c r="J1981" s="125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25"/>
      <c r="C1982" s="125"/>
      <c r="D1982" s="125"/>
      <c r="E1982" s="125"/>
      <c r="F1982" s="125"/>
      <c r="G1982" s="125"/>
      <c r="H1982" s="125"/>
      <c r="I1982" s="125"/>
      <c r="J1982" s="125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25"/>
      <c r="C1983" s="125"/>
      <c r="D1983" s="125"/>
      <c r="E1983" s="125"/>
      <c r="F1983" s="125"/>
      <c r="G1983" s="125"/>
      <c r="H1983" s="125"/>
      <c r="I1983" s="125"/>
      <c r="J1983" s="125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25"/>
      <c r="C1984" s="125"/>
      <c r="D1984" s="125"/>
      <c r="E1984" s="125"/>
      <c r="F1984" s="125"/>
      <c r="G1984" s="125"/>
      <c r="H1984" s="125"/>
      <c r="I1984" s="125"/>
      <c r="J1984" s="125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25"/>
      <c r="C1985" s="125"/>
      <c r="D1985" s="125"/>
      <c r="E1985" s="125"/>
      <c r="F1985" s="125"/>
      <c r="G1985" s="125"/>
      <c r="H1985" s="125"/>
      <c r="I1985" s="125"/>
      <c r="J1985" s="125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25"/>
      <c r="C1986" s="125"/>
      <c r="D1986" s="125"/>
      <c r="E1986" s="125"/>
      <c r="F1986" s="125"/>
      <c r="G1986" s="125"/>
      <c r="H1986" s="125"/>
      <c r="I1986" s="125"/>
      <c r="J1986" s="125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25"/>
      <c r="C1987" s="125"/>
      <c r="D1987" s="125"/>
      <c r="E1987" s="125"/>
      <c r="F1987" s="125"/>
      <c r="G1987" s="125"/>
      <c r="H1987" s="125"/>
      <c r="I1987" s="125"/>
      <c r="J1987" s="125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25"/>
      <c r="C1988" s="125"/>
      <c r="D1988" s="125"/>
      <c r="E1988" s="125"/>
      <c r="F1988" s="125"/>
      <c r="G1988" s="125"/>
      <c r="H1988" s="125"/>
      <c r="I1988" s="125"/>
      <c r="J1988" s="125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25"/>
      <c r="C1989" s="125"/>
      <c r="D1989" s="125"/>
      <c r="E1989" s="125"/>
      <c r="F1989" s="125"/>
      <c r="G1989" s="125"/>
      <c r="H1989" s="125"/>
      <c r="I1989" s="125"/>
      <c r="J1989" s="125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25"/>
      <c r="C1990" s="125"/>
      <c r="D1990" s="125"/>
      <c r="E1990" s="125"/>
      <c r="F1990" s="125"/>
      <c r="G1990" s="125"/>
      <c r="H1990" s="125"/>
      <c r="I1990" s="125"/>
      <c r="J1990" s="125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25"/>
      <c r="C1991" s="125"/>
      <c r="D1991" s="125"/>
      <c r="E1991" s="125"/>
      <c r="F1991" s="125"/>
      <c r="G1991" s="125"/>
      <c r="H1991" s="125"/>
      <c r="I1991" s="125"/>
      <c r="J1991" s="125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25"/>
      <c r="C1992" s="125"/>
      <c r="D1992" s="125"/>
      <c r="E1992" s="125"/>
      <c r="F1992" s="125"/>
      <c r="G1992" s="125"/>
      <c r="H1992" s="125"/>
      <c r="I1992" s="125"/>
      <c r="J1992" s="125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25"/>
      <c r="C1993" s="125"/>
      <c r="D1993" s="125"/>
      <c r="E1993" s="125"/>
      <c r="F1993" s="125"/>
      <c r="G1993" s="125"/>
      <c r="H1993" s="125"/>
      <c r="I1993" s="125"/>
      <c r="J1993" s="125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25"/>
      <c r="C1994" s="125"/>
      <c r="D1994" s="125"/>
      <c r="E1994" s="125"/>
      <c r="F1994" s="125"/>
      <c r="G1994" s="125"/>
      <c r="H1994" s="125"/>
      <c r="I1994" s="125"/>
      <c r="J1994" s="125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25"/>
      <c r="C1995" s="125"/>
      <c r="D1995" s="125"/>
      <c r="E1995" s="125"/>
      <c r="F1995" s="125"/>
      <c r="G1995" s="125"/>
      <c r="H1995" s="125"/>
      <c r="I1995" s="125"/>
      <c r="J1995" s="125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25"/>
      <c r="C1996" s="125"/>
      <c r="D1996" s="125"/>
      <c r="E1996" s="125"/>
      <c r="F1996" s="125"/>
      <c r="G1996" s="125"/>
      <c r="H1996" s="125"/>
      <c r="I1996" s="125"/>
      <c r="J1996" s="125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25"/>
      <c r="C1997" s="125"/>
      <c r="D1997" s="125"/>
      <c r="E1997" s="125"/>
      <c r="F1997" s="125"/>
      <c r="G1997" s="125"/>
      <c r="H1997" s="125"/>
      <c r="I1997" s="125"/>
      <c r="J1997" s="125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25"/>
      <c r="C1998" s="125"/>
      <c r="D1998" s="125"/>
      <c r="E1998" s="125"/>
      <c r="F1998" s="125"/>
      <c r="G1998" s="125"/>
      <c r="H1998" s="125"/>
      <c r="I1998" s="125"/>
      <c r="J1998" s="125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25"/>
      <c r="C1999" s="125"/>
      <c r="D1999" s="125"/>
      <c r="E1999" s="125"/>
      <c r="F1999" s="125"/>
      <c r="G1999" s="125"/>
      <c r="H1999" s="125"/>
      <c r="I1999" s="125"/>
      <c r="J1999" s="125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25"/>
      <c r="C2000" s="125"/>
      <c r="D2000" s="125"/>
      <c r="E2000" s="125"/>
      <c r="F2000" s="125"/>
      <c r="G2000" s="125"/>
      <c r="H2000" s="125"/>
      <c r="I2000" s="125"/>
      <c r="J2000" s="125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25"/>
      <c r="C2001" s="125"/>
      <c r="D2001" s="125"/>
      <c r="E2001" s="125"/>
      <c r="F2001" s="125"/>
      <c r="G2001" s="125"/>
      <c r="H2001" s="125"/>
      <c r="I2001" s="125"/>
      <c r="J2001" s="125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25"/>
      <c r="C2002" s="125"/>
      <c r="D2002" s="125"/>
      <c r="E2002" s="125"/>
      <c r="F2002" s="125"/>
      <c r="G2002" s="125"/>
      <c r="H2002" s="125"/>
      <c r="I2002" s="125"/>
      <c r="J2002" s="125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25"/>
      <c r="C2003" s="125"/>
      <c r="D2003" s="125"/>
      <c r="E2003" s="125"/>
      <c r="F2003" s="125"/>
      <c r="G2003" s="125"/>
      <c r="H2003" s="125"/>
      <c r="I2003" s="125"/>
      <c r="J2003" s="125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25"/>
      <c r="C2004" s="125"/>
      <c r="D2004" s="125"/>
      <c r="E2004" s="125"/>
      <c r="F2004" s="125"/>
      <c r="G2004" s="125"/>
      <c r="H2004" s="125"/>
      <c r="I2004" s="125"/>
      <c r="J2004" s="125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25"/>
      <c r="C2005" s="125"/>
      <c r="D2005" s="125"/>
      <c r="E2005" s="125"/>
      <c r="F2005" s="125"/>
      <c r="G2005" s="125"/>
      <c r="H2005" s="125"/>
      <c r="I2005" s="125"/>
      <c r="J2005" s="125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25"/>
      <c r="C2006" s="125"/>
      <c r="D2006" s="125"/>
      <c r="E2006" s="125"/>
      <c r="F2006" s="125"/>
      <c r="G2006" s="125"/>
      <c r="H2006" s="125"/>
      <c r="I2006" s="125"/>
      <c r="J2006" s="125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25"/>
      <c r="C2007" s="125"/>
      <c r="D2007" s="125"/>
      <c r="E2007" s="125"/>
      <c r="F2007" s="125"/>
      <c r="G2007" s="125"/>
      <c r="H2007" s="125"/>
      <c r="I2007" s="125"/>
      <c r="J2007" s="125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25"/>
      <c r="C2008" s="125"/>
      <c r="D2008" s="125"/>
      <c r="E2008" s="125"/>
      <c r="F2008" s="125"/>
      <c r="G2008" s="125"/>
      <c r="H2008" s="125"/>
      <c r="I2008" s="125"/>
      <c r="J2008" s="125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25"/>
      <c r="C2009" s="125"/>
      <c r="D2009" s="125"/>
      <c r="E2009" s="125"/>
      <c r="F2009" s="125"/>
      <c r="G2009" s="125"/>
      <c r="H2009" s="125"/>
      <c r="I2009" s="125"/>
      <c r="J2009" s="125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25"/>
      <c r="C2010" s="125"/>
      <c r="D2010" s="125"/>
      <c r="E2010" s="125"/>
      <c r="F2010" s="125"/>
      <c r="G2010" s="125"/>
      <c r="H2010" s="125"/>
      <c r="I2010" s="125"/>
      <c r="J2010" s="125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25"/>
      <c r="C2011" s="125"/>
      <c r="D2011" s="125"/>
      <c r="E2011" s="125"/>
      <c r="F2011" s="125"/>
      <c r="G2011" s="125"/>
      <c r="H2011" s="125"/>
      <c r="I2011" s="125"/>
      <c r="J2011" s="125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25"/>
      <c r="C2012" s="125"/>
      <c r="D2012" s="125"/>
      <c r="E2012" s="125"/>
      <c r="F2012" s="125"/>
      <c r="G2012" s="125"/>
      <c r="H2012" s="125"/>
      <c r="I2012" s="125"/>
      <c r="J2012" s="125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25"/>
      <c r="C2013" s="125"/>
      <c r="D2013" s="125"/>
      <c r="E2013" s="125"/>
      <c r="F2013" s="125"/>
      <c r="G2013" s="125"/>
      <c r="H2013" s="125"/>
      <c r="I2013" s="125"/>
      <c r="J2013" s="125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25"/>
      <c r="C2014" s="125"/>
      <c r="D2014" s="125"/>
      <c r="E2014" s="125"/>
      <c r="F2014" s="125"/>
      <c r="G2014" s="125"/>
      <c r="H2014" s="125"/>
      <c r="I2014" s="125"/>
      <c r="J2014" s="125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25"/>
      <c r="C2015" s="125"/>
      <c r="D2015" s="125"/>
      <c r="E2015" s="125"/>
      <c r="F2015" s="125"/>
      <c r="G2015" s="125"/>
      <c r="H2015" s="125"/>
      <c r="I2015" s="125"/>
      <c r="J2015" s="125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25"/>
      <c r="C2016" s="125"/>
      <c r="D2016" s="125"/>
      <c r="E2016" s="125"/>
      <c r="F2016" s="125"/>
      <c r="G2016" s="125"/>
      <c r="H2016" s="125"/>
      <c r="I2016" s="125"/>
      <c r="J2016" s="125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25"/>
      <c r="C2017" s="125"/>
      <c r="D2017" s="125"/>
      <c r="E2017" s="125"/>
      <c r="F2017" s="125"/>
      <c r="G2017" s="125"/>
      <c r="H2017" s="125"/>
      <c r="I2017" s="125"/>
      <c r="J2017" s="125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25"/>
      <c r="C2018" s="125"/>
      <c r="D2018" s="125"/>
      <c r="E2018" s="125"/>
      <c r="F2018" s="125"/>
      <c r="G2018" s="125"/>
      <c r="H2018" s="125"/>
      <c r="I2018" s="125"/>
      <c r="J2018" s="125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25"/>
      <c r="C2019" s="125"/>
      <c r="D2019" s="125"/>
      <c r="E2019" s="125"/>
      <c r="F2019" s="125"/>
      <c r="G2019" s="125"/>
      <c r="H2019" s="125"/>
      <c r="I2019" s="125"/>
      <c r="J2019" s="125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25"/>
      <c r="C2020" s="125"/>
      <c r="D2020" s="125"/>
      <c r="E2020" s="125"/>
      <c r="F2020" s="125"/>
      <c r="G2020" s="125"/>
      <c r="H2020" s="125"/>
      <c r="I2020" s="125"/>
      <c r="J2020" s="125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25"/>
      <c r="C2021" s="125"/>
      <c r="D2021" s="125"/>
      <c r="E2021" s="125"/>
      <c r="F2021" s="125"/>
      <c r="G2021" s="125"/>
      <c r="H2021" s="125"/>
      <c r="I2021" s="125"/>
      <c r="J2021" s="125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25"/>
      <c r="C2022" s="125"/>
      <c r="D2022" s="125"/>
      <c r="E2022" s="125"/>
      <c r="F2022" s="125"/>
      <c r="G2022" s="125"/>
      <c r="H2022" s="125"/>
      <c r="I2022" s="125"/>
      <c r="J2022" s="125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25"/>
      <c r="C2023" s="125"/>
      <c r="D2023" s="125"/>
      <c r="E2023" s="125"/>
      <c r="F2023" s="125"/>
      <c r="G2023" s="125"/>
      <c r="H2023" s="125"/>
      <c r="I2023" s="125"/>
      <c r="J2023" s="125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25"/>
      <c r="C2024" s="125"/>
      <c r="D2024" s="125"/>
      <c r="E2024" s="125"/>
      <c r="F2024" s="125"/>
      <c r="G2024" s="125"/>
      <c r="H2024" s="125"/>
      <c r="I2024" s="125"/>
      <c r="J2024" s="125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25"/>
      <c r="C2025" s="125"/>
      <c r="D2025" s="125"/>
      <c r="E2025" s="125"/>
      <c r="F2025" s="125"/>
      <c r="G2025" s="125"/>
      <c r="H2025" s="125"/>
      <c r="I2025" s="125"/>
      <c r="J2025" s="125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25"/>
      <c r="C2026" s="125"/>
      <c r="D2026" s="125"/>
      <c r="E2026" s="125"/>
      <c r="F2026" s="125"/>
      <c r="G2026" s="125"/>
      <c r="H2026" s="125"/>
      <c r="I2026" s="125"/>
      <c r="J2026" s="125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25"/>
      <c r="C2027" s="125"/>
      <c r="D2027" s="125"/>
      <c r="E2027" s="125"/>
      <c r="F2027" s="125"/>
      <c r="G2027" s="125"/>
      <c r="H2027" s="125"/>
      <c r="I2027" s="125"/>
      <c r="J2027" s="125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25"/>
      <c r="C2028" s="125"/>
      <c r="D2028" s="125"/>
      <c r="E2028" s="125"/>
      <c r="F2028" s="125"/>
      <c r="G2028" s="125"/>
      <c r="H2028" s="125"/>
      <c r="I2028" s="125"/>
      <c r="J2028" s="125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25"/>
      <c r="C2029" s="125"/>
      <c r="D2029" s="125"/>
      <c r="E2029" s="125"/>
      <c r="F2029" s="125"/>
      <c r="G2029" s="125"/>
      <c r="H2029" s="125"/>
      <c r="I2029" s="125"/>
      <c r="J2029" s="125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25"/>
      <c r="C2030" s="125"/>
      <c r="D2030" s="125"/>
      <c r="E2030" s="125"/>
      <c r="F2030" s="125"/>
      <c r="G2030" s="125"/>
      <c r="H2030" s="125"/>
      <c r="I2030" s="125"/>
      <c r="J2030" s="125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25"/>
      <c r="C2031" s="125"/>
      <c r="D2031" s="125"/>
      <c r="E2031" s="125"/>
      <c r="F2031" s="125"/>
      <c r="G2031" s="125"/>
      <c r="H2031" s="125"/>
      <c r="I2031" s="125"/>
      <c r="J2031" s="125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25"/>
      <c r="C2032" s="125"/>
      <c r="D2032" s="125"/>
      <c r="E2032" s="125"/>
      <c r="F2032" s="125"/>
      <c r="G2032" s="125"/>
      <c r="H2032" s="125"/>
      <c r="I2032" s="125"/>
      <c r="J2032" s="125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25"/>
      <c r="C2033" s="125"/>
      <c r="D2033" s="125"/>
      <c r="E2033" s="125"/>
      <c r="F2033" s="125"/>
      <c r="G2033" s="125"/>
      <c r="H2033" s="125"/>
      <c r="I2033" s="125"/>
      <c r="J2033" s="125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25"/>
      <c r="C2034" s="125"/>
      <c r="D2034" s="125"/>
      <c r="E2034" s="125"/>
      <c r="F2034" s="125"/>
      <c r="G2034" s="125"/>
      <c r="H2034" s="125"/>
      <c r="I2034" s="125"/>
      <c r="J2034" s="125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25"/>
      <c r="C2035" s="125"/>
      <c r="D2035" s="125"/>
      <c r="E2035" s="125"/>
      <c r="F2035" s="125"/>
      <c r="G2035" s="125"/>
      <c r="H2035" s="125"/>
      <c r="I2035" s="125"/>
      <c r="J2035" s="125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25"/>
      <c r="C2036" s="125"/>
      <c r="D2036" s="125"/>
      <c r="E2036" s="125"/>
      <c r="F2036" s="125"/>
      <c r="G2036" s="125"/>
      <c r="H2036" s="125"/>
      <c r="I2036" s="125"/>
      <c r="J2036" s="125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25"/>
      <c r="C2037" s="125"/>
      <c r="D2037" s="125"/>
      <c r="E2037" s="125"/>
      <c r="F2037" s="125"/>
      <c r="G2037" s="125"/>
      <c r="H2037" s="125"/>
      <c r="I2037" s="125"/>
      <c r="J2037" s="125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25"/>
      <c r="C2038" s="125"/>
      <c r="D2038" s="125"/>
      <c r="E2038" s="125"/>
      <c r="F2038" s="125"/>
      <c r="G2038" s="125"/>
      <c r="H2038" s="125"/>
      <c r="I2038" s="125"/>
      <c r="J2038" s="125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25"/>
      <c r="C2039" s="125"/>
      <c r="D2039" s="125"/>
      <c r="E2039" s="125"/>
      <c r="F2039" s="125"/>
      <c r="G2039" s="125"/>
      <c r="H2039" s="125"/>
      <c r="I2039" s="125"/>
      <c r="J2039" s="125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25"/>
      <c r="C2040" s="125"/>
      <c r="D2040" s="125"/>
      <c r="E2040" s="125"/>
      <c r="F2040" s="125"/>
      <c r="G2040" s="125"/>
      <c r="H2040" s="125"/>
      <c r="I2040" s="125"/>
      <c r="J2040" s="125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25"/>
      <c r="C2041" s="125"/>
      <c r="D2041" s="125"/>
      <c r="E2041" s="125"/>
      <c r="F2041" s="125"/>
      <c r="G2041" s="125"/>
      <c r="H2041" s="125"/>
      <c r="I2041" s="125"/>
      <c r="J2041" s="125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25"/>
      <c r="C2042" s="125"/>
      <c r="D2042" s="125"/>
      <c r="E2042" s="125"/>
      <c r="F2042" s="125"/>
      <c r="G2042" s="125"/>
      <c r="H2042" s="125"/>
      <c r="I2042" s="125"/>
      <c r="J2042" s="125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25"/>
      <c r="C2043" s="125"/>
      <c r="D2043" s="125"/>
      <c r="E2043" s="125"/>
      <c r="F2043" s="125"/>
      <c r="G2043" s="125"/>
      <c r="H2043" s="125"/>
      <c r="I2043" s="125"/>
      <c r="J2043" s="125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25"/>
      <c r="C2044" s="125"/>
      <c r="D2044" s="125"/>
      <c r="E2044" s="125"/>
      <c r="F2044" s="125"/>
      <c r="G2044" s="125"/>
      <c r="H2044" s="125"/>
      <c r="I2044" s="125"/>
      <c r="J2044" s="125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25"/>
      <c r="C2045" s="125"/>
      <c r="D2045" s="125"/>
      <c r="E2045" s="125"/>
      <c r="F2045" s="125"/>
      <c r="G2045" s="125"/>
      <c r="H2045" s="125"/>
      <c r="I2045" s="125"/>
      <c r="J2045" s="125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25"/>
      <c r="C2046" s="125"/>
      <c r="D2046" s="125"/>
      <c r="E2046" s="125"/>
      <c r="F2046" s="125"/>
      <c r="G2046" s="125"/>
      <c r="H2046" s="125"/>
      <c r="I2046" s="125"/>
      <c r="J2046" s="125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25"/>
      <c r="C2047" s="125"/>
      <c r="D2047" s="125"/>
      <c r="E2047" s="125"/>
      <c r="F2047" s="125"/>
      <c r="G2047" s="125"/>
      <c r="H2047" s="125"/>
      <c r="I2047" s="125"/>
      <c r="J2047" s="125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25"/>
      <c r="C2048" s="125"/>
      <c r="D2048" s="125"/>
      <c r="E2048" s="125"/>
      <c r="F2048" s="125"/>
      <c r="G2048" s="125"/>
      <c r="H2048" s="125"/>
      <c r="I2048" s="125"/>
      <c r="J2048" s="125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25"/>
      <c r="C2049" s="125"/>
      <c r="D2049" s="125"/>
      <c r="E2049" s="125"/>
      <c r="F2049" s="125"/>
      <c r="G2049" s="125"/>
      <c r="H2049" s="125"/>
      <c r="I2049" s="125"/>
      <c r="J2049" s="125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25"/>
      <c r="C2050" s="125"/>
      <c r="D2050" s="125"/>
      <c r="E2050" s="125"/>
      <c r="F2050" s="125"/>
      <c r="G2050" s="125"/>
      <c r="H2050" s="125"/>
      <c r="I2050" s="125"/>
      <c r="J2050" s="125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25"/>
      <c r="C2051" s="125"/>
      <c r="D2051" s="125"/>
      <c r="E2051" s="125"/>
      <c r="F2051" s="125"/>
      <c r="G2051" s="125"/>
      <c r="H2051" s="125"/>
      <c r="I2051" s="125"/>
      <c r="J2051" s="125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25"/>
      <c r="C2052" s="125"/>
      <c r="D2052" s="125"/>
      <c r="E2052" s="125"/>
      <c r="F2052" s="125"/>
      <c r="G2052" s="125"/>
      <c r="H2052" s="125"/>
      <c r="I2052" s="125"/>
      <c r="J2052" s="125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25"/>
      <c r="C2053" s="125"/>
      <c r="D2053" s="125"/>
      <c r="E2053" s="125"/>
      <c r="F2053" s="125"/>
      <c r="G2053" s="125"/>
      <c r="H2053" s="125"/>
      <c r="I2053" s="125"/>
      <c r="J2053" s="125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25"/>
      <c r="C2054" s="125"/>
      <c r="D2054" s="125"/>
      <c r="E2054" s="125"/>
      <c r="F2054" s="125"/>
      <c r="G2054" s="125"/>
      <c r="H2054" s="125"/>
      <c r="I2054" s="125"/>
      <c r="J2054" s="125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25"/>
      <c r="C2055" s="125"/>
      <c r="D2055" s="125"/>
      <c r="E2055" s="125"/>
      <c r="F2055" s="125"/>
      <c r="G2055" s="125"/>
      <c r="H2055" s="125"/>
      <c r="I2055" s="125"/>
      <c r="J2055" s="125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25"/>
      <c r="C2056" s="125"/>
      <c r="D2056" s="125"/>
      <c r="E2056" s="125"/>
      <c r="F2056" s="125"/>
      <c r="G2056" s="125"/>
      <c r="H2056" s="125"/>
      <c r="I2056" s="125"/>
      <c r="J2056" s="125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25"/>
      <c r="C2057" s="125"/>
      <c r="D2057" s="125"/>
      <c r="E2057" s="125"/>
      <c r="F2057" s="125"/>
      <c r="G2057" s="125"/>
      <c r="H2057" s="125"/>
      <c r="I2057" s="125"/>
      <c r="J2057" s="125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25"/>
      <c r="C2058" s="125"/>
      <c r="D2058" s="125"/>
      <c r="E2058" s="125"/>
      <c r="F2058" s="125"/>
      <c r="G2058" s="125"/>
      <c r="H2058" s="125"/>
      <c r="I2058" s="125"/>
      <c r="J2058" s="125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25"/>
      <c r="C2059" s="125"/>
      <c r="D2059" s="125"/>
      <c r="E2059" s="125"/>
      <c r="F2059" s="125"/>
      <c r="G2059" s="125"/>
      <c r="H2059" s="125"/>
      <c r="I2059" s="125"/>
      <c r="J2059" s="125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25"/>
      <c r="C2060" s="125"/>
      <c r="D2060" s="125"/>
      <c r="E2060" s="125"/>
      <c r="F2060" s="125"/>
      <c r="G2060" s="125"/>
      <c r="H2060" s="125"/>
      <c r="I2060" s="125"/>
      <c r="J2060" s="125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25"/>
      <c r="C2061" s="125"/>
      <c r="D2061" s="125"/>
      <c r="E2061" s="125"/>
      <c r="F2061" s="125"/>
      <c r="G2061" s="125"/>
      <c r="H2061" s="125"/>
      <c r="I2061" s="125"/>
      <c r="J2061" s="125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25"/>
      <c r="C2062" s="125"/>
      <c r="D2062" s="125"/>
      <c r="E2062" s="125"/>
      <c r="F2062" s="125"/>
      <c r="G2062" s="125"/>
      <c r="H2062" s="125"/>
      <c r="I2062" s="125"/>
      <c r="J2062" s="125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25"/>
      <c r="C2063" s="125"/>
      <c r="D2063" s="125"/>
      <c r="E2063" s="125"/>
      <c r="F2063" s="125"/>
      <c r="G2063" s="125"/>
      <c r="H2063" s="125"/>
      <c r="I2063" s="125"/>
      <c r="J2063" s="125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25"/>
      <c r="C2064" s="125"/>
      <c r="D2064" s="125"/>
      <c r="E2064" s="125"/>
      <c r="F2064" s="125"/>
      <c r="G2064" s="125"/>
      <c r="H2064" s="125"/>
      <c r="I2064" s="125"/>
      <c r="J2064" s="125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25"/>
      <c r="C2065" s="125"/>
      <c r="D2065" s="125"/>
      <c r="E2065" s="125"/>
      <c r="F2065" s="125"/>
      <c r="G2065" s="125"/>
      <c r="H2065" s="125"/>
      <c r="I2065" s="125"/>
      <c r="J2065" s="125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25"/>
      <c r="C2066" s="125"/>
      <c r="D2066" s="125"/>
      <c r="E2066" s="125"/>
      <c r="F2066" s="125"/>
      <c r="G2066" s="125"/>
      <c r="H2066" s="125"/>
      <c r="I2066" s="125"/>
      <c r="J2066" s="125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25"/>
      <c r="C2067" s="125"/>
      <c r="D2067" s="125"/>
      <c r="E2067" s="125"/>
      <c r="F2067" s="125"/>
      <c r="G2067" s="125"/>
      <c r="H2067" s="125"/>
      <c r="I2067" s="125"/>
      <c r="J2067" s="125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25"/>
      <c r="C2068" s="125"/>
      <c r="D2068" s="125"/>
      <c r="E2068" s="125"/>
      <c r="F2068" s="125"/>
      <c r="G2068" s="125"/>
      <c r="H2068" s="125"/>
      <c r="I2068" s="125"/>
      <c r="J2068" s="125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25"/>
      <c r="C2069" s="125"/>
      <c r="D2069" s="125"/>
      <c r="E2069" s="125"/>
      <c r="F2069" s="125"/>
      <c r="G2069" s="125"/>
      <c r="H2069" s="125"/>
      <c r="I2069" s="125"/>
      <c r="J2069" s="125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25"/>
      <c r="C2070" s="125"/>
      <c r="D2070" s="125"/>
      <c r="E2070" s="125"/>
      <c r="F2070" s="125"/>
      <c r="G2070" s="125"/>
      <c r="H2070" s="125"/>
      <c r="I2070" s="125"/>
      <c r="J2070" s="125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25"/>
      <c r="C2071" s="125"/>
      <c r="D2071" s="125"/>
      <c r="E2071" s="125"/>
      <c r="F2071" s="125"/>
      <c r="G2071" s="125"/>
      <c r="H2071" s="125"/>
      <c r="I2071" s="125"/>
      <c r="J2071" s="125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25"/>
      <c r="C2072" s="125"/>
      <c r="D2072" s="125"/>
      <c r="E2072" s="125"/>
      <c r="F2072" s="125"/>
      <c r="G2072" s="125"/>
      <c r="H2072" s="125"/>
      <c r="I2072" s="125"/>
      <c r="J2072" s="125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25"/>
      <c r="C2073" s="125"/>
      <c r="D2073" s="125"/>
      <c r="E2073" s="125"/>
      <c r="F2073" s="125"/>
      <c r="G2073" s="125"/>
      <c r="H2073" s="125"/>
      <c r="I2073" s="125"/>
      <c r="J2073" s="125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25"/>
      <c r="C2074" s="125"/>
      <c r="D2074" s="125"/>
      <c r="E2074" s="125"/>
      <c r="F2074" s="125"/>
      <c r="G2074" s="125"/>
      <c r="H2074" s="125"/>
      <c r="I2074" s="125"/>
      <c r="J2074" s="125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25"/>
      <c r="C2075" s="125"/>
      <c r="D2075" s="125"/>
      <c r="E2075" s="125"/>
      <c r="F2075" s="125"/>
      <c r="G2075" s="125"/>
      <c r="H2075" s="125"/>
      <c r="I2075" s="125"/>
      <c r="J2075" s="125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25"/>
      <c r="C2076" s="125"/>
      <c r="D2076" s="125"/>
      <c r="E2076" s="125"/>
      <c r="F2076" s="125"/>
      <c r="G2076" s="125"/>
      <c r="H2076" s="125"/>
      <c r="I2076" s="125"/>
      <c r="J2076" s="125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25"/>
      <c r="C2077" s="125"/>
      <c r="D2077" s="125"/>
      <c r="E2077" s="125"/>
      <c r="F2077" s="125"/>
      <c r="G2077" s="125"/>
      <c r="H2077" s="125"/>
      <c r="I2077" s="125"/>
      <c r="J2077" s="125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25"/>
      <c r="C2078" s="125"/>
      <c r="D2078" s="125"/>
      <c r="E2078" s="125"/>
      <c r="F2078" s="125"/>
      <c r="G2078" s="125"/>
      <c r="H2078" s="125"/>
      <c r="I2078" s="125"/>
      <c r="J2078" s="125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25"/>
      <c r="C2079" s="125"/>
      <c r="D2079" s="125"/>
      <c r="E2079" s="125"/>
      <c r="F2079" s="125"/>
      <c r="G2079" s="125"/>
      <c r="H2079" s="125"/>
      <c r="I2079" s="125"/>
      <c r="J2079" s="125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25"/>
      <c r="C2080" s="125"/>
      <c r="D2080" s="125"/>
      <c r="E2080" s="125"/>
      <c r="F2080" s="125"/>
      <c r="G2080" s="125"/>
      <c r="H2080" s="125"/>
      <c r="I2080" s="125"/>
      <c r="J2080" s="125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25"/>
      <c r="C2081" s="125"/>
      <c r="D2081" s="125"/>
      <c r="E2081" s="125"/>
      <c r="F2081" s="125"/>
      <c r="G2081" s="125"/>
      <c r="H2081" s="125"/>
      <c r="I2081" s="125"/>
      <c r="J2081" s="125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25"/>
      <c r="C2082" s="125"/>
      <c r="D2082" s="125"/>
      <c r="E2082" s="125"/>
      <c r="F2082" s="125"/>
      <c r="G2082" s="125"/>
      <c r="H2082" s="125"/>
      <c r="I2082" s="125"/>
      <c r="J2082" s="125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25"/>
      <c r="C2083" s="125"/>
      <c r="D2083" s="125"/>
      <c r="E2083" s="125"/>
      <c r="F2083" s="125"/>
      <c r="G2083" s="125"/>
      <c r="H2083" s="125"/>
      <c r="I2083" s="125"/>
      <c r="J2083" s="125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25"/>
      <c r="C2084" s="125"/>
      <c r="D2084" s="125"/>
      <c r="E2084" s="125"/>
      <c r="F2084" s="125"/>
      <c r="G2084" s="125"/>
      <c r="H2084" s="125"/>
      <c r="I2084" s="125"/>
      <c r="J2084" s="125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25"/>
      <c r="C2085" s="125"/>
      <c r="D2085" s="125"/>
      <c r="E2085" s="125"/>
      <c r="F2085" s="125"/>
      <c r="G2085" s="125"/>
      <c r="H2085" s="125"/>
      <c r="I2085" s="125"/>
      <c r="J2085" s="125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25"/>
      <c r="C2086" s="125"/>
      <c r="D2086" s="125"/>
      <c r="E2086" s="125"/>
      <c r="F2086" s="125"/>
      <c r="G2086" s="125"/>
      <c r="H2086" s="125"/>
      <c r="I2086" s="125"/>
      <c r="J2086" s="125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25"/>
      <c r="C2087" s="125"/>
      <c r="D2087" s="125"/>
      <c r="E2087" s="125"/>
      <c r="F2087" s="125"/>
      <c r="G2087" s="125"/>
      <c r="H2087" s="125"/>
      <c r="I2087" s="125"/>
      <c r="J2087" s="125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25"/>
      <c r="C2088" s="125"/>
      <c r="D2088" s="125"/>
      <c r="E2088" s="125"/>
      <c r="F2088" s="125"/>
      <c r="G2088" s="125"/>
      <c r="H2088" s="125"/>
      <c r="I2088" s="125"/>
      <c r="J2088" s="125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25"/>
      <c r="C2089" s="125"/>
      <c r="D2089" s="125"/>
      <c r="E2089" s="125"/>
      <c r="F2089" s="125"/>
      <c r="G2089" s="125"/>
      <c r="H2089" s="125"/>
      <c r="I2089" s="125"/>
      <c r="J2089" s="125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25"/>
      <c r="C2090" s="125"/>
      <c r="D2090" s="125"/>
      <c r="E2090" s="125"/>
      <c r="F2090" s="125"/>
      <c r="G2090" s="125"/>
      <c r="H2090" s="125"/>
      <c r="I2090" s="125"/>
      <c r="J2090" s="125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25"/>
      <c r="C2091" s="125"/>
      <c r="D2091" s="125"/>
      <c r="E2091" s="125"/>
      <c r="F2091" s="125"/>
      <c r="G2091" s="125"/>
      <c r="H2091" s="125"/>
      <c r="I2091" s="125"/>
      <c r="J2091" s="125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25"/>
      <c r="C2092" s="125"/>
      <c r="D2092" s="125"/>
      <c r="E2092" s="125"/>
      <c r="F2092" s="125"/>
      <c r="G2092" s="125"/>
      <c r="H2092" s="125"/>
      <c r="I2092" s="125"/>
      <c r="J2092" s="125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25"/>
      <c r="C2093" s="125"/>
      <c r="D2093" s="125"/>
      <c r="E2093" s="125"/>
      <c r="F2093" s="125"/>
      <c r="G2093" s="125"/>
      <c r="H2093" s="125"/>
      <c r="I2093" s="125"/>
      <c r="J2093" s="125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25"/>
      <c r="C2094" s="125"/>
      <c r="D2094" s="125"/>
      <c r="E2094" s="125"/>
      <c r="F2094" s="125"/>
      <c r="G2094" s="125"/>
      <c r="H2094" s="125"/>
      <c r="I2094" s="125"/>
      <c r="J2094" s="125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25"/>
      <c r="C2095" s="125"/>
      <c r="D2095" s="125"/>
      <c r="E2095" s="125"/>
      <c r="F2095" s="125"/>
      <c r="G2095" s="125"/>
      <c r="H2095" s="125"/>
      <c r="I2095" s="125"/>
      <c r="J2095" s="125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25"/>
      <c r="C2096" s="125"/>
      <c r="D2096" s="125"/>
      <c r="E2096" s="125"/>
      <c r="F2096" s="125"/>
      <c r="G2096" s="125"/>
      <c r="H2096" s="125"/>
      <c r="I2096" s="125"/>
      <c r="J2096" s="125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25"/>
      <c r="C2097" s="125"/>
      <c r="D2097" s="125"/>
      <c r="E2097" s="125"/>
      <c r="F2097" s="125"/>
      <c r="G2097" s="125"/>
      <c r="H2097" s="125"/>
      <c r="I2097" s="125"/>
      <c r="J2097" s="125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25"/>
      <c r="C2098" s="125"/>
      <c r="D2098" s="125"/>
      <c r="E2098" s="125"/>
      <c r="F2098" s="125"/>
      <c r="G2098" s="125"/>
      <c r="H2098" s="125"/>
      <c r="I2098" s="125"/>
      <c r="J2098" s="125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25"/>
      <c r="C2099" s="125"/>
      <c r="D2099" s="125"/>
      <c r="E2099" s="125"/>
      <c r="F2099" s="125"/>
      <c r="G2099" s="125"/>
      <c r="H2099" s="125"/>
      <c r="I2099" s="125"/>
      <c r="J2099" s="125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25"/>
      <c r="C2100" s="125"/>
      <c r="D2100" s="125"/>
      <c r="E2100" s="125"/>
      <c r="F2100" s="125"/>
      <c r="G2100" s="125"/>
      <c r="H2100" s="125"/>
      <c r="I2100" s="125"/>
      <c r="J2100" s="125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25"/>
      <c r="C2101" s="125"/>
      <c r="D2101" s="125"/>
      <c r="E2101" s="125"/>
      <c r="F2101" s="125"/>
      <c r="G2101" s="125"/>
      <c r="H2101" s="125"/>
      <c r="I2101" s="125"/>
      <c r="J2101" s="125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25"/>
      <c r="C2102" s="125"/>
      <c r="D2102" s="125"/>
      <c r="E2102" s="125"/>
      <c r="F2102" s="125"/>
      <c r="G2102" s="125"/>
      <c r="H2102" s="125"/>
      <c r="I2102" s="125"/>
      <c r="J2102" s="125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25"/>
      <c r="C2103" s="125"/>
      <c r="D2103" s="125"/>
      <c r="E2103" s="125"/>
      <c r="F2103" s="125"/>
      <c r="G2103" s="125"/>
      <c r="H2103" s="125"/>
      <c r="I2103" s="125"/>
      <c r="J2103" s="125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25"/>
      <c r="C2104" s="125"/>
      <c r="D2104" s="125"/>
      <c r="E2104" s="125"/>
      <c r="F2104" s="125"/>
      <c r="G2104" s="125"/>
      <c r="H2104" s="125"/>
      <c r="I2104" s="125"/>
      <c r="J2104" s="125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25"/>
      <c r="C2105" s="125"/>
      <c r="D2105" s="125"/>
      <c r="E2105" s="125"/>
      <c r="F2105" s="125"/>
      <c r="G2105" s="125"/>
      <c r="H2105" s="125"/>
      <c r="I2105" s="125"/>
      <c r="J2105" s="125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25"/>
      <c r="C2106" s="125"/>
      <c r="D2106" s="125"/>
      <c r="E2106" s="125"/>
      <c r="F2106" s="125"/>
      <c r="G2106" s="125"/>
      <c r="H2106" s="125"/>
      <c r="I2106" s="125"/>
      <c r="J2106" s="125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25"/>
      <c r="C2107" s="125"/>
      <c r="D2107" s="125"/>
      <c r="E2107" s="125"/>
      <c r="F2107" s="125"/>
      <c r="G2107" s="125"/>
      <c r="H2107" s="125"/>
      <c r="I2107" s="125"/>
      <c r="J2107" s="125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25"/>
      <c r="C2108" s="125"/>
      <c r="D2108" s="125"/>
      <c r="E2108" s="125"/>
      <c r="F2108" s="125"/>
      <c r="G2108" s="125"/>
      <c r="H2108" s="125"/>
      <c r="I2108" s="125"/>
      <c r="J2108" s="125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25"/>
      <c r="C2109" s="125"/>
      <c r="D2109" s="125"/>
      <c r="E2109" s="125"/>
      <c r="F2109" s="125"/>
      <c r="G2109" s="125"/>
      <c r="H2109" s="125"/>
      <c r="I2109" s="125"/>
      <c r="J2109" s="125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25"/>
      <c r="C2110" s="125"/>
      <c r="D2110" s="125"/>
      <c r="E2110" s="125"/>
      <c r="F2110" s="125"/>
      <c r="G2110" s="125"/>
      <c r="H2110" s="125"/>
      <c r="I2110" s="125"/>
      <c r="J2110" s="125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25"/>
      <c r="C2111" s="125"/>
      <c r="D2111" s="125"/>
      <c r="E2111" s="125"/>
      <c r="F2111" s="125"/>
      <c r="G2111" s="125"/>
      <c r="H2111" s="125"/>
      <c r="I2111" s="125"/>
      <c r="J2111" s="125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25"/>
      <c r="C2112" s="125"/>
      <c r="D2112" s="125"/>
      <c r="E2112" s="125"/>
      <c r="F2112" s="125"/>
      <c r="G2112" s="125"/>
      <c r="H2112" s="125"/>
      <c r="I2112" s="125"/>
      <c r="J2112" s="125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25"/>
      <c r="C2113" s="125"/>
      <c r="D2113" s="125"/>
      <c r="E2113" s="125"/>
      <c r="F2113" s="125"/>
      <c r="G2113" s="125"/>
      <c r="H2113" s="125"/>
      <c r="I2113" s="125"/>
      <c r="J2113" s="125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25"/>
      <c r="C2114" s="125"/>
      <c r="D2114" s="125"/>
      <c r="E2114" s="125"/>
      <c r="F2114" s="125"/>
      <c r="G2114" s="125"/>
      <c r="H2114" s="125"/>
      <c r="I2114" s="125"/>
      <c r="J2114" s="125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25"/>
      <c r="C2115" s="125"/>
      <c r="D2115" s="125"/>
      <c r="E2115" s="125"/>
      <c r="F2115" s="125"/>
      <c r="G2115" s="125"/>
      <c r="H2115" s="125"/>
      <c r="I2115" s="125"/>
      <c r="J2115" s="125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25"/>
      <c r="C2116" s="125"/>
      <c r="D2116" s="125"/>
      <c r="E2116" s="125"/>
      <c r="F2116" s="125"/>
      <c r="G2116" s="125"/>
      <c r="H2116" s="125"/>
      <c r="I2116" s="125"/>
      <c r="J2116" s="125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25"/>
      <c r="C2117" s="125"/>
      <c r="D2117" s="125"/>
      <c r="E2117" s="125"/>
      <c r="F2117" s="125"/>
      <c r="G2117" s="125"/>
      <c r="H2117" s="125"/>
      <c r="I2117" s="125"/>
      <c r="J2117" s="125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25"/>
      <c r="C2118" s="125"/>
      <c r="D2118" s="125"/>
      <c r="E2118" s="125"/>
      <c r="F2118" s="125"/>
      <c r="G2118" s="125"/>
      <c r="H2118" s="125"/>
      <c r="I2118" s="125"/>
      <c r="J2118" s="125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25"/>
      <c r="C2119" s="125"/>
      <c r="D2119" s="125"/>
      <c r="E2119" s="125"/>
      <c r="F2119" s="125"/>
      <c r="G2119" s="125"/>
      <c r="H2119" s="125"/>
      <c r="I2119" s="125"/>
      <c r="J2119" s="125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25"/>
      <c r="C2120" s="125"/>
      <c r="D2120" s="125"/>
      <c r="E2120" s="125"/>
      <c r="F2120" s="125"/>
      <c r="G2120" s="125"/>
      <c r="H2120" s="125"/>
      <c r="I2120" s="125"/>
      <c r="J2120" s="125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25"/>
      <c r="C2121" s="125"/>
      <c r="D2121" s="125"/>
      <c r="E2121" s="125"/>
      <c r="F2121" s="125"/>
      <c r="G2121" s="125"/>
      <c r="H2121" s="125"/>
      <c r="I2121" s="125"/>
      <c r="J2121" s="125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25"/>
      <c r="C2122" s="125"/>
      <c r="D2122" s="125"/>
      <c r="E2122" s="125"/>
      <c r="F2122" s="125"/>
      <c r="G2122" s="125"/>
      <c r="H2122" s="125"/>
      <c r="I2122" s="125"/>
      <c r="J2122" s="125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25"/>
      <c r="C2123" s="125"/>
      <c r="D2123" s="125"/>
      <c r="E2123" s="125"/>
      <c r="F2123" s="125"/>
      <c r="G2123" s="125"/>
      <c r="H2123" s="125"/>
      <c r="I2123" s="125"/>
      <c r="J2123" s="125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25"/>
      <c r="C2124" s="125"/>
      <c r="D2124" s="125"/>
      <c r="E2124" s="125"/>
      <c r="F2124" s="125"/>
      <c r="G2124" s="125"/>
      <c r="H2124" s="125"/>
      <c r="I2124" s="125"/>
      <c r="J2124" s="125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25"/>
      <c r="C2125" s="125"/>
      <c r="D2125" s="125"/>
      <c r="E2125" s="125"/>
      <c r="F2125" s="125"/>
      <c r="G2125" s="125"/>
      <c r="H2125" s="125"/>
      <c r="I2125" s="125"/>
      <c r="J2125" s="125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25"/>
      <c r="C2126" s="125"/>
      <c r="D2126" s="125"/>
      <c r="E2126" s="125"/>
      <c r="F2126" s="125"/>
      <c r="G2126" s="125"/>
      <c r="H2126" s="125"/>
      <c r="I2126" s="125"/>
      <c r="J2126" s="125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25"/>
      <c r="C2127" s="125"/>
      <c r="D2127" s="125"/>
      <c r="E2127" s="125"/>
      <c r="F2127" s="125"/>
      <c r="G2127" s="125"/>
      <c r="H2127" s="125"/>
      <c r="I2127" s="125"/>
      <c r="J2127" s="125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25"/>
      <c r="C2128" s="125"/>
      <c r="D2128" s="125"/>
      <c r="E2128" s="125"/>
      <c r="F2128" s="125"/>
      <c r="G2128" s="125"/>
      <c r="H2128" s="125"/>
      <c r="I2128" s="125"/>
      <c r="J2128" s="125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25"/>
      <c r="C2129" s="125"/>
      <c r="D2129" s="125"/>
      <c r="E2129" s="125"/>
      <c r="F2129" s="125"/>
      <c r="G2129" s="125"/>
      <c r="H2129" s="125"/>
      <c r="I2129" s="125"/>
      <c r="J2129" s="125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25"/>
      <c r="C2130" s="125"/>
      <c r="D2130" s="125"/>
      <c r="E2130" s="125"/>
      <c r="F2130" s="125"/>
      <c r="G2130" s="125"/>
      <c r="H2130" s="125"/>
      <c r="I2130" s="125"/>
      <c r="J2130" s="125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25"/>
      <c r="C2131" s="125"/>
      <c r="D2131" s="125"/>
      <c r="E2131" s="125"/>
      <c r="F2131" s="125"/>
      <c r="G2131" s="125"/>
      <c r="H2131" s="125"/>
      <c r="I2131" s="125"/>
      <c r="J2131" s="125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25"/>
      <c r="C2132" s="125"/>
      <c r="D2132" s="125"/>
      <c r="E2132" s="125"/>
      <c r="F2132" s="125"/>
      <c r="G2132" s="125"/>
      <c r="H2132" s="125"/>
      <c r="I2132" s="125"/>
      <c r="J2132" s="125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25"/>
      <c r="C2133" s="125"/>
      <c r="D2133" s="125"/>
      <c r="E2133" s="125"/>
      <c r="F2133" s="125"/>
      <c r="G2133" s="125"/>
      <c r="H2133" s="125"/>
      <c r="I2133" s="125"/>
      <c r="J2133" s="125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25"/>
      <c r="C2134" s="125"/>
      <c r="D2134" s="125"/>
      <c r="E2134" s="125"/>
      <c r="F2134" s="125"/>
      <c r="G2134" s="125"/>
      <c r="H2134" s="125"/>
      <c r="I2134" s="125"/>
      <c r="J2134" s="125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25"/>
      <c r="C2135" s="125"/>
      <c r="D2135" s="125"/>
      <c r="E2135" s="125"/>
      <c r="F2135" s="125"/>
      <c r="G2135" s="125"/>
      <c r="H2135" s="125"/>
      <c r="I2135" s="125"/>
      <c r="J2135" s="125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25"/>
      <c r="C2136" s="125"/>
      <c r="D2136" s="125"/>
      <c r="E2136" s="125"/>
      <c r="F2136" s="125"/>
      <c r="G2136" s="125"/>
      <c r="H2136" s="125"/>
      <c r="I2136" s="125"/>
      <c r="J2136" s="125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25"/>
      <c r="C2137" s="125"/>
      <c r="D2137" s="125"/>
      <c r="E2137" s="125"/>
      <c r="F2137" s="125"/>
      <c r="G2137" s="125"/>
      <c r="H2137" s="125"/>
      <c r="I2137" s="125"/>
      <c r="J2137" s="125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25"/>
      <c r="C2138" s="125"/>
      <c r="D2138" s="125"/>
      <c r="E2138" s="125"/>
      <c r="F2138" s="125"/>
      <c r="G2138" s="125"/>
      <c r="H2138" s="125"/>
      <c r="I2138" s="125"/>
      <c r="J2138" s="125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25"/>
      <c r="C2139" s="125"/>
      <c r="D2139" s="125"/>
      <c r="E2139" s="125"/>
      <c r="F2139" s="125"/>
      <c r="G2139" s="125"/>
      <c r="H2139" s="125"/>
      <c r="I2139" s="125"/>
      <c r="J2139" s="125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25"/>
      <c r="C2140" s="125"/>
      <c r="D2140" s="125"/>
      <c r="E2140" s="125"/>
      <c r="F2140" s="125"/>
      <c r="G2140" s="125"/>
      <c r="H2140" s="125"/>
      <c r="I2140" s="125"/>
      <c r="J2140" s="125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25"/>
      <c r="C2141" s="125"/>
      <c r="D2141" s="125"/>
      <c r="E2141" s="125"/>
      <c r="F2141" s="125"/>
      <c r="G2141" s="125"/>
      <c r="H2141" s="125"/>
      <c r="I2141" s="125"/>
      <c r="J2141" s="125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25"/>
      <c r="C2142" s="125"/>
      <c r="D2142" s="125"/>
      <c r="E2142" s="125"/>
      <c r="F2142" s="125"/>
      <c r="G2142" s="125"/>
      <c r="H2142" s="125"/>
      <c r="I2142" s="125"/>
      <c r="J2142" s="125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25"/>
      <c r="C2143" s="125"/>
      <c r="D2143" s="125"/>
      <c r="E2143" s="125"/>
      <c r="F2143" s="125"/>
      <c r="G2143" s="125"/>
      <c r="H2143" s="125"/>
      <c r="I2143" s="125"/>
      <c r="J2143" s="125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25"/>
      <c r="C2144" s="125"/>
      <c r="D2144" s="125"/>
      <c r="E2144" s="125"/>
      <c r="F2144" s="125"/>
      <c r="G2144" s="125"/>
      <c r="H2144" s="125"/>
      <c r="I2144" s="125"/>
      <c r="J2144" s="125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25"/>
      <c r="C2145" s="125"/>
      <c r="D2145" s="125"/>
      <c r="E2145" s="125"/>
      <c r="F2145" s="125"/>
      <c r="G2145" s="125"/>
      <c r="H2145" s="125"/>
      <c r="I2145" s="125"/>
      <c r="J2145" s="125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25"/>
      <c r="C2146" s="125"/>
      <c r="D2146" s="125"/>
      <c r="E2146" s="125"/>
      <c r="F2146" s="125"/>
      <c r="G2146" s="125"/>
      <c r="H2146" s="125"/>
      <c r="I2146" s="125"/>
      <c r="J2146" s="125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25"/>
      <c r="C2147" s="125"/>
      <c r="D2147" s="125"/>
      <c r="E2147" s="125"/>
      <c r="F2147" s="125"/>
      <c r="G2147" s="125"/>
      <c r="H2147" s="125"/>
      <c r="I2147" s="125"/>
      <c r="J2147" s="125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25"/>
      <c r="C2148" s="125"/>
      <c r="D2148" s="125"/>
      <c r="E2148" s="125"/>
      <c r="F2148" s="125"/>
      <c r="G2148" s="125"/>
      <c r="H2148" s="125"/>
      <c r="I2148" s="125"/>
      <c r="J2148" s="125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25"/>
      <c r="C2149" s="125"/>
      <c r="D2149" s="125"/>
      <c r="E2149" s="125"/>
      <c r="F2149" s="125"/>
      <c r="G2149" s="125"/>
      <c r="H2149" s="125"/>
      <c r="I2149" s="125"/>
      <c r="J2149" s="125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25"/>
      <c r="C2150" s="125"/>
      <c r="D2150" s="125"/>
      <c r="E2150" s="125"/>
      <c r="F2150" s="125"/>
      <c r="G2150" s="125"/>
      <c r="H2150" s="125"/>
      <c r="I2150" s="125"/>
      <c r="J2150" s="125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25"/>
      <c r="C2151" s="125"/>
      <c r="D2151" s="125"/>
      <c r="E2151" s="125"/>
      <c r="F2151" s="125"/>
      <c r="G2151" s="125"/>
      <c r="H2151" s="125"/>
      <c r="I2151" s="125"/>
      <c r="J2151" s="125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25"/>
      <c r="C2152" s="125"/>
      <c r="D2152" s="125"/>
      <c r="E2152" s="125"/>
      <c r="F2152" s="125"/>
      <c r="G2152" s="125"/>
      <c r="H2152" s="125"/>
      <c r="I2152" s="125"/>
      <c r="J2152" s="125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25"/>
      <c r="C2153" s="125"/>
      <c r="D2153" s="125"/>
      <c r="E2153" s="125"/>
      <c r="F2153" s="125"/>
      <c r="G2153" s="125"/>
      <c r="H2153" s="125"/>
      <c r="I2153" s="125"/>
      <c r="J2153" s="125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25"/>
      <c r="C2154" s="125"/>
      <c r="D2154" s="125"/>
      <c r="E2154" s="125"/>
      <c r="F2154" s="125"/>
      <c r="G2154" s="125"/>
      <c r="H2154" s="125"/>
      <c r="I2154" s="125"/>
      <c r="J2154" s="125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25"/>
      <c r="C2155" s="125"/>
      <c r="D2155" s="125"/>
      <c r="E2155" s="125"/>
      <c r="F2155" s="125"/>
      <c r="G2155" s="125"/>
      <c r="H2155" s="125"/>
      <c r="I2155" s="125"/>
      <c r="J2155" s="125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25"/>
      <c r="C2156" s="125"/>
      <c r="D2156" s="125"/>
      <c r="E2156" s="125"/>
      <c r="F2156" s="125"/>
      <c r="G2156" s="125"/>
      <c r="H2156" s="125"/>
      <c r="I2156" s="125"/>
      <c r="J2156" s="125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25"/>
      <c r="C2157" s="125"/>
      <c r="D2157" s="125"/>
      <c r="E2157" s="125"/>
      <c r="F2157" s="125"/>
      <c r="G2157" s="125"/>
      <c r="H2157" s="125"/>
      <c r="I2157" s="125"/>
      <c r="J2157" s="125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25"/>
      <c r="C2158" s="125"/>
      <c r="D2158" s="125"/>
      <c r="E2158" s="125"/>
      <c r="F2158" s="125"/>
      <c r="G2158" s="125"/>
      <c r="H2158" s="125"/>
      <c r="I2158" s="125"/>
      <c r="J2158" s="125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25"/>
      <c r="C2159" s="125"/>
      <c r="D2159" s="125"/>
      <c r="E2159" s="125"/>
      <c r="F2159" s="125"/>
      <c r="G2159" s="125"/>
      <c r="H2159" s="125"/>
      <c r="I2159" s="125"/>
      <c r="J2159" s="125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25"/>
      <c r="C2160" s="125"/>
      <c r="D2160" s="125"/>
      <c r="E2160" s="125"/>
      <c r="F2160" s="125"/>
      <c r="G2160" s="125"/>
      <c r="H2160" s="125"/>
      <c r="I2160" s="125"/>
      <c r="J2160" s="125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25"/>
      <c r="C2161" s="125"/>
      <c r="D2161" s="125"/>
      <c r="E2161" s="125"/>
      <c r="F2161" s="125"/>
      <c r="G2161" s="125"/>
      <c r="H2161" s="125"/>
      <c r="I2161" s="125"/>
      <c r="J2161" s="125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25"/>
      <c r="C2162" s="125"/>
      <c r="D2162" s="125"/>
      <c r="E2162" s="125"/>
      <c r="F2162" s="125"/>
      <c r="G2162" s="125"/>
      <c r="H2162" s="125"/>
      <c r="I2162" s="125"/>
      <c r="J2162" s="125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25"/>
      <c r="C2163" s="125"/>
      <c r="D2163" s="125"/>
      <c r="E2163" s="125"/>
      <c r="F2163" s="125"/>
      <c r="G2163" s="125"/>
      <c r="H2163" s="125"/>
      <c r="I2163" s="125"/>
      <c r="J2163" s="125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25"/>
      <c r="C2164" s="125"/>
      <c r="D2164" s="125"/>
      <c r="E2164" s="125"/>
      <c r="F2164" s="125"/>
      <c r="G2164" s="125"/>
      <c r="H2164" s="125"/>
      <c r="I2164" s="125"/>
      <c r="J2164" s="125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25"/>
      <c r="C2165" s="125"/>
      <c r="D2165" s="125"/>
      <c r="E2165" s="125"/>
      <c r="F2165" s="125"/>
      <c r="G2165" s="125"/>
      <c r="H2165" s="125"/>
      <c r="I2165" s="125"/>
      <c r="J2165" s="125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25"/>
      <c r="C2166" s="125"/>
      <c r="D2166" s="125"/>
      <c r="E2166" s="125"/>
      <c r="F2166" s="125"/>
      <c r="G2166" s="125"/>
      <c r="H2166" s="125"/>
      <c r="I2166" s="125"/>
      <c r="J2166" s="125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25"/>
      <c r="C2167" s="125"/>
      <c r="D2167" s="125"/>
      <c r="E2167" s="125"/>
      <c r="F2167" s="125"/>
      <c r="G2167" s="125"/>
      <c r="H2167" s="125"/>
      <c r="I2167" s="125"/>
      <c r="J2167" s="125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25"/>
      <c r="C2168" s="125"/>
      <c r="D2168" s="125"/>
      <c r="E2168" s="125"/>
      <c r="F2168" s="125"/>
      <c r="G2168" s="125"/>
      <c r="H2168" s="125"/>
      <c r="I2168" s="125"/>
      <c r="J2168" s="125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25"/>
      <c r="C2169" s="125"/>
      <c r="D2169" s="125"/>
      <c r="E2169" s="125"/>
      <c r="F2169" s="125"/>
      <c r="G2169" s="125"/>
      <c r="H2169" s="125"/>
      <c r="I2169" s="125"/>
      <c r="J2169" s="125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25"/>
      <c r="C2170" s="125"/>
      <c r="D2170" s="125"/>
      <c r="E2170" s="125"/>
      <c r="F2170" s="125"/>
      <c r="G2170" s="125"/>
      <c r="H2170" s="125"/>
      <c r="I2170" s="125"/>
      <c r="J2170" s="125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25"/>
      <c r="C2171" s="125"/>
      <c r="D2171" s="125"/>
      <c r="E2171" s="125"/>
      <c r="F2171" s="125"/>
      <c r="G2171" s="125"/>
      <c r="H2171" s="125"/>
      <c r="I2171" s="125"/>
      <c r="J2171" s="125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25"/>
      <c r="C2172" s="125"/>
      <c r="D2172" s="125"/>
      <c r="E2172" s="125"/>
      <c r="F2172" s="125"/>
      <c r="G2172" s="125"/>
      <c r="H2172" s="125"/>
      <c r="I2172" s="125"/>
      <c r="J2172" s="125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25"/>
      <c r="C2173" s="125"/>
      <c r="D2173" s="125"/>
      <c r="E2173" s="125"/>
      <c r="F2173" s="125"/>
      <c r="G2173" s="125"/>
      <c r="H2173" s="125"/>
      <c r="I2173" s="125"/>
      <c r="J2173" s="125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25"/>
      <c r="C2174" s="125"/>
      <c r="D2174" s="125"/>
      <c r="E2174" s="125"/>
      <c r="F2174" s="125"/>
      <c r="G2174" s="125"/>
      <c r="H2174" s="125"/>
      <c r="I2174" s="125"/>
      <c r="J2174" s="125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25"/>
      <c r="C2175" s="125"/>
      <c r="D2175" s="125"/>
      <c r="E2175" s="125"/>
      <c r="F2175" s="125"/>
      <c r="G2175" s="125"/>
      <c r="H2175" s="125"/>
      <c r="I2175" s="125"/>
      <c r="J2175" s="125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25"/>
      <c r="C2176" s="125"/>
      <c r="D2176" s="125"/>
      <c r="E2176" s="125"/>
      <c r="F2176" s="125"/>
      <c r="G2176" s="125"/>
      <c r="H2176" s="125"/>
      <c r="I2176" s="125"/>
      <c r="J2176" s="125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25"/>
      <c r="C2177" s="125"/>
      <c r="D2177" s="125"/>
      <c r="E2177" s="125"/>
      <c r="F2177" s="125"/>
      <c r="G2177" s="125"/>
      <c r="H2177" s="125"/>
      <c r="I2177" s="125"/>
      <c r="J2177" s="125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25"/>
      <c r="C2178" s="125"/>
      <c r="D2178" s="125"/>
      <c r="E2178" s="125"/>
      <c r="F2178" s="125"/>
      <c r="G2178" s="125"/>
      <c r="H2178" s="125"/>
      <c r="I2178" s="125"/>
      <c r="J2178" s="125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25"/>
      <c r="C2179" s="125"/>
      <c r="D2179" s="125"/>
      <c r="E2179" s="125"/>
      <c r="F2179" s="125"/>
      <c r="G2179" s="125"/>
      <c r="H2179" s="125"/>
      <c r="I2179" s="125"/>
      <c r="J2179" s="125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25"/>
      <c r="C2180" s="125"/>
      <c r="D2180" s="125"/>
      <c r="E2180" s="125"/>
      <c r="F2180" s="125"/>
      <c r="G2180" s="125"/>
      <c r="H2180" s="125"/>
      <c r="I2180" s="125"/>
      <c r="J2180" s="125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25"/>
      <c r="C2181" s="125"/>
      <c r="D2181" s="125"/>
      <c r="E2181" s="125"/>
      <c r="F2181" s="125"/>
      <c r="G2181" s="125"/>
      <c r="H2181" s="125"/>
      <c r="I2181" s="125"/>
      <c r="J2181" s="125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25"/>
      <c r="C2182" s="125"/>
      <c r="D2182" s="125"/>
      <c r="E2182" s="125"/>
      <c r="F2182" s="125"/>
      <c r="G2182" s="125"/>
      <c r="H2182" s="125"/>
      <c r="I2182" s="125"/>
      <c r="J2182" s="125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25"/>
      <c r="C2183" s="125"/>
      <c r="D2183" s="125"/>
      <c r="E2183" s="125"/>
      <c r="F2183" s="125"/>
      <c r="G2183" s="125"/>
      <c r="H2183" s="125"/>
      <c r="I2183" s="125"/>
      <c r="J2183" s="125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25"/>
      <c r="C2184" s="125"/>
      <c r="D2184" s="125"/>
      <c r="E2184" s="125"/>
      <c r="F2184" s="125"/>
      <c r="G2184" s="125"/>
      <c r="H2184" s="125"/>
      <c r="I2184" s="125"/>
      <c r="J2184" s="125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25"/>
      <c r="C2185" s="125"/>
      <c r="D2185" s="125"/>
      <c r="E2185" s="125"/>
      <c r="F2185" s="125"/>
      <c r="G2185" s="125"/>
      <c r="H2185" s="125"/>
      <c r="I2185" s="125"/>
      <c r="J2185" s="125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25"/>
      <c r="C2186" s="125"/>
      <c r="D2186" s="125"/>
      <c r="E2186" s="125"/>
      <c r="F2186" s="125"/>
      <c r="G2186" s="125"/>
      <c r="H2186" s="125"/>
      <c r="I2186" s="125"/>
      <c r="J2186" s="125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25"/>
      <c r="C2187" s="125"/>
      <c r="D2187" s="125"/>
      <c r="E2187" s="125"/>
      <c r="F2187" s="125"/>
      <c r="G2187" s="125"/>
      <c r="H2187" s="125"/>
      <c r="I2187" s="125"/>
      <c r="J2187" s="125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25"/>
      <c r="C2188" s="125"/>
      <c r="D2188" s="125"/>
      <c r="E2188" s="125"/>
      <c r="F2188" s="125"/>
      <c r="G2188" s="125"/>
      <c r="H2188" s="125"/>
      <c r="I2188" s="125"/>
      <c r="J2188" s="125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25"/>
      <c r="C2189" s="125"/>
      <c r="D2189" s="125"/>
      <c r="E2189" s="125"/>
      <c r="F2189" s="125"/>
      <c r="G2189" s="125"/>
      <c r="H2189" s="125"/>
      <c r="I2189" s="125"/>
      <c r="J2189" s="125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25"/>
      <c r="C2190" s="125"/>
      <c r="D2190" s="125"/>
      <c r="E2190" s="125"/>
      <c r="F2190" s="125"/>
      <c r="G2190" s="125"/>
      <c r="H2190" s="125"/>
      <c r="I2190" s="125"/>
      <c r="J2190" s="125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25"/>
      <c r="C2191" s="125"/>
      <c r="D2191" s="125"/>
      <c r="E2191" s="125"/>
      <c r="F2191" s="125"/>
      <c r="G2191" s="125"/>
      <c r="H2191" s="125"/>
      <c r="I2191" s="125"/>
      <c r="J2191" s="125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25"/>
      <c r="C2192" s="125"/>
      <c r="D2192" s="125"/>
      <c r="E2192" s="125"/>
      <c r="F2192" s="125"/>
      <c r="G2192" s="125"/>
      <c r="H2192" s="125"/>
      <c r="I2192" s="125"/>
      <c r="J2192" s="125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25"/>
      <c r="C2193" s="125"/>
      <c r="D2193" s="125"/>
      <c r="E2193" s="125"/>
      <c r="F2193" s="125"/>
      <c r="G2193" s="125"/>
      <c r="H2193" s="125"/>
      <c r="I2193" s="125"/>
      <c r="J2193" s="125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25"/>
      <c r="C2194" s="125"/>
      <c r="D2194" s="125"/>
      <c r="E2194" s="125"/>
      <c r="F2194" s="125"/>
      <c r="G2194" s="125"/>
      <c r="H2194" s="125"/>
      <c r="I2194" s="125"/>
      <c r="J2194" s="125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25"/>
      <c r="C2195" s="125"/>
      <c r="D2195" s="125"/>
      <c r="E2195" s="125"/>
      <c r="F2195" s="125"/>
      <c r="G2195" s="125"/>
      <c r="H2195" s="125"/>
      <c r="I2195" s="125"/>
      <c r="J2195" s="125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25"/>
      <c r="C2196" s="125"/>
      <c r="D2196" s="125"/>
      <c r="E2196" s="125"/>
      <c r="F2196" s="125"/>
      <c r="G2196" s="125"/>
      <c r="H2196" s="125"/>
      <c r="I2196" s="125"/>
      <c r="J2196" s="125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25"/>
      <c r="C2197" s="125"/>
      <c r="D2197" s="125"/>
      <c r="E2197" s="125"/>
      <c r="F2197" s="125"/>
      <c r="G2197" s="125"/>
      <c r="H2197" s="125"/>
      <c r="I2197" s="125"/>
      <c r="J2197" s="125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25"/>
      <c r="C2198" s="125"/>
      <c r="D2198" s="125"/>
      <c r="E2198" s="125"/>
      <c r="F2198" s="125"/>
      <c r="G2198" s="125"/>
      <c r="H2198" s="125"/>
      <c r="I2198" s="125"/>
      <c r="J2198" s="125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25"/>
      <c r="C2199" s="125"/>
      <c r="D2199" s="125"/>
      <c r="E2199" s="125"/>
      <c r="F2199" s="125"/>
      <c r="G2199" s="125"/>
      <c r="H2199" s="125"/>
      <c r="I2199" s="125"/>
      <c r="J2199" s="125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25"/>
      <c r="C2200" s="125"/>
      <c r="D2200" s="125"/>
      <c r="E2200" s="125"/>
      <c r="F2200" s="125"/>
      <c r="G2200" s="125"/>
      <c r="H2200" s="125"/>
      <c r="I2200" s="125"/>
      <c r="J2200" s="125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25"/>
      <c r="C2201" s="125"/>
      <c r="D2201" s="125"/>
      <c r="E2201" s="125"/>
      <c r="F2201" s="125"/>
      <c r="G2201" s="125"/>
      <c r="H2201" s="125"/>
      <c r="I2201" s="125"/>
      <c r="J2201" s="125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25"/>
      <c r="C2202" s="125"/>
      <c r="D2202" s="125"/>
      <c r="E2202" s="125"/>
      <c r="F2202" s="125"/>
      <c r="G2202" s="125"/>
      <c r="H2202" s="125"/>
      <c r="I2202" s="125"/>
      <c r="J2202" s="125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25"/>
      <c r="C2203" s="125"/>
      <c r="D2203" s="125"/>
      <c r="E2203" s="125"/>
      <c r="F2203" s="125"/>
      <c r="G2203" s="125"/>
      <c r="H2203" s="125"/>
      <c r="I2203" s="125"/>
      <c r="J2203" s="125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25"/>
      <c r="C2204" s="125"/>
      <c r="D2204" s="125"/>
      <c r="E2204" s="125"/>
      <c r="F2204" s="125"/>
      <c r="G2204" s="125"/>
      <c r="H2204" s="125"/>
      <c r="I2204" s="125"/>
      <c r="J2204" s="125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25"/>
      <c r="C2205" s="125"/>
      <c r="D2205" s="125"/>
      <c r="E2205" s="125"/>
      <c r="F2205" s="125"/>
      <c r="G2205" s="125"/>
      <c r="H2205" s="125"/>
      <c r="I2205" s="125"/>
      <c r="J2205" s="125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25"/>
      <c r="C2206" s="125"/>
      <c r="D2206" s="125"/>
      <c r="E2206" s="125"/>
      <c r="F2206" s="125"/>
      <c r="G2206" s="125"/>
      <c r="H2206" s="125"/>
      <c r="I2206" s="125"/>
      <c r="J2206" s="125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25"/>
      <c r="C2207" s="125"/>
      <c r="D2207" s="125"/>
      <c r="E2207" s="125"/>
      <c r="F2207" s="125"/>
      <c r="G2207" s="125"/>
      <c r="H2207" s="125"/>
      <c r="I2207" s="125"/>
      <c r="J2207" s="125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25"/>
      <c r="C2208" s="125"/>
      <c r="D2208" s="125"/>
      <c r="E2208" s="125"/>
      <c r="F2208" s="125"/>
      <c r="G2208" s="125"/>
      <c r="H2208" s="125"/>
      <c r="I2208" s="125"/>
      <c r="J2208" s="125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25"/>
      <c r="C2209" s="125"/>
      <c r="D2209" s="125"/>
      <c r="E2209" s="125"/>
      <c r="F2209" s="125"/>
      <c r="G2209" s="125"/>
      <c r="H2209" s="125"/>
      <c r="I2209" s="125"/>
      <c r="J2209" s="125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25"/>
      <c r="C2210" s="125"/>
      <c r="D2210" s="125"/>
      <c r="E2210" s="125"/>
      <c r="F2210" s="125"/>
      <c r="G2210" s="125"/>
      <c r="H2210" s="125"/>
      <c r="I2210" s="125"/>
      <c r="J2210" s="125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25"/>
      <c r="C2211" s="125"/>
      <c r="D2211" s="125"/>
      <c r="E2211" s="125"/>
      <c r="F2211" s="125"/>
      <c r="G2211" s="125"/>
      <c r="H2211" s="125"/>
      <c r="I2211" s="125"/>
      <c r="J2211" s="125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25"/>
      <c r="C2212" s="125"/>
      <c r="D2212" s="125"/>
      <c r="E2212" s="125"/>
      <c r="F2212" s="125"/>
      <c r="G2212" s="125"/>
      <c r="H2212" s="125"/>
      <c r="I2212" s="125"/>
      <c r="J2212" s="125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25"/>
      <c r="C2213" s="125"/>
      <c r="D2213" s="125"/>
      <c r="E2213" s="125"/>
      <c r="F2213" s="125"/>
      <c r="G2213" s="125"/>
      <c r="H2213" s="125"/>
      <c r="I2213" s="125"/>
      <c r="J2213" s="125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25"/>
      <c r="C2214" s="125"/>
      <c r="D2214" s="125"/>
      <c r="E2214" s="125"/>
      <c r="F2214" s="125"/>
      <c r="G2214" s="125"/>
      <c r="H2214" s="125"/>
      <c r="I2214" s="125"/>
      <c r="J2214" s="125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25"/>
      <c r="C2215" s="125"/>
      <c r="D2215" s="125"/>
      <c r="E2215" s="125"/>
      <c r="F2215" s="125"/>
      <c r="G2215" s="125"/>
      <c r="H2215" s="125"/>
      <c r="I2215" s="125"/>
      <c r="J2215" s="125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25"/>
      <c r="C2216" s="125"/>
      <c r="D2216" s="125"/>
      <c r="E2216" s="125"/>
      <c r="F2216" s="125"/>
      <c r="G2216" s="125"/>
      <c r="H2216" s="125"/>
      <c r="I2216" s="125"/>
      <c r="J2216" s="125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25"/>
      <c r="C2217" s="125"/>
      <c r="D2217" s="125"/>
      <c r="E2217" s="125"/>
      <c r="F2217" s="125"/>
      <c r="G2217" s="125"/>
      <c r="H2217" s="125"/>
      <c r="I2217" s="125"/>
      <c r="J2217" s="125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25"/>
      <c r="C2218" s="125"/>
      <c r="D2218" s="125"/>
      <c r="E2218" s="125"/>
      <c r="F2218" s="125"/>
      <c r="G2218" s="125"/>
      <c r="H2218" s="125"/>
      <c r="I2218" s="125"/>
      <c r="J2218" s="125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25"/>
      <c r="C2219" s="125"/>
      <c r="D2219" s="125"/>
      <c r="E2219" s="125"/>
      <c r="F2219" s="125"/>
      <c r="G2219" s="125"/>
      <c r="H2219" s="125"/>
      <c r="I2219" s="125"/>
      <c r="J2219" s="125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25"/>
      <c r="C2220" s="125"/>
      <c r="D2220" s="125"/>
      <c r="E2220" s="125"/>
      <c r="F2220" s="125"/>
      <c r="G2220" s="125"/>
      <c r="H2220" s="125"/>
      <c r="I2220" s="125"/>
      <c r="J2220" s="125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25"/>
      <c r="C2221" s="125"/>
      <c r="D2221" s="125"/>
      <c r="E2221" s="125"/>
      <c r="F2221" s="125"/>
      <c r="G2221" s="125"/>
      <c r="H2221" s="125"/>
      <c r="I2221" s="125"/>
      <c r="J2221" s="125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25"/>
      <c r="C2222" s="125"/>
      <c r="D2222" s="125"/>
      <c r="E2222" s="125"/>
      <c r="F2222" s="125"/>
      <c r="G2222" s="125"/>
      <c r="H2222" s="125"/>
      <c r="I2222" s="125"/>
      <c r="J2222" s="125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25"/>
      <c r="C2223" s="125"/>
      <c r="D2223" s="125"/>
      <c r="E2223" s="125"/>
      <c r="F2223" s="125"/>
      <c r="G2223" s="125"/>
      <c r="H2223" s="125"/>
      <c r="I2223" s="125"/>
      <c r="J2223" s="125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25"/>
      <c r="C2224" s="125"/>
      <c r="D2224" s="125"/>
      <c r="E2224" s="125"/>
      <c r="F2224" s="125"/>
      <c r="G2224" s="125"/>
      <c r="H2224" s="125"/>
      <c r="I2224" s="125"/>
      <c r="J2224" s="125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25"/>
      <c r="C2225" s="125"/>
      <c r="D2225" s="125"/>
      <c r="E2225" s="125"/>
      <c r="F2225" s="125"/>
      <c r="G2225" s="125"/>
      <c r="H2225" s="125"/>
      <c r="I2225" s="125"/>
      <c r="J2225" s="125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25"/>
      <c r="C2226" s="125"/>
      <c r="D2226" s="125"/>
      <c r="E2226" s="125"/>
      <c r="F2226" s="125"/>
      <c r="G2226" s="125"/>
      <c r="H2226" s="125"/>
      <c r="I2226" s="125"/>
      <c r="J2226" s="125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25"/>
      <c r="C2227" s="125"/>
      <c r="D2227" s="125"/>
      <c r="E2227" s="125"/>
      <c r="F2227" s="125"/>
      <c r="G2227" s="125"/>
      <c r="H2227" s="125"/>
      <c r="I2227" s="125"/>
      <c r="J2227" s="125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25"/>
      <c r="C2228" s="125"/>
      <c r="D2228" s="125"/>
      <c r="E2228" s="125"/>
      <c r="F2228" s="125"/>
      <c r="G2228" s="125"/>
      <c r="H2228" s="125"/>
      <c r="I2228" s="125"/>
      <c r="J2228" s="125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25"/>
      <c r="C2229" s="125"/>
      <c r="D2229" s="125"/>
      <c r="E2229" s="125"/>
      <c r="F2229" s="125"/>
      <c r="G2229" s="125"/>
      <c r="H2229" s="125"/>
      <c r="I2229" s="125"/>
      <c r="J2229" s="125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25"/>
      <c r="C2230" s="125"/>
      <c r="D2230" s="125"/>
      <c r="E2230" s="125"/>
      <c r="F2230" s="125"/>
      <c r="G2230" s="125"/>
      <c r="H2230" s="125"/>
      <c r="I2230" s="125"/>
      <c r="J2230" s="125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25"/>
      <c r="C2231" s="125"/>
      <c r="D2231" s="125"/>
      <c r="E2231" s="125"/>
      <c r="F2231" s="125"/>
      <c r="G2231" s="125"/>
      <c r="H2231" s="125"/>
      <c r="I2231" s="125"/>
      <c r="J2231" s="125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25"/>
      <c r="C2232" s="125"/>
      <c r="D2232" s="125"/>
      <c r="E2232" s="125"/>
      <c r="F2232" s="125"/>
      <c r="G2232" s="125"/>
      <c r="H2232" s="125"/>
      <c r="I2232" s="125"/>
      <c r="J2232" s="125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25"/>
      <c r="C2233" s="125"/>
      <c r="D2233" s="125"/>
      <c r="E2233" s="125"/>
      <c r="F2233" s="125"/>
      <c r="G2233" s="125"/>
      <c r="H2233" s="125"/>
      <c r="I2233" s="125"/>
      <c r="J2233" s="125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25"/>
      <c r="C2234" s="125"/>
      <c r="D2234" s="125"/>
      <c r="E2234" s="125"/>
      <c r="F2234" s="125"/>
      <c r="G2234" s="125"/>
      <c r="H2234" s="125"/>
      <c r="I2234" s="125"/>
      <c r="J2234" s="125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25"/>
      <c r="C2235" s="125"/>
      <c r="D2235" s="125"/>
      <c r="E2235" s="125"/>
      <c r="F2235" s="125"/>
      <c r="G2235" s="125"/>
      <c r="H2235" s="125"/>
      <c r="I2235" s="125"/>
      <c r="J2235" s="125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25"/>
      <c r="C2236" s="125"/>
      <c r="D2236" s="125"/>
      <c r="E2236" s="125"/>
      <c r="F2236" s="125"/>
      <c r="G2236" s="125"/>
      <c r="H2236" s="125"/>
      <c r="I2236" s="125"/>
      <c r="J2236" s="125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25"/>
      <c r="C2237" s="125"/>
      <c r="D2237" s="125"/>
      <c r="E2237" s="125"/>
      <c r="F2237" s="125"/>
      <c r="G2237" s="125"/>
      <c r="H2237" s="125"/>
      <c r="I2237" s="125"/>
      <c r="J2237" s="125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25"/>
      <c r="C2238" s="125"/>
      <c r="D2238" s="125"/>
      <c r="E2238" s="125"/>
      <c r="F2238" s="125"/>
      <c r="G2238" s="125"/>
      <c r="H2238" s="125"/>
      <c r="I2238" s="125"/>
      <c r="J2238" s="125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25"/>
      <c r="C2239" s="125"/>
      <c r="D2239" s="125"/>
      <c r="E2239" s="125"/>
      <c r="F2239" s="125"/>
      <c r="G2239" s="125"/>
      <c r="H2239" s="125"/>
      <c r="I2239" s="125"/>
      <c r="J2239" s="125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25"/>
      <c r="C2240" s="125"/>
      <c r="D2240" s="125"/>
      <c r="E2240" s="125"/>
      <c r="F2240" s="125"/>
      <c r="G2240" s="125"/>
      <c r="H2240" s="125"/>
      <c r="I2240" s="125"/>
      <c r="J2240" s="125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25"/>
      <c r="C2241" s="125"/>
      <c r="D2241" s="125"/>
      <c r="E2241" s="125"/>
      <c r="F2241" s="125"/>
      <c r="G2241" s="125"/>
      <c r="H2241" s="125"/>
      <c r="I2241" s="125"/>
      <c r="J2241" s="125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25"/>
      <c r="C2242" s="125"/>
      <c r="D2242" s="125"/>
      <c r="E2242" s="125"/>
      <c r="F2242" s="125"/>
      <c r="G2242" s="125"/>
      <c r="H2242" s="125"/>
      <c r="I2242" s="125"/>
      <c r="J2242" s="125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25"/>
      <c r="C2243" s="125"/>
      <c r="D2243" s="125"/>
      <c r="E2243" s="125"/>
      <c r="F2243" s="125"/>
      <c r="G2243" s="125"/>
      <c r="H2243" s="125"/>
      <c r="I2243" s="125"/>
      <c r="J2243" s="125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25"/>
      <c r="C2244" s="125"/>
      <c r="D2244" s="125"/>
      <c r="E2244" s="125"/>
      <c r="F2244" s="125"/>
      <c r="G2244" s="125"/>
      <c r="H2244" s="125"/>
      <c r="I2244" s="125"/>
      <c r="J2244" s="125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25"/>
      <c r="C2245" s="125"/>
      <c r="D2245" s="125"/>
      <c r="E2245" s="125"/>
      <c r="F2245" s="125"/>
      <c r="G2245" s="125"/>
      <c r="H2245" s="125"/>
      <c r="I2245" s="125"/>
      <c r="J2245" s="125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25"/>
      <c r="C2246" s="125"/>
      <c r="D2246" s="125"/>
      <c r="E2246" s="125"/>
      <c r="F2246" s="125"/>
      <c r="G2246" s="125"/>
      <c r="H2246" s="125"/>
      <c r="I2246" s="125"/>
      <c r="J2246" s="125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25"/>
      <c r="C2247" s="125"/>
      <c r="D2247" s="125"/>
      <c r="E2247" s="125"/>
      <c r="F2247" s="125"/>
      <c r="G2247" s="125"/>
      <c r="H2247" s="125"/>
      <c r="I2247" s="125"/>
      <c r="J2247" s="125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25"/>
      <c r="C2248" s="125"/>
      <c r="D2248" s="125"/>
      <c r="E2248" s="125"/>
      <c r="F2248" s="125"/>
      <c r="G2248" s="125"/>
      <c r="H2248" s="125"/>
      <c r="I2248" s="125"/>
      <c r="J2248" s="125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25"/>
      <c r="C2249" s="125"/>
      <c r="D2249" s="125"/>
      <c r="E2249" s="125"/>
      <c r="F2249" s="125"/>
      <c r="G2249" s="125"/>
      <c r="H2249" s="125"/>
      <c r="I2249" s="125"/>
      <c r="J2249" s="125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25"/>
      <c r="C2250" s="125"/>
      <c r="D2250" s="125"/>
      <c r="E2250" s="125"/>
      <c r="F2250" s="125"/>
      <c r="G2250" s="125"/>
      <c r="H2250" s="125"/>
      <c r="I2250" s="125"/>
      <c r="J2250" s="125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25"/>
      <c r="C2251" s="125"/>
      <c r="D2251" s="125"/>
      <c r="E2251" s="125"/>
      <c r="F2251" s="125"/>
      <c r="G2251" s="125"/>
      <c r="H2251" s="125"/>
      <c r="I2251" s="125"/>
      <c r="J2251" s="125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25"/>
      <c r="C2252" s="125"/>
      <c r="D2252" s="125"/>
      <c r="E2252" s="125"/>
      <c r="F2252" s="125"/>
      <c r="G2252" s="125"/>
      <c r="H2252" s="125"/>
      <c r="I2252" s="125"/>
      <c r="J2252" s="125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25"/>
      <c r="C2253" s="125"/>
      <c r="D2253" s="125"/>
      <c r="E2253" s="125"/>
      <c r="F2253" s="125"/>
      <c r="G2253" s="125"/>
      <c r="H2253" s="125"/>
      <c r="I2253" s="125"/>
      <c r="J2253" s="125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25"/>
      <c r="C2254" s="125"/>
      <c r="D2254" s="125"/>
      <c r="E2254" s="125"/>
      <c r="F2254" s="125"/>
      <c r="G2254" s="125"/>
      <c r="H2254" s="125"/>
      <c r="I2254" s="125"/>
      <c r="J2254" s="125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25"/>
      <c r="C2255" s="125"/>
      <c r="D2255" s="125"/>
      <c r="E2255" s="125"/>
      <c r="F2255" s="125"/>
      <c r="G2255" s="125"/>
      <c r="H2255" s="125"/>
      <c r="I2255" s="125"/>
      <c r="J2255" s="125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25"/>
      <c r="C2256" s="125"/>
      <c r="D2256" s="125"/>
      <c r="E2256" s="125"/>
      <c r="F2256" s="125"/>
      <c r="G2256" s="125"/>
      <c r="H2256" s="125"/>
      <c r="I2256" s="125"/>
      <c r="J2256" s="125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25"/>
      <c r="C2257" s="125"/>
      <c r="D2257" s="125"/>
      <c r="E2257" s="125"/>
      <c r="F2257" s="125"/>
      <c r="G2257" s="125"/>
      <c r="H2257" s="125"/>
      <c r="I2257" s="125"/>
      <c r="J2257" s="125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25"/>
      <c r="C2258" s="125"/>
      <c r="D2258" s="125"/>
      <c r="E2258" s="125"/>
      <c r="F2258" s="125"/>
      <c r="G2258" s="125"/>
      <c r="H2258" s="125"/>
      <c r="I2258" s="125"/>
      <c r="J2258" s="125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25"/>
      <c r="C2259" s="125"/>
      <c r="D2259" s="125"/>
      <c r="E2259" s="125"/>
      <c r="F2259" s="125"/>
      <c r="G2259" s="125"/>
      <c r="H2259" s="125"/>
      <c r="I2259" s="125"/>
      <c r="J2259" s="125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25"/>
      <c r="C2260" s="125"/>
      <c r="D2260" s="125"/>
      <c r="E2260" s="125"/>
      <c r="F2260" s="125"/>
      <c r="G2260" s="125"/>
      <c r="H2260" s="125"/>
      <c r="I2260" s="125"/>
      <c r="J2260" s="125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25"/>
      <c r="C2261" s="125"/>
      <c r="D2261" s="125"/>
      <c r="E2261" s="125"/>
      <c r="F2261" s="125"/>
      <c r="G2261" s="125"/>
      <c r="H2261" s="125"/>
      <c r="I2261" s="125"/>
      <c r="J2261" s="125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25"/>
      <c r="C2262" s="125"/>
      <c r="D2262" s="125"/>
      <c r="E2262" s="125"/>
      <c r="F2262" s="125"/>
      <c r="G2262" s="125"/>
      <c r="H2262" s="125"/>
      <c r="I2262" s="125"/>
      <c r="J2262" s="125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25"/>
      <c r="C2263" s="125"/>
      <c r="D2263" s="125"/>
      <c r="E2263" s="125"/>
      <c r="F2263" s="125"/>
      <c r="G2263" s="125"/>
      <c r="H2263" s="125"/>
      <c r="I2263" s="125"/>
      <c r="J2263" s="125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25"/>
      <c r="C2264" s="125"/>
      <c r="D2264" s="125"/>
      <c r="E2264" s="125"/>
      <c r="F2264" s="125"/>
      <c r="G2264" s="125"/>
      <c r="H2264" s="125"/>
      <c r="I2264" s="125"/>
      <c r="J2264" s="125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25"/>
      <c r="C2265" s="125"/>
      <c r="D2265" s="125"/>
      <c r="E2265" s="125"/>
      <c r="F2265" s="125"/>
      <c r="G2265" s="125"/>
      <c r="H2265" s="125"/>
      <c r="I2265" s="125"/>
      <c r="J2265" s="125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25"/>
      <c r="C2266" s="125"/>
      <c r="D2266" s="125"/>
      <c r="E2266" s="125"/>
      <c r="F2266" s="125"/>
      <c r="G2266" s="125"/>
      <c r="H2266" s="125"/>
      <c r="I2266" s="125"/>
      <c r="J2266" s="125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25"/>
      <c r="C2267" s="125"/>
      <c r="D2267" s="125"/>
      <c r="E2267" s="125"/>
      <c r="F2267" s="125"/>
      <c r="G2267" s="125"/>
      <c r="H2267" s="125"/>
      <c r="I2267" s="125"/>
      <c r="J2267" s="125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25"/>
      <c r="C2268" s="125"/>
      <c r="D2268" s="125"/>
      <c r="E2268" s="125"/>
      <c r="F2268" s="125"/>
      <c r="G2268" s="125"/>
      <c r="H2268" s="125"/>
      <c r="I2268" s="125"/>
      <c r="J2268" s="125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25"/>
      <c r="C2269" s="125"/>
      <c r="D2269" s="125"/>
      <c r="E2269" s="125"/>
      <c r="F2269" s="125"/>
      <c r="G2269" s="125"/>
      <c r="H2269" s="125"/>
      <c r="I2269" s="125"/>
      <c r="J2269" s="125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25"/>
      <c r="C2270" s="125"/>
      <c r="D2270" s="125"/>
      <c r="E2270" s="125"/>
      <c r="F2270" s="125"/>
      <c r="G2270" s="125"/>
      <c r="H2270" s="125"/>
      <c r="I2270" s="125"/>
      <c r="J2270" s="125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25"/>
      <c r="C2271" s="125"/>
      <c r="D2271" s="125"/>
      <c r="E2271" s="125"/>
      <c r="F2271" s="125"/>
      <c r="G2271" s="125"/>
      <c r="H2271" s="125"/>
      <c r="I2271" s="125"/>
      <c r="J2271" s="125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25"/>
      <c r="C2272" s="125"/>
      <c r="D2272" s="125"/>
      <c r="E2272" s="125"/>
      <c r="F2272" s="125"/>
      <c r="G2272" s="125"/>
      <c r="H2272" s="125"/>
      <c r="I2272" s="125"/>
      <c r="J2272" s="125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25"/>
      <c r="C2273" s="125"/>
      <c r="D2273" s="125"/>
      <c r="E2273" s="125"/>
      <c r="F2273" s="125"/>
      <c r="G2273" s="125"/>
      <c r="H2273" s="125"/>
      <c r="I2273" s="125"/>
      <c r="J2273" s="125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25"/>
      <c r="C2274" s="125"/>
      <c r="D2274" s="125"/>
      <c r="E2274" s="125"/>
      <c r="F2274" s="125"/>
      <c r="G2274" s="125"/>
      <c r="H2274" s="125"/>
      <c r="I2274" s="125"/>
      <c r="J2274" s="125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25"/>
      <c r="C2275" s="125"/>
      <c r="D2275" s="125"/>
      <c r="E2275" s="125"/>
      <c r="F2275" s="125"/>
      <c r="G2275" s="125"/>
      <c r="H2275" s="125"/>
      <c r="I2275" s="125"/>
      <c r="J2275" s="125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25"/>
      <c r="C2276" s="125"/>
      <c r="D2276" s="125"/>
      <c r="E2276" s="125"/>
      <c r="F2276" s="125"/>
      <c r="G2276" s="125"/>
      <c r="H2276" s="125"/>
      <c r="I2276" s="125"/>
      <c r="J2276" s="125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25"/>
      <c r="C2277" s="125"/>
      <c r="D2277" s="125"/>
      <c r="E2277" s="125"/>
      <c r="F2277" s="125"/>
      <c r="G2277" s="125"/>
      <c r="H2277" s="125"/>
      <c r="I2277" s="125"/>
      <c r="J2277" s="125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25"/>
      <c r="C2278" s="125"/>
      <c r="D2278" s="125"/>
      <c r="E2278" s="125"/>
      <c r="F2278" s="125"/>
      <c r="G2278" s="125"/>
      <c r="H2278" s="125"/>
      <c r="I2278" s="125"/>
      <c r="J2278" s="125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25"/>
      <c r="C2279" s="125"/>
      <c r="D2279" s="125"/>
      <c r="E2279" s="125"/>
      <c r="F2279" s="125"/>
      <c r="G2279" s="125"/>
      <c r="H2279" s="125"/>
      <c r="I2279" s="125"/>
      <c r="J2279" s="125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25"/>
      <c r="C2280" s="125"/>
      <c r="D2280" s="125"/>
      <c r="E2280" s="125"/>
      <c r="F2280" s="125"/>
      <c r="G2280" s="125"/>
      <c r="H2280" s="125"/>
      <c r="I2280" s="125"/>
      <c r="J2280" s="125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25"/>
      <c r="C2281" s="125"/>
      <c r="D2281" s="125"/>
      <c r="E2281" s="125"/>
      <c r="F2281" s="125"/>
      <c r="G2281" s="125"/>
      <c r="H2281" s="125"/>
      <c r="I2281" s="125"/>
      <c r="J2281" s="125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25"/>
      <c r="C2282" s="125"/>
      <c r="D2282" s="125"/>
      <c r="E2282" s="125"/>
      <c r="F2282" s="125"/>
      <c r="G2282" s="125"/>
      <c r="H2282" s="125"/>
      <c r="I2282" s="125"/>
      <c r="J2282" s="125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25"/>
      <c r="C2283" s="125"/>
      <c r="D2283" s="125"/>
      <c r="E2283" s="125"/>
      <c r="F2283" s="125"/>
      <c r="G2283" s="125"/>
      <c r="H2283" s="125"/>
      <c r="I2283" s="125"/>
      <c r="J2283" s="125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25"/>
      <c r="C2284" s="125"/>
      <c r="D2284" s="125"/>
      <c r="E2284" s="125"/>
      <c r="F2284" s="125"/>
      <c r="G2284" s="125"/>
      <c r="H2284" s="125"/>
      <c r="I2284" s="125"/>
      <c r="J2284" s="125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25"/>
      <c r="C2285" s="125"/>
      <c r="D2285" s="125"/>
      <c r="E2285" s="125"/>
      <c r="F2285" s="125"/>
      <c r="G2285" s="125"/>
      <c r="H2285" s="125"/>
      <c r="I2285" s="125"/>
      <c r="J2285" s="125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25"/>
      <c r="C2286" s="125"/>
      <c r="D2286" s="125"/>
      <c r="E2286" s="125"/>
      <c r="F2286" s="125"/>
      <c r="G2286" s="125"/>
      <c r="H2286" s="125"/>
      <c r="I2286" s="125"/>
      <c r="J2286" s="125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25"/>
      <c r="C2287" s="125"/>
      <c r="D2287" s="125"/>
      <c r="E2287" s="125"/>
      <c r="F2287" s="125"/>
      <c r="G2287" s="125"/>
      <c r="H2287" s="125"/>
      <c r="I2287" s="125"/>
      <c r="J2287" s="125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25"/>
      <c r="C2288" s="125"/>
      <c r="D2288" s="125"/>
      <c r="E2288" s="125"/>
      <c r="F2288" s="125"/>
      <c r="G2288" s="125"/>
      <c r="H2288" s="125"/>
      <c r="I2288" s="125"/>
      <c r="J2288" s="125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25"/>
      <c r="C2289" s="125"/>
      <c r="D2289" s="125"/>
      <c r="E2289" s="125"/>
      <c r="F2289" s="125"/>
      <c r="G2289" s="125"/>
      <c r="H2289" s="125"/>
      <c r="I2289" s="125"/>
      <c r="J2289" s="125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25"/>
      <c r="C2290" s="125"/>
      <c r="D2290" s="125"/>
      <c r="E2290" s="125"/>
      <c r="F2290" s="125"/>
      <c r="G2290" s="125"/>
      <c r="H2290" s="125"/>
      <c r="I2290" s="125"/>
      <c r="J2290" s="125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25"/>
      <c r="C2291" s="125"/>
      <c r="D2291" s="125"/>
      <c r="E2291" s="125"/>
      <c r="F2291" s="125"/>
      <c r="G2291" s="125"/>
      <c r="H2291" s="125"/>
      <c r="I2291" s="125"/>
      <c r="J2291" s="125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25"/>
      <c r="C2292" s="125"/>
      <c r="D2292" s="125"/>
      <c r="E2292" s="125"/>
      <c r="F2292" s="125"/>
      <c r="G2292" s="125"/>
      <c r="H2292" s="125"/>
      <c r="I2292" s="125"/>
      <c r="J2292" s="125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25"/>
      <c r="C2293" s="125"/>
      <c r="D2293" s="125"/>
      <c r="E2293" s="125"/>
      <c r="F2293" s="125"/>
      <c r="G2293" s="125"/>
      <c r="H2293" s="125"/>
      <c r="I2293" s="125"/>
      <c r="J2293" s="125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25"/>
      <c r="C2294" s="125"/>
      <c r="D2294" s="125"/>
      <c r="E2294" s="125"/>
      <c r="F2294" s="125"/>
      <c r="G2294" s="125"/>
      <c r="H2294" s="125"/>
      <c r="I2294" s="125"/>
      <c r="J2294" s="125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25"/>
      <c r="C2295" s="125"/>
      <c r="D2295" s="125"/>
      <c r="E2295" s="125"/>
      <c r="F2295" s="125"/>
      <c r="G2295" s="125"/>
      <c r="H2295" s="125"/>
      <c r="I2295" s="125"/>
      <c r="J2295" s="125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25"/>
      <c r="C2296" s="125"/>
      <c r="D2296" s="125"/>
      <c r="E2296" s="125"/>
      <c r="F2296" s="125"/>
      <c r="G2296" s="125"/>
      <c r="H2296" s="125"/>
      <c r="I2296" s="125"/>
      <c r="J2296" s="125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25"/>
      <c r="C2297" s="125"/>
      <c r="D2297" s="125"/>
      <c r="E2297" s="125"/>
      <c r="F2297" s="125"/>
      <c r="G2297" s="125"/>
      <c r="H2297" s="125"/>
      <c r="I2297" s="125"/>
      <c r="J2297" s="125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25"/>
      <c r="C2298" s="125"/>
      <c r="D2298" s="125"/>
      <c r="E2298" s="125"/>
      <c r="F2298" s="125"/>
      <c r="G2298" s="125"/>
      <c r="H2298" s="125"/>
      <c r="I2298" s="125"/>
      <c r="J2298" s="125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25"/>
      <c r="C2299" s="125"/>
      <c r="D2299" s="125"/>
      <c r="E2299" s="125"/>
      <c r="F2299" s="125"/>
      <c r="G2299" s="125"/>
      <c r="H2299" s="125"/>
      <c r="I2299" s="125"/>
      <c r="J2299" s="125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25"/>
      <c r="C2300" s="125"/>
      <c r="D2300" s="125"/>
      <c r="E2300" s="125"/>
      <c r="F2300" s="125"/>
      <c r="G2300" s="125"/>
      <c r="H2300" s="125"/>
      <c r="I2300" s="125"/>
      <c r="J2300" s="125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25"/>
      <c r="C2301" s="125"/>
      <c r="D2301" s="125"/>
      <c r="E2301" s="125"/>
      <c r="F2301" s="125"/>
      <c r="G2301" s="125"/>
      <c r="H2301" s="125"/>
      <c r="I2301" s="125"/>
      <c r="J2301" s="125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25"/>
      <c r="C2302" s="125"/>
      <c r="D2302" s="125"/>
      <c r="E2302" s="125"/>
      <c r="F2302" s="125"/>
      <c r="G2302" s="125"/>
      <c r="H2302" s="125"/>
      <c r="I2302" s="125"/>
      <c r="J2302" s="125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25"/>
      <c r="C2303" s="125"/>
      <c r="D2303" s="125"/>
      <c r="E2303" s="125"/>
      <c r="F2303" s="125"/>
      <c r="G2303" s="125"/>
      <c r="H2303" s="125"/>
      <c r="I2303" s="125"/>
      <c r="J2303" s="125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25"/>
      <c r="C2304" s="125"/>
      <c r="D2304" s="125"/>
      <c r="E2304" s="125"/>
      <c r="F2304" s="125"/>
      <c r="G2304" s="125"/>
      <c r="H2304" s="125"/>
      <c r="I2304" s="125"/>
      <c r="J2304" s="125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25"/>
      <c r="C2305" s="125"/>
      <c r="D2305" s="125"/>
      <c r="E2305" s="125"/>
      <c r="F2305" s="125"/>
      <c r="G2305" s="125"/>
      <c r="H2305" s="125"/>
      <c r="I2305" s="125"/>
      <c r="J2305" s="125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25"/>
      <c r="C2306" s="125"/>
      <c r="D2306" s="125"/>
      <c r="E2306" s="125"/>
      <c r="F2306" s="125"/>
      <c r="G2306" s="125"/>
      <c r="H2306" s="125"/>
      <c r="I2306" s="125"/>
      <c r="J2306" s="125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25"/>
      <c r="C2307" s="125"/>
      <c r="D2307" s="125"/>
      <c r="E2307" s="125"/>
      <c r="F2307" s="125"/>
      <c r="G2307" s="125"/>
      <c r="H2307" s="125"/>
      <c r="I2307" s="125"/>
      <c r="J2307" s="125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25"/>
      <c r="C2308" s="125"/>
      <c r="D2308" s="125"/>
      <c r="E2308" s="125"/>
      <c r="F2308" s="125"/>
      <c r="G2308" s="125"/>
      <c r="H2308" s="125"/>
      <c r="I2308" s="125"/>
      <c r="J2308" s="125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25"/>
      <c r="C2309" s="125"/>
      <c r="D2309" s="125"/>
      <c r="E2309" s="125"/>
      <c r="F2309" s="125"/>
      <c r="G2309" s="125"/>
      <c r="H2309" s="125"/>
      <c r="I2309" s="125"/>
      <c r="J2309" s="125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25"/>
      <c r="C2310" s="125"/>
      <c r="D2310" s="125"/>
      <c r="E2310" s="125"/>
      <c r="F2310" s="125"/>
      <c r="G2310" s="125"/>
      <c r="H2310" s="125"/>
      <c r="I2310" s="125"/>
      <c r="J2310" s="125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25"/>
      <c r="C2311" s="125"/>
      <c r="D2311" s="125"/>
      <c r="E2311" s="125"/>
      <c r="F2311" s="125"/>
      <c r="G2311" s="125"/>
      <c r="H2311" s="125"/>
      <c r="I2311" s="125"/>
      <c r="J2311" s="125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25"/>
      <c r="C2312" s="125"/>
      <c r="D2312" s="125"/>
      <c r="E2312" s="125"/>
      <c r="F2312" s="125"/>
      <c r="G2312" s="125"/>
      <c r="H2312" s="125"/>
      <c r="I2312" s="125"/>
      <c r="J2312" s="125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25"/>
      <c r="C2313" s="125"/>
      <c r="D2313" s="125"/>
      <c r="E2313" s="125"/>
      <c r="F2313" s="125"/>
      <c r="G2313" s="125"/>
      <c r="H2313" s="125"/>
      <c r="I2313" s="125"/>
      <c r="J2313" s="125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25"/>
      <c r="C2314" s="125"/>
      <c r="D2314" s="125"/>
      <c r="E2314" s="125"/>
      <c r="F2314" s="125"/>
      <c r="G2314" s="125"/>
      <c r="H2314" s="125"/>
      <c r="I2314" s="125"/>
      <c r="J2314" s="125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25"/>
      <c r="C2315" s="125"/>
      <c r="D2315" s="125"/>
      <c r="E2315" s="125"/>
      <c r="F2315" s="125"/>
      <c r="G2315" s="125"/>
      <c r="H2315" s="125"/>
      <c r="I2315" s="125"/>
      <c r="J2315" s="125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25"/>
      <c r="C2316" s="125"/>
      <c r="D2316" s="125"/>
      <c r="E2316" s="125"/>
      <c r="F2316" s="125"/>
      <c r="G2316" s="125"/>
      <c r="H2316" s="125"/>
      <c r="I2316" s="125"/>
      <c r="J2316" s="125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25"/>
      <c r="C2317" s="125"/>
      <c r="D2317" s="125"/>
      <c r="E2317" s="125"/>
      <c r="F2317" s="125"/>
      <c r="G2317" s="125"/>
      <c r="H2317" s="125"/>
      <c r="I2317" s="125"/>
      <c r="J2317" s="125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25"/>
      <c r="C2318" s="125"/>
      <c r="D2318" s="125"/>
      <c r="E2318" s="125"/>
      <c r="F2318" s="125"/>
      <c r="G2318" s="125"/>
      <c r="H2318" s="125"/>
      <c r="I2318" s="125"/>
      <c r="J2318" s="125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25"/>
      <c r="C2319" s="125"/>
      <c r="D2319" s="125"/>
      <c r="E2319" s="125"/>
      <c r="F2319" s="125"/>
      <c r="G2319" s="125"/>
      <c r="H2319" s="125"/>
      <c r="I2319" s="125"/>
      <c r="J2319" s="125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25"/>
      <c r="C2320" s="125"/>
      <c r="D2320" s="125"/>
      <c r="E2320" s="125"/>
      <c r="F2320" s="125"/>
      <c r="G2320" s="125"/>
      <c r="H2320" s="125"/>
      <c r="I2320" s="125"/>
      <c r="J2320" s="125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25"/>
      <c r="C2321" s="125"/>
      <c r="D2321" s="125"/>
      <c r="E2321" s="125"/>
      <c r="F2321" s="125"/>
      <c r="G2321" s="125"/>
      <c r="H2321" s="125"/>
      <c r="I2321" s="125"/>
      <c r="J2321" s="125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25"/>
      <c r="C2322" s="125"/>
      <c r="D2322" s="125"/>
      <c r="E2322" s="125"/>
      <c r="F2322" s="125"/>
      <c r="G2322" s="125"/>
      <c r="H2322" s="125"/>
      <c r="I2322" s="125"/>
      <c r="J2322" s="125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25"/>
      <c r="C2323" s="125"/>
      <c r="D2323" s="125"/>
      <c r="E2323" s="125"/>
      <c r="F2323" s="125"/>
      <c r="G2323" s="125"/>
      <c r="H2323" s="125"/>
      <c r="I2323" s="125"/>
      <c r="J2323" s="125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25"/>
      <c r="C2324" s="125"/>
      <c r="D2324" s="125"/>
      <c r="E2324" s="125"/>
      <c r="F2324" s="125"/>
      <c r="G2324" s="125"/>
      <c r="H2324" s="125"/>
      <c r="I2324" s="125"/>
      <c r="J2324" s="125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25"/>
      <c r="C2325" s="125"/>
      <c r="D2325" s="125"/>
      <c r="E2325" s="125"/>
      <c r="F2325" s="125"/>
      <c r="G2325" s="125"/>
      <c r="H2325" s="125"/>
      <c r="I2325" s="125"/>
      <c r="J2325" s="125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25"/>
      <c r="C2326" s="125"/>
      <c r="D2326" s="125"/>
      <c r="E2326" s="125"/>
      <c r="F2326" s="125"/>
      <c r="G2326" s="125"/>
      <c r="H2326" s="125"/>
      <c r="I2326" s="125"/>
      <c r="J2326" s="125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25"/>
      <c r="C2327" s="125"/>
      <c r="D2327" s="125"/>
      <c r="E2327" s="125"/>
      <c r="F2327" s="125"/>
      <c r="G2327" s="125"/>
      <c r="H2327" s="125"/>
      <c r="I2327" s="125"/>
      <c r="J2327" s="125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25"/>
      <c r="C2328" s="125"/>
      <c r="D2328" s="125"/>
      <c r="E2328" s="125"/>
      <c r="F2328" s="125"/>
      <c r="G2328" s="125"/>
      <c r="H2328" s="125"/>
      <c r="I2328" s="125"/>
      <c r="J2328" s="125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25"/>
      <c r="C2329" s="125"/>
      <c r="D2329" s="125"/>
      <c r="E2329" s="125"/>
      <c r="F2329" s="125"/>
      <c r="G2329" s="125"/>
      <c r="H2329" s="125"/>
      <c r="I2329" s="125"/>
      <c r="J2329" s="125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25"/>
      <c r="C2330" s="125"/>
      <c r="D2330" s="125"/>
      <c r="E2330" s="125"/>
      <c r="F2330" s="125"/>
      <c r="G2330" s="125"/>
      <c r="H2330" s="125"/>
      <c r="I2330" s="125"/>
      <c r="J2330" s="125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25"/>
      <c r="C2331" s="125"/>
      <c r="D2331" s="125"/>
      <c r="E2331" s="125"/>
      <c r="F2331" s="125"/>
      <c r="G2331" s="125"/>
      <c r="H2331" s="125"/>
      <c r="I2331" s="125"/>
      <c r="J2331" s="125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25"/>
      <c r="C2332" s="125"/>
      <c r="D2332" s="125"/>
      <c r="E2332" s="125"/>
      <c r="F2332" s="125"/>
      <c r="G2332" s="125"/>
      <c r="H2332" s="125"/>
      <c r="I2332" s="125"/>
      <c r="J2332" s="125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25"/>
      <c r="C2333" s="125"/>
      <c r="D2333" s="125"/>
      <c r="E2333" s="125"/>
      <c r="F2333" s="125"/>
      <c r="G2333" s="125"/>
      <c r="H2333" s="125"/>
      <c r="I2333" s="125"/>
      <c r="J2333" s="125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25"/>
      <c r="C2334" s="125"/>
      <c r="D2334" s="125"/>
      <c r="E2334" s="125"/>
      <c r="F2334" s="125"/>
      <c r="G2334" s="125"/>
      <c r="H2334" s="125"/>
      <c r="I2334" s="125"/>
      <c r="J2334" s="125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25"/>
      <c r="C2335" s="125"/>
      <c r="D2335" s="125"/>
      <c r="E2335" s="125"/>
      <c r="F2335" s="125"/>
      <c r="G2335" s="125"/>
      <c r="H2335" s="125"/>
      <c r="I2335" s="125"/>
      <c r="J2335" s="125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25"/>
      <c r="C2336" s="125"/>
      <c r="D2336" s="125"/>
      <c r="E2336" s="125"/>
      <c r="F2336" s="125"/>
      <c r="G2336" s="125"/>
      <c r="H2336" s="125"/>
      <c r="I2336" s="125"/>
      <c r="J2336" s="125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25"/>
      <c r="C2337" s="125"/>
      <c r="D2337" s="125"/>
      <c r="E2337" s="125"/>
      <c r="F2337" s="125"/>
      <c r="G2337" s="125"/>
      <c r="H2337" s="125"/>
      <c r="I2337" s="125"/>
      <c r="J2337" s="125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25"/>
      <c r="C2338" s="125"/>
      <c r="D2338" s="125"/>
      <c r="E2338" s="125"/>
      <c r="F2338" s="125"/>
      <c r="G2338" s="125"/>
      <c r="H2338" s="125"/>
      <c r="I2338" s="125"/>
      <c r="J2338" s="125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25"/>
      <c r="C2339" s="125"/>
      <c r="D2339" s="125"/>
      <c r="E2339" s="125"/>
      <c r="F2339" s="125"/>
      <c r="G2339" s="125"/>
      <c r="H2339" s="125"/>
      <c r="I2339" s="125"/>
      <c r="J2339" s="125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25"/>
      <c r="C2340" s="125"/>
      <c r="D2340" s="125"/>
      <c r="E2340" s="125"/>
      <c r="F2340" s="125"/>
      <c r="G2340" s="125"/>
      <c r="H2340" s="125"/>
      <c r="I2340" s="125"/>
      <c r="J2340" s="125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25"/>
      <c r="C2341" s="125"/>
      <c r="D2341" s="125"/>
      <c r="E2341" s="125"/>
      <c r="F2341" s="125"/>
      <c r="G2341" s="125"/>
      <c r="H2341" s="125"/>
      <c r="I2341" s="125"/>
      <c r="J2341" s="125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25"/>
      <c r="C2342" s="125"/>
      <c r="D2342" s="125"/>
      <c r="E2342" s="125"/>
      <c r="F2342" s="125"/>
      <c r="G2342" s="125"/>
      <c r="H2342" s="125"/>
      <c r="I2342" s="125"/>
      <c r="J2342" s="125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25"/>
      <c r="C2343" s="125"/>
      <c r="D2343" s="125"/>
      <c r="E2343" s="125"/>
      <c r="F2343" s="125"/>
      <c r="G2343" s="125"/>
      <c r="H2343" s="125"/>
      <c r="I2343" s="125"/>
      <c r="J2343" s="125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25"/>
      <c r="C2344" s="125"/>
      <c r="D2344" s="125"/>
      <c r="E2344" s="125"/>
      <c r="F2344" s="125"/>
      <c r="G2344" s="125"/>
      <c r="H2344" s="125"/>
      <c r="I2344" s="125"/>
      <c r="J2344" s="125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25"/>
      <c r="C2345" s="125"/>
      <c r="D2345" s="125"/>
      <c r="E2345" s="125"/>
      <c r="F2345" s="125"/>
      <c r="G2345" s="125"/>
      <c r="H2345" s="125"/>
      <c r="I2345" s="125"/>
      <c r="J2345" s="125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25"/>
      <c r="C2346" s="125"/>
      <c r="D2346" s="125"/>
      <c r="E2346" s="125"/>
      <c r="F2346" s="125"/>
      <c r="G2346" s="125"/>
      <c r="H2346" s="125"/>
      <c r="I2346" s="125"/>
      <c r="J2346" s="125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25"/>
      <c r="C2347" s="125"/>
      <c r="D2347" s="125"/>
      <c r="E2347" s="125"/>
      <c r="F2347" s="125"/>
      <c r="G2347" s="125"/>
      <c r="H2347" s="125"/>
      <c r="I2347" s="125"/>
      <c r="J2347" s="125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25"/>
      <c r="C2348" s="125"/>
      <c r="D2348" s="125"/>
      <c r="E2348" s="125"/>
      <c r="F2348" s="125"/>
      <c r="G2348" s="125"/>
      <c r="H2348" s="125"/>
      <c r="I2348" s="125"/>
      <c r="J2348" s="125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25"/>
      <c r="C2349" s="125"/>
      <c r="D2349" s="125"/>
      <c r="E2349" s="125"/>
      <c r="F2349" s="125"/>
      <c r="G2349" s="125"/>
      <c r="H2349" s="125"/>
      <c r="I2349" s="125"/>
      <c r="J2349" s="125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25"/>
      <c r="C2350" s="125"/>
      <c r="D2350" s="125"/>
      <c r="E2350" s="125"/>
      <c r="F2350" s="125"/>
      <c r="G2350" s="125"/>
      <c r="H2350" s="125"/>
      <c r="I2350" s="125"/>
      <c r="J2350" s="125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25"/>
      <c r="C2351" s="125"/>
      <c r="D2351" s="125"/>
      <c r="E2351" s="125"/>
      <c r="F2351" s="125"/>
      <c r="G2351" s="125"/>
      <c r="H2351" s="125"/>
      <c r="I2351" s="125"/>
      <c r="J2351" s="125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25"/>
      <c r="C2352" s="125"/>
      <c r="D2352" s="125"/>
      <c r="E2352" s="125"/>
      <c r="F2352" s="125"/>
      <c r="G2352" s="125"/>
      <c r="H2352" s="125"/>
      <c r="I2352" s="125"/>
      <c r="J2352" s="125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25"/>
      <c r="C2353" s="125"/>
      <c r="D2353" s="125"/>
      <c r="E2353" s="125"/>
      <c r="F2353" s="125"/>
      <c r="G2353" s="125"/>
      <c r="H2353" s="125"/>
      <c r="I2353" s="125"/>
      <c r="J2353" s="125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25"/>
      <c r="C2354" s="125"/>
      <c r="D2354" s="125"/>
      <c r="E2354" s="125"/>
      <c r="F2354" s="125"/>
      <c r="G2354" s="125"/>
      <c r="H2354" s="125"/>
      <c r="I2354" s="125"/>
      <c r="J2354" s="125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25"/>
      <c r="C2355" s="125"/>
      <c r="D2355" s="125"/>
      <c r="E2355" s="125"/>
      <c r="F2355" s="125"/>
      <c r="G2355" s="125"/>
      <c r="H2355" s="125"/>
      <c r="I2355" s="125"/>
      <c r="J2355" s="125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25"/>
      <c r="C2356" s="125"/>
      <c r="D2356" s="125"/>
      <c r="E2356" s="125"/>
      <c r="F2356" s="125"/>
      <c r="G2356" s="125"/>
      <c r="H2356" s="125"/>
      <c r="I2356" s="125"/>
      <c r="J2356" s="125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25"/>
      <c r="C2357" s="125"/>
      <c r="D2357" s="125"/>
      <c r="E2357" s="125"/>
      <c r="F2357" s="125"/>
      <c r="G2357" s="125"/>
      <c r="H2357" s="125"/>
      <c r="I2357" s="125"/>
      <c r="J2357" s="125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25"/>
      <c r="C2358" s="125"/>
      <c r="D2358" s="125"/>
      <c r="E2358" s="125"/>
      <c r="F2358" s="125"/>
      <c r="G2358" s="125"/>
      <c r="H2358" s="125"/>
      <c r="I2358" s="125"/>
      <c r="J2358" s="125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25"/>
      <c r="C2359" s="125"/>
      <c r="D2359" s="125"/>
      <c r="E2359" s="125"/>
      <c r="F2359" s="125"/>
      <c r="G2359" s="125"/>
      <c r="H2359" s="125"/>
      <c r="I2359" s="125"/>
      <c r="J2359" s="125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25"/>
      <c r="C2360" s="125"/>
      <c r="D2360" s="125"/>
      <c r="E2360" s="125"/>
      <c r="F2360" s="125"/>
      <c r="G2360" s="125"/>
      <c r="H2360" s="125"/>
      <c r="I2360" s="125"/>
      <c r="J2360" s="125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25"/>
      <c r="C2361" s="125"/>
      <c r="D2361" s="125"/>
      <c r="E2361" s="125"/>
      <c r="F2361" s="125"/>
      <c r="G2361" s="125"/>
      <c r="H2361" s="125"/>
      <c r="I2361" s="125"/>
      <c r="J2361" s="125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25"/>
      <c r="C2362" s="125"/>
      <c r="D2362" s="125"/>
      <c r="E2362" s="125"/>
      <c r="F2362" s="125"/>
      <c r="G2362" s="125"/>
      <c r="H2362" s="125"/>
      <c r="I2362" s="125"/>
      <c r="J2362" s="125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25"/>
      <c r="C2363" s="125"/>
      <c r="D2363" s="125"/>
      <c r="E2363" s="125"/>
      <c r="F2363" s="125"/>
      <c r="G2363" s="125"/>
      <c r="H2363" s="125"/>
      <c r="I2363" s="125"/>
      <c r="J2363" s="125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25"/>
      <c r="C2364" s="125"/>
      <c r="D2364" s="125"/>
      <c r="E2364" s="125"/>
      <c r="F2364" s="125"/>
      <c r="G2364" s="125"/>
      <c r="H2364" s="125"/>
      <c r="I2364" s="125"/>
      <c r="J2364" s="125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25"/>
      <c r="C2365" s="125"/>
      <c r="D2365" s="125"/>
      <c r="E2365" s="125"/>
      <c r="F2365" s="125"/>
      <c r="G2365" s="125"/>
      <c r="H2365" s="125"/>
      <c r="I2365" s="125"/>
      <c r="J2365" s="125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25"/>
      <c r="C2366" s="125"/>
      <c r="D2366" s="125"/>
      <c r="E2366" s="125"/>
      <c r="F2366" s="125"/>
      <c r="G2366" s="125"/>
      <c r="H2366" s="125"/>
      <c r="I2366" s="125"/>
      <c r="J2366" s="125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25"/>
      <c r="C2367" s="125"/>
      <c r="D2367" s="125"/>
      <c r="E2367" s="125"/>
      <c r="F2367" s="125"/>
      <c r="G2367" s="125"/>
      <c r="H2367" s="125"/>
      <c r="I2367" s="125"/>
      <c r="J2367" s="125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25"/>
      <c r="C2368" s="125"/>
      <c r="D2368" s="125"/>
      <c r="E2368" s="125"/>
      <c r="F2368" s="125"/>
      <c r="G2368" s="125"/>
      <c r="H2368" s="125"/>
      <c r="I2368" s="125"/>
      <c r="J2368" s="125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25"/>
      <c r="C2369" s="125"/>
      <c r="D2369" s="125"/>
      <c r="E2369" s="125"/>
      <c r="F2369" s="125"/>
      <c r="G2369" s="125"/>
      <c r="H2369" s="125"/>
      <c r="I2369" s="125"/>
      <c r="J2369" s="125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25"/>
      <c r="C2370" s="125"/>
      <c r="D2370" s="125"/>
      <c r="E2370" s="125"/>
      <c r="F2370" s="125"/>
      <c r="G2370" s="125"/>
      <c r="H2370" s="125"/>
      <c r="I2370" s="125"/>
      <c r="J2370" s="125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25"/>
      <c r="C2371" s="125"/>
      <c r="D2371" s="125"/>
      <c r="E2371" s="125"/>
      <c r="F2371" s="125"/>
      <c r="G2371" s="125"/>
      <c r="H2371" s="125"/>
      <c r="I2371" s="125"/>
      <c r="J2371" s="125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25"/>
      <c r="C2372" s="125"/>
      <c r="D2372" s="125"/>
      <c r="E2372" s="125"/>
      <c r="F2372" s="125"/>
      <c r="G2372" s="125"/>
      <c r="H2372" s="125"/>
      <c r="I2372" s="125"/>
      <c r="J2372" s="125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25"/>
      <c r="C2373" s="125"/>
      <c r="D2373" s="125"/>
      <c r="E2373" s="125"/>
      <c r="F2373" s="125"/>
      <c r="G2373" s="125"/>
      <c r="H2373" s="125"/>
      <c r="I2373" s="125"/>
      <c r="J2373" s="125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25"/>
      <c r="C2374" s="125"/>
      <c r="D2374" s="125"/>
      <c r="E2374" s="125"/>
      <c r="F2374" s="125"/>
      <c r="G2374" s="125"/>
      <c r="H2374" s="125"/>
      <c r="I2374" s="125"/>
      <c r="J2374" s="125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25"/>
      <c r="C2375" s="125"/>
      <c r="D2375" s="125"/>
      <c r="E2375" s="125"/>
      <c r="F2375" s="125"/>
      <c r="G2375" s="125"/>
      <c r="H2375" s="125"/>
      <c r="I2375" s="125"/>
      <c r="J2375" s="125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25"/>
      <c r="C2376" s="125"/>
      <c r="D2376" s="125"/>
      <c r="E2376" s="125"/>
      <c r="F2376" s="125"/>
      <c r="G2376" s="125"/>
      <c r="H2376" s="125"/>
      <c r="I2376" s="125"/>
      <c r="J2376" s="125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25"/>
      <c r="C2377" s="125"/>
      <c r="D2377" s="125"/>
      <c r="E2377" s="125"/>
      <c r="F2377" s="125"/>
      <c r="G2377" s="125"/>
      <c r="H2377" s="125"/>
      <c r="I2377" s="125"/>
      <c r="J2377" s="125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25"/>
      <c r="C2378" s="125"/>
      <c r="D2378" s="125"/>
      <c r="E2378" s="125"/>
      <c r="F2378" s="125"/>
      <c r="G2378" s="125"/>
      <c r="H2378" s="125"/>
      <c r="I2378" s="125"/>
      <c r="J2378" s="125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25"/>
      <c r="C2379" s="125"/>
      <c r="D2379" s="125"/>
      <c r="E2379" s="125"/>
      <c r="F2379" s="125"/>
      <c r="G2379" s="125"/>
      <c r="H2379" s="125"/>
      <c r="I2379" s="125"/>
      <c r="J2379" s="125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25"/>
      <c r="C2380" s="125"/>
      <c r="D2380" s="125"/>
      <c r="E2380" s="125"/>
      <c r="F2380" s="125"/>
      <c r="G2380" s="125"/>
      <c r="H2380" s="125"/>
      <c r="I2380" s="125"/>
      <c r="J2380" s="125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25"/>
      <c r="C2381" s="125"/>
      <c r="D2381" s="125"/>
      <c r="E2381" s="125"/>
      <c r="F2381" s="125"/>
      <c r="G2381" s="125"/>
      <c r="H2381" s="125"/>
      <c r="I2381" s="125"/>
      <c r="J2381" s="125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25"/>
      <c r="C2382" s="125"/>
      <c r="D2382" s="125"/>
      <c r="E2382" s="125"/>
      <c r="F2382" s="125"/>
      <c r="G2382" s="125"/>
      <c r="H2382" s="125"/>
      <c r="I2382" s="125"/>
      <c r="J2382" s="125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25"/>
      <c r="C2383" s="125"/>
      <c r="D2383" s="125"/>
      <c r="E2383" s="125"/>
      <c r="F2383" s="125"/>
      <c r="G2383" s="125"/>
      <c r="H2383" s="125"/>
      <c r="I2383" s="125"/>
      <c r="J2383" s="125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25"/>
      <c r="C2384" s="125"/>
      <c r="D2384" s="125"/>
      <c r="E2384" s="125"/>
      <c r="F2384" s="125"/>
      <c r="G2384" s="125"/>
      <c r="H2384" s="125"/>
      <c r="I2384" s="125"/>
      <c r="J2384" s="125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25"/>
      <c r="C2385" s="125"/>
      <c r="D2385" s="125"/>
      <c r="E2385" s="125"/>
      <c r="F2385" s="125"/>
      <c r="G2385" s="125"/>
      <c r="H2385" s="125"/>
      <c r="I2385" s="125"/>
      <c r="J2385" s="125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25"/>
      <c r="C2386" s="125"/>
      <c r="D2386" s="125"/>
      <c r="E2386" s="125"/>
      <c r="F2386" s="125"/>
      <c r="G2386" s="125"/>
      <c r="H2386" s="125"/>
      <c r="I2386" s="125"/>
      <c r="J2386" s="125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25"/>
      <c r="C2387" s="125"/>
      <c r="D2387" s="125"/>
      <c r="E2387" s="125"/>
      <c r="F2387" s="125"/>
      <c r="G2387" s="125"/>
      <c r="H2387" s="125"/>
      <c r="I2387" s="125"/>
      <c r="J2387" s="125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25"/>
      <c r="C2388" s="125"/>
      <c r="D2388" s="125"/>
      <c r="E2388" s="125"/>
      <c r="F2388" s="125"/>
      <c r="G2388" s="125"/>
      <c r="H2388" s="125"/>
      <c r="I2388" s="125"/>
      <c r="J2388" s="125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25"/>
      <c r="C2389" s="125"/>
      <c r="D2389" s="125"/>
      <c r="E2389" s="125"/>
      <c r="F2389" s="125"/>
      <c r="G2389" s="125"/>
      <c r="H2389" s="125"/>
      <c r="I2389" s="125"/>
      <c r="J2389" s="125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25"/>
      <c r="C2390" s="125"/>
      <c r="D2390" s="125"/>
      <c r="E2390" s="125"/>
      <c r="F2390" s="125"/>
      <c r="G2390" s="125"/>
      <c r="H2390" s="125"/>
      <c r="I2390" s="125"/>
      <c r="J2390" s="125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25"/>
      <c r="C2391" s="125"/>
      <c r="D2391" s="125"/>
      <c r="E2391" s="125"/>
      <c r="F2391" s="125"/>
      <c r="G2391" s="125"/>
      <c r="H2391" s="125"/>
      <c r="I2391" s="125"/>
      <c r="J2391" s="125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25"/>
      <c r="C2392" s="125"/>
      <c r="D2392" s="125"/>
      <c r="E2392" s="125"/>
      <c r="F2392" s="125"/>
      <c r="G2392" s="125"/>
      <c r="H2392" s="125"/>
      <c r="I2392" s="125"/>
      <c r="J2392" s="125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25"/>
      <c r="C2393" s="125"/>
      <c r="D2393" s="125"/>
      <c r="E2393" s="125"/>
      <c r="F2393" s="125"/>
      <c r="G2393" s="125"/>
      <c r="H2393" s="125"/>
      <c r="I2393" s="125"/>
      <c r="J2393" s="125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25"/>
      <c r="C2394" s="125"/>
      <c r="D2394" s="125"/>
      <c r="E2394" s="125"/>
      <c r="F2394" s="125"/>
      <c r="G2394" s="125"/>
      <c r="H2394" s="125"/>
      <c r="I2394" s="125"/>
      <c r="J2394" s="125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25"/>
      <c r="C2395" s="125"/>
      <c r="D2395" s="125"/>
      <c r="E2395" s="125"/>
      <c r="F2395" s="125"/>
      <c r="G2395" s="125"/>
      <c r="H2395" s="125"/>
      <c r="I2395" s="125"/>
      <c r="J2395" s="125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25"/>
      <c r="C2396" s="125"/>
      <c r="D2396" s="125"/>
      <c r="E2396" s="125"/>
      <c r="F2396" s="125"/>
      <c r="G2396" s="125"/>
      <c r="H2396" s="125"/>
      <c r="I2396" s="125"/>
      <c r="J2396" s="125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25"/>
      <c r="C2397" s="125"/>
      <c r="D2397" s="125"/>
      <c r="E2397" s="125"/>
      <c r="F2397" s="125"/>
      <c r="G2397" s="125"/>
      <c r="H2397" s="125"/>
      <c r="I2397" s="125"/>
      <c r="J2397" s="125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25"/>
      <c r="C2398" s="125"/>
      <c r="D2398" s="125"/>
      <c r="E2398" s="125"/>
      <c r="F2398" s="125"/>
      <c r="G2398" s="125"/>
      <c r="H2398" s="125"/>
      <c r="I2398" s="125"/>
      <c r="J2398" s="125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25"/>
      <c r="C2399" s="125"/>
      <c r="D2399" s="125"/>
      <c r="E2399" s="125"/>
      <c r="F2399" s="125"/>
      <c r="G2399" s="125"/>
      <c r="H2399" s="125"/>
      <c r="I2399" s="125"/>
      <c r="J2399" s="125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25"/>
      <c r="C2400" s="125"/>
      <c r="D2400" s="125"/>
      <c r="E2400" s="125"/>
      <c r="F2400" s="125"/>
      <c r="G2400" s="125"/>
      <c r="H2400" s="125"/>
      <c r="I2400" s="125"/>
      <c r="J2400" s="125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25"/>
      <c r="C2401" s="125"/>
      <c r="D2401" s="125"/>
      <c r="E2401" s="125"/>
      <c r="F2401" s="125"/>
      <c r="G2401" s="125"/>
      <c r="H2401" s="125"/>
      <c r="I2401" s="125"/>
      <c r="J2401" s="125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25"/>
      <c r="C2402" s="125"/>
      <c r="D2402" s="125"/>
      <c r="E2402" s="125"/>
      <c r="F2402" s="125"/>
      <c r="G2402" s="125"/>
      <c r="H2402" s="125"/>
      <c r="I2402" s="125"/>
      <c r="J2402" s="125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25"/>
      <c r="C2403" s="125"/>
      <c r="D2403" s="125"/>
      <c r="E2403" s="125"/>
      <c r="F2403" s="125"/>
      <c r="G2403" s="125"/>
      <c r="H2403" s="125"/>
      <c r="I2403" s="125"/>
      <c r="J2403" s="125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25"/>
      <c r="C2404" s="125"/>
      <c r="D2404" s="125"/>
      <c r="E2404" s="125"/>
      <c r="F2404" s="125"/>
      <c r="G2404" s="125"/>
      <c r="H2404" s="125"/>
      <c r="I2404" s="125"/>
      <c r="J2404" s="125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25"/>
      <c r="C2405" s="125"/>
      <c r="D2405" s="125"/>
      <c r="E2405" s="125"/>
      <c r="F2405" s="125"/>
      <c r="G2405" s="125"/>
      <c r="H2405" s="125"/>
      <c r="I2405" s="125"/>
      <c r="J2405" s="125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25"/>
      <c r="C2406" s="125"/>
      <c r="D2406" s="125"/>
      <c r="E2406" s="125"/>
      <c r="F2406" s="125"/>
      <c r="G2406" s="125"/>
      <c r="H2406" s="125"/>
      <c r="I2406" s="125"/>
      <c r="J2406" s="125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25"/>
      <c r="C2407" s="125"/>
      <c r="D2407" s="125"/>
      <c r="E2407" s="125"/>
      <c r="F2407" s="125"/>
      <c r="G2407" s="125"/>
      <c r="H2407" s="125"/>
      <c r="I2407" s="125"/>
      <c r="J2407" s="125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25"/>
      <c r="C2408" s="125"/>
      <c r="D2408" s="125"/>
      <c r="E2408" s="125"/>
      <c r="F2408" s="125"/>
      <c r="G2408" s="125"/>
      <c r="H2408" s="125"/>
      <c r="I2408" s="125"/>
      <c r="J2408" s="125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25"/>
      <c r="C2409" s="125"/>
      <c r="D2409" s="125"/>
      <c r="E2409" s="125"/>
      <c r="F2409" s="125"/>
      <c r="G2409" s="125"/>
      <c r="H2409" s="125"/>
      <c r="I2409" s="125"/>
      <c r="J2409" s="125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25"/>
      <c r="C2410" s="125"/>
      <c r="D2410" s="125"/>
      <c r="E2410" s="125"/>
      <c r="F2410" s="125"/>
      <c r="G2410" s="125"/>
      <c r="H2410" s="125"/>
      <c r="I2410" s="125"/>
      <c r="J2410" s="125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25"/>
      <c r="C2411" s="125"/>
      <c r="D2411" s="125"/>
      <c r="E2411" s="125"/>
      <c r="F2411" s="125"/>
      <c r="G2411" s="125"/>
      <c r="H2411" s="125"/>
      <c r="I2411" s="125"/>
      <c r="J2411" s="125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25"/>
      <c r="C2412" s="125"/>
      <c r="D2412" s="125"/>
      <c r="E2412" s="125"/>
      <c r="F2412" s="125"/>
      <c r="G2412" s="125"/>
      <c r="H2412" s="125"/>
      <c r="I2412" s="125"/>
      <c r="J2412" s="125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25"/>
      <c r="C2413" s="125"/>
      <c r="D2413" s="125"/>
      <c r="E2413" s="125"/>
      <c r="F2413" s="125"/>
      <c r="G2413" s="125"/>
      <c r="H2413" s="125"/>
      <c r="I2413" s="125"/>
      <c r="J2413" s="125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25"/>
      <c r="C2414" s="125"/>
      <c r="D2414" s="125"/>
      <c r="E2414" s="125"/>
      <c r="F2414" s="125"/>
      <c r="G2414" s="125"/>
      <c r="H2414" s="125"/>
      <c r="I2414" s="125"/>
      <c r="J2414" s="125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25"/>
      <c r="C2415" s="125"/>
      <c r="D2415" s="125"/>
      <c r="E2415" s="125"/>
      <c r="F2415" s="125"/>
      <c r="G2415" s="125"/>
      <c r="H2415" s="125"/>
      <c r="I2415" s="125"/>
      <c r="J2415" s="125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25"/>
      <c r="C2416" s="125"/>
      <c r="D2416" s="125"/>
      <c r="E2416" s="125"/>
      <c r="F2416" s="125"/>
      <c r="G2416" s="125"/>
      <c r="H2416" s="125"/>
      <c r="I2416" s="125"/>
      <c r="J2416" s="125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25"/>
      <c r="C2417" s="125"/>
      <c r="D2417" s="125"/>
      <c r="E2417" s="125"/>
      <c r="F2417" s="125"/>
      <c r="G2417" s="125"/>
      <c r="H2417" s="125"/>
      <c r="I2417" s="125"/>
      <c r="J2417" s="125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25"/>
      <c r="C2418" s="125"/>
      <c r="D2418" s="125"/>
      <c r="E2418" s="125"/>
      <c r="F2418" s="125"/>
      <c r="G2418" s="125"/>
      <c r="H2418" s="125"/>
      <c r="I2418" s="125"/>
      <c r="J2418" s="125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25"/>
      <c r="C2419" s="125"/>
      <c r="D2419" s="125"/>
      <c r="E2419" s="125"/>
      <c r="F2419" s="125"/>
      <c r="G2419" s="125"/>
      <c r="H2419" s="125"/>
      <c r="I2419" s="125"/>
      <c r="J2419" s="125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25"/>
      <c r="C2420" s="125"/>
      <c r="D2420" s="125"/>
      <c r="E2420" s="125"/>
      <c r="F2420" s="125"/>
      <c r="G2420" s="125"/>
      <c r="H2420" s="125"/>
      <c r="I2420" s="125"/>
      <c r="J2420" s="125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25"/>
      <c r="C2421" s="125"/>
      <c r="D2421" s="125"/>
      <c r="E2421" s="125"/>
      <c r="F2421" s="125"/>
      <c r="G2421" s="125"/>
      <c r="H2421" s="125"/>
      <c r="I2421" s="125"/>
      <c r="J2421" s="125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25"/>
      <c r="C2422" s="125"/>
      <c r="D2422" s="125"/>
      <c r="E2422" s="125"/>
      <c r="F2422" s="125"/>
      <c r="G2422" s="125"/>
      <c r="H2422" s="125"/>
      <c r="I2422" s="125"/>
      <c r="J2422" s="125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25"/>
      <c r="C2423" s="125"/>
      <c r="D2423" s="125"/>
      <c r="E2423" s="125"/>
      <c r="F2423" s="125"/>
      <c r="G2423" s="125"/>
      <c r="H2423" s="125"/>
      <c r="I2423" s="125"/>
      <c r="J2423" s="125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25"/>
      <c r="C2424" s="125"/>
      <c r="D2424" s="125"/>
      <c r="E2424" s="125"/>
      <c r="F2424" s="125"/>
      <c r="G2424" s="125"/>
      <c r="H2424" s="125"/>
      <c r="I2424" s="125"/>
      <c r="J2424" s="125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25"/>
      <c r="C2425" s="125"/>
      <c r="D2425" s="125"/>
      <c r="E2425" s="125"/>
      <c r="F2425" s="125"/>
      <c r="G2425" s="125"/>
      <c r="H2425" s="125"/>
      <c r="I2425" s="125"/>
      <c r="J2425" s="125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25"/>
      <c r="C2426" s="125"/>
      <c r="D2426" s="125"/>
      <c r="E2426" s="125"/>
      <c r="F2426" s="125"/>
      <c r="G2426" s="125"/>
      <c r="H2426" s="125"/>
      <c r="I2426" s="125"/>
      <c r="J2426" s="125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25"/>
      <c r="C2427" s="125"/>
      <c r="D2427" s="125"/>
      <c r="E2427" s="125"/>
      <c r="F2427" s="125"/>
      <c r="G2427" s="125"/>
      <c r="H2427" s="125"/>
      <c r="I2427" s="125"/>
      <c r="J2427" s="125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25"/>
      <c r="C2428" s="125"/>
      <c r="D2428" s="125"/>
      <c r="E2428" s="125"/>
      <c r="F2428" s="125"/>
      <c r="G2428" s="125"/>
      <c r="H2428" s="125"/>
      <c r="I2428" s="125"/>
      <c r="J2428" s="125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25"/>
      <c r="C2429" s="125"/>
      <c r="D2429" s="125"/>
      <c r="E2429" s="125"/>
      <c r="F2429" s="125"/>
      <c r="G2429" s="125"/>
      <c r="H2429" s="125"/>
      <c r="I2429" s="125"/>
      <c r="J2429" s="125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25"/>
      <c r="C2430" s="125"/>
      <c r="D2430" s="125"/>
      <c r="E2430" s="125"/>
      <c r="F2430" s="125"/>
      <c r="G2430" s="125"/>
      <c r="H2430" s="125"/>
      <c r="I2430" s="125"/>
      <c r="J2430" s="125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25"/>
      <c r="C2431" s="125"/>
      <c r="D2431" s="125"/>
      <c r="E2431" s="125"/>
      <c r="F2431" s="125"/>
      <c r="G2431" s="125"/>
      <c r="H2431" s="125"/>
      <c r="I2431" s="125"/>
      <c r="J2431" s="125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25"/>
      <c r="C2432" s="125"/>
      <c r="D2432" s="125"/>
      <c r="E2432" s="125"/>
      <c r="F2432" s="125"/>
      <c r="G2432" s="125"/>
      <c r="H2432" s="125"/>
      <c r="I2432" s="125"/>
      <c r="J2432" s="125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25"/>
      <c r="C2433" s="125"/>
      <c r="D2433" s="125"/>
      <c r="E2433" s="125"/>
      <c r="F2433" s="125"/>
      <c r="G2433" s="125"/>
      <c r="H2433" s="125"/>
      <c r="I2433" s="125"/>
      <c r="J2433" s="125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25"/>
      <c r="C2434" s="125"/>
      <c r="D2434" s="125"/>
      <c r="E2434" s="125"/>
      <c r="F2434" s="125"/>
      <c r="G2434" s="125"/>
      <c r="H2434" s="125"/>
      <c r="I2434" s="125"/>
      <c r="J2434" s="125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25"/>
      <c r="C2435" s="125"/>
      <c r="D2435" s="125"/>
      <c r="E2435" s="125"/>
      <c r="F2435" s="125"/>
      <c r="G2435" s="125"/>
      <c r="H2435" s="125"/>
      <c r="I2435" s="125"/>
      <c r="J2435" s="125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25"/>
      <c r="C2436" s="125"/>
      <c r="D2436" s="125"/>
      <c r="E2436" s="125"/>
      <c r="F2436" s="125"/>
      <c r="G2436" s="125"/>
      <c r="H2436" s="125"/>
      <c r="I2436" s="125"/>
      <c r="J2436" s="125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25"/>
      <c r="C2437" s="125"/>
      <c r="D2437" s="125"/>
      <c r="E2437" s="125"/>
      <c r="F2437" s="125"/>
      <c r="G2437" s="125"/>
      <c r="H2437" s="125"/>
      <c r="I2437" s="125"/>
      <c r="J2437" s="125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25"/>
      <c r="C2438" s="125"/>
      <c r="D2438" s="125"/>
      <c r="E2438" s="125"/>
      <c r="F2438" s="125"/>
      <c r="G2438" s="125"/>
      <c r="H2438" s="125"/>
      <c r="I2438" s="125"/>
      <c r="J2438" s="125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25"/>
      <c r="C2439" s="125"/>
      <c r="D2439" s="125"/>
      <c r="E2439" s="125"/>
      <c r="F2439" s="125"/>
      <c r="G2439" s="125"/>
      <c r="H2439" s="125"/>
      <c r="I2439" s="125"/>
      <c r="J2439" s="125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25"/>
      <c r="C2440" s="125"/>
      <c r="D2440" s="125"/>
      <c r="E2440" s="125"/>
      <c r="F2440" s="125"/>
      <c r="G2440" s="125"/>
      <c r="H2440" s="125"/>
      <c r="I2440" s="125"/>
      <c r="J2440" s="125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25"/>
      <c r="C2441" s="125"/>
      <c r="D2441" s="125"/>
      <c r="E2441" s="125"/>
      <c r="F2441" s="125"/>
      <c r="G2441" s="125"/>
      <c r="H2441" s="125"/>
      <c r="I2441" s="125"/>
      <c r="J2441" s="125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25"/>
      <c r="C2442" s="125"/>
      <c r="D2442" s="125"/>
      <c r="E2442" s="125"/>
      <c r="F2442" s="125"/>
      <c r="G2442" s="125"/>
      <c r="H2442" s="125"/>
      <c r="I2442" s="125"/>
      <c r="J2442" s="125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25"/>
      <c r="C2443" s="125"/>
      <c r="D2443" s="125"/>
      <c r="E2443" s="125"/>
      <c r="F2443" s="125"/>
      <c r="G2443" s="125"/>
      <c r="H2443" s="125"/>
      <c r="I2443" s="125"/>
      <c r="J2443" s="125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25"/>
      <c r="C2444" s="125"/>
      <c r="D2444" s="125"/>
      <c r="E2444" s="125"/>
      <c r="F2444" s="125"/>
      <c r="G2444" s="125"/>
      <c r="H2444" s="125"/>
      <c r="I2444" s="125"/>
      <c r="J2444" s="125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25"/>
      <c r="C2445" s="125"/>
      <c r="D2445" s="125"/>
      <c r="E2445" s="125"/>
      <c r="F2445" s="125"/>
      <c r="G2445" s="125"/>
      <c r="H2445" s="125"/>
      <c r="I2445" s="125"/>
      <c r="J2445" s="125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25"/>
      <c r="C2446" s="125"/>
      <c r="D2446" s="125"/>
      <c r="E2446" s="125"/>
      <c r="F2446" s="125"/>
      <c r="G2446" s="125"/>
      <c r="H2446" s="125"/>
      <c r="I2446" s="125"/>
      <c r="J2446" s="125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25"/>
      <c r="C2447" s="125"/>
      <c r="D2447" s="125"/>
      <c r="E2447" s="125"/>
      <c r="F2447" s="125"/>
      <c r="G2447" s="125"/>
      <c r="H2447" s="125"/>
      <c r="I2447" s="125"/>
      <c r="J2447" s="125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25"/>
      <c r="C2448" s="125"/>
      <c r="D2448" s="125"/>
      <c r="E2448" s="125"/>
      <c r="F2448" s="125"/>
      <c r="G2448" s="125"/>
      <c r="H2448" s="125"/>
      <c r="I2448" s="125"/>
      <c r="J2448" s="125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25"/>
      <c r="C2449" s="125"/>
      <c r="D2449" s="125"/>
      <c r="E2449" s="125"/>
      <c r="F2449" s="125"/>
      <c r="G2449" s="125"/>
      <c r="H2449" s="125"/>
      <c r="I2449" s="125"/>
      <c r="J2449" s="125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25"/>
      <c r="C2450" s="125"/>
      <c r="D2450" s="125"/>
      <c r="E2450" s="125"/>
      <c r="F2450" s="125"/>
      <c r="G2450" s="125"/>
      <c r="H2450" s="125"/>
      <c r="I2450" s="125"/>
      <c r="J2450" s="125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25"/>
      <c r="C2451" s="125"/>
      <c r="D2451" s="125"/>
      <c r="E2451" s="125"/>
      <c r="F2451" s="125"/>
      <c r="G2451" s="125"/>
      <c r="H2451" s="125"/>
      <c r="I2451" s="125"/>
      <c r="J2451" s="125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25"/>
      <c r="C2452" s="125"/>
      <c r="D2452" s="125"/>
      <c r="E2452" s="125"/>
      <c r="F2452" s="125"/>
      <c r="G2452" s="125"/>
      <c r="H2452" s="125"/>
      <c r="I2452" s="125"/>
      <c r="J2452" s="125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25"/>
      <c r="C2453" s="125"/>
      <c r="D2453" s="125"/>
      <c r="E2453" s="125"/>
      <c r="F2453" s="125"/>
      <c r="G2453" s="125"/>
      <c r="H2453" s="125"/>
      <c r="I2453" s="125"/>
      <c r="J2453" s="125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25"/>
      <c r="C2454" s="125"/>
      <c r="D2454" s="125"/>
      <c r="E2454" s="125"/>
      <c r="F2454" s="125"/>
      <c r="G2454" s="125"/>
      <c r="H2454" s="125"/>
      <c r="I2454" s="125"/>
      <c r="J2454" s="125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25"/>
      <c r="C2455" s="125"/>
      <c r="D2455" s="125"/>
      <c r="E2455" s="125"/>
      <c r="F2455" s="125"/>
      <c r="G2455" s="125"/>
      <c r="H2455" s="125"/>
      <c r="I2455" s="125"/>
      <c r="J2455" s="125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25"/>
      <c r="C2456" s="125"/>
      <c r="D2456" s="125"/>
      <c r="E2456" s="125"/>
      <c r="F2456" s="125"/>
      <c r="G2456" s="125"/>
      <c r="H2456" s="125"/>
      <c r="I2456" s="125"/>
      <c r="J2456" s="125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25"/>
      <c r="C2457" s="125"/>
      <c r="D2457" s="125"/>
      <c r="E2457" s="125"/>
      <c r="F2457" s="125"/>
      <c r="G2457" s="125"/>
      <c r="H2457" s="125"/>
      <c r="I2457" s="125"/>
      <c r="J2457" s="125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25"/>
      <c r="C2458" s="125"/>
      <c r="D2458" s="125"/>
      <c r="E2458" s="125"/>
      <c r="F2458" s="125"/>
      <c r="G2458" s="125"/>
      <c r="H2458" s="125"/>
      <c r="I2458" s="125"/>
      <c r="J2458" s="125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25"/>
      <c r="C2459" s="125"/>
      <c r="D2459" s="125"/>
      <c r="E2459" s="125"/>
      <c r="F2459" s="125"/>
      <c r="G2459" s="125"/>
      <c r="H2459" s="125"/>
      <c r="I2459" s="125"/>
      <c r="J2459" s="125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25"/>
      <c r="C2460" s="125"/>
      <c r="D2460" s="125"/>
      <c r="E2460" s="125"/>
      <c r="F2460" s="125"/>
      <c r="G2460" s="125"/>
      <c r="H2460" s="125"/>
      <c r="I2460" s="125"/>
      <c r="J2460" s="125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25"/>
      <c r="C2461" s="125"/>
      <c r="D2461" s="125"/>
      <c r="E2461" s="125"/>
      <c r="F2461" s="125"/>
      <c r="G2461" s="125"/>
      <c r="H2461" s="125"/>
      <c r="I2461" s="125"/>
      <c r="J2461" s="125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25"/>
      <c r="C2462" s="125"/>
      <c r="D2462" s="125"/>
      <c r="E2462" s="125"/>
      <c r="F2462" s="125"/>
      <c r="G2462" s="125"/>
      <c r="H2462" s="125"/>
      <c r="I2462" s="125"/>
      <c r="J2462" s="125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25"/>
      <c r="C2463" s="125"/>
      <c r="D2463" s="125"/>
      <c r="E2463" s="125"/>
      <c r="F2463" s="125"/>
      <c r="G2463" s="125"/>
      <c r="H2463" s="125"/>
      <c r="I2463" s="125"/>
      <c r="J2463" s="125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25"/>
      <c r="C2464" s="125"/>
      <c r="D2464" s="125"/>
      <c r="E2464" s="125"/>
      <c r="F2464" s="125"/>
      <c r="G2464" s="125"/>
      <c r="H2464" s="125"/>
      <c r="I2464" s="125"/>
      <c r="J2464" s="125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25"/>
      <c r="C2465" s="125"/>
      <c r="D2465" s="125"/>
      <c r="E2465" s="125"/>
      <c r="F2465" s="125"/>
      <c r="G2465" s="125"/>
      <c r="H2465" s="125"/>
      <c r="I2465" s="125"/>
      <c r="J2465" s="125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25"/>
      <c r="C2466" s="125"/>
      <c r="D2466" s="125"/>
      <c r="E2466" s="125"/>
      <c r="F2466" s="125"/>
      <c r="G2466" s="125"/>
      <c r="H2466" s="125"/>
      <c r="I2466" s="125"/>
      <c r="J2466" s="125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25"/>
      <c r="C2467" s="125"/>
      <c r="D2467" s="125"/>
      <c r="E2467" s="125"/>
      <c r="F2467" s="125"/>
      <c r="G2467" s="125"/>
      <c r="H2467" s="125"/>
      <c r="I2467" s="125"/>
      <c r="J2467" s="125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25"/>
      <c r="C2468" s="125"/>
      <c r="D2468" s="125"/>
      <c r="E2468" s="125"/>
      <c r="F2468" s="125"/>
      <c r="G2468" s="125"/>
      <c r="H2468" s="125"/>
      <c r="I2468" s="125"/>
      <c r="J2468" s="125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25"/>
      <c r="C2469" s="125"/>
      <c r="D2469" s="125"/>
      <c r="E2469" s="125"/>
      <c r="F2469" s="125"/>
      <c r="G2469" s="125"/>
      <c r="H2469" s="125"/>
      <c r="I2469" s="125"/>
      <c r="J2469" s="125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25"/>
      <c r="C2470" s="125"/>
      <c r="D2470" s="125"/>
      <c r="E2470" s="125"/>
      <c r="F2470" s="125"/>
      <c r="G2470" s="125"/>
      <c r="H2470" s="125"/>
      <c r="I2470" s="125"/>
      <c r="J2470" s="125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25"/>
      <c r="C2471" s="125"/>
      <c r="D2471" s="125"/>
      <c r="E2471" s="125"/>
      <c r="F2471" s="125"/>
      <c r="G2471" s="125"/>
      <c r="H2471" s="125"/>
      <c r="I2471" s="125"/>
      <c r="J2471" s="125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25"/>
      <c r="C2472" s="125"/>
      <c r="D2472" s="125"/>
      <c r="E2472" s="125"/>
      <c r="F2472" s="125"/>
      <c r="G2472" s="125"/>
      <c r="H2472" s="125"/>
      <c r="I2472" s="125"/>
      <c r="J2472" s="125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25"/>
      <c r="C2473" s="125"/>
      <c r="D2473" s="125"/>
      <c r="E2473" s="125"/>
      <c r="F2473" s="125"/>
      <c r="G2473" s="125"/>
      <c r="H2473" s="125"/>
      <c r="I2473" s="125"/>
      <c r="J2473" s="125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25"/>
      <c r="C2474" s="125"/>
      <c r="D2474" s="125"/>
      <c r="E2474" s="125"/>
      <c r="F2474" s="125"/>
      <c r="G2474" s="125"/>
      <c r="H2474" s="125"/>
      <c r="I2474" s="125"/>
      <c r="J2474" s="125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25"/>
      <c r="C2475" s="125"/>
      <c r="D2475" s="125"/>
      <c r="E2475" s="125"/>
      <c r="F2475" s="125"/>
      <c r="G2475" s="125"/>
      <c r="H2475" s="125"/>
      <c r="I2475" s="125"/>
      <c r="J2475" s="125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25"/>
      <c r="C2476" s="125"/>
      <c r="D2476" s="125"/>
      <c r="E2476" s="125"/>
      <c r="F2476" s="125"/>
      <c r="G2476" s="125"/>
      <c r="H2476" s="125"/>
      <c r="I2476" s="125"/>
      <c r="J2476" s="125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25"/>
      <c r="C2477" s="125"/>
      <c r="D2477" s="125"/>
      <c r="E2477" s="125"/>
      <c r="F2477" s="125"/>
      <c r="G2477" s="125"/>
      <c r="H2477" s="125"/>
      <c r="I2477" s="125"/>
      <c r="J2477" s="125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25"/>
      <c r="C2478" s="125"/>
      <c r="D2478" s="125"/>
      <c r="E2478" s="125"/>
      <c r="F2478" s="125"/>
      <c r="G2478" s="125"/>
      <c r="H2478" s="125"/>
      <c r="I2478" s="125"/>
      <c r="J2478" s="125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25"/>
      <c r="C2479" s="125"/>
      <c r="D2479" s="125"/>
      <c r="E2479" s="125"/>
      <c r="F2479" s="125"/>
      <c r="G2479" s="125"/>
      <c r="H2479" s="125"/>
      <c r="I2479" s="125"/>
      <c r="J2479" s="125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25"/>
      <c r="C2480" s="125"/>
      <c r="D2480" s="125"/>
      <c r="E2480" s="125"/>
      <c r="F2480" s="125"/>
      <c r="G2480" s="125"/>
      <c r="H2480" s="125"/>
      <c r="I2480" s="125"/>
      <c r="J2480" s="125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25"/>
      <c r="C2481" s="125"/>
      <c r="D2481" s="125"/>
      <c r="E2481" s="125"/>
      <c r="F2481" s="125"/>
      <c r="G2481" s="125"/>
      <c r="H2481" s="125"/>
      <c r="I2481" s="125"/>
      <c r="J2481" s="125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25"/>
      <c r="C2482" s="125"/>
      <c r="D2482" s="125"/>
      <c r="E2482" s="125"/>
      <c r="F2482" s="125"/>
      <c r="G2482" s="125"/>
      <c r="H2482" s="125"/>
      <c r="I2482" s="125"/>
      <c r="J2482" s="125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25"/>
      <c r="C2483" s="125"/>
      <c r="D2483" s="125"/>
      <c r="E2483" s="125"/>
      <c r="F2483" s="125"/>
      <c r="G2483" s="125"/>
      <c r="H2483" s="125"/>
      <c r="I2483" s="125"/>
      <c r="J2483" s="125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25"/>
      <c r="C2484" s="125"/>
      <c r="D2484" s="125"/>
      <c r="E2484" s="125"/>
      <c r="F2484" s="125"/>
      <c r="G2484" s="125"/>
      <c r="H2484" s="125"/>
      <c r="I2484" s="125"/>
      <c r="J2484" s="125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25"/>
      <c r="C2485" s="125"/>
      <c r="D2485" s="125"/>
      <c r="E2485" s="125"/>
      <c r="F2485" s="125"/>
      <c r="G2485" s="125"/>
      <c r="H2485" s="125"/>
      <c r="I2485" s="125"/>
      <c r="J2485" s="125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25"/>
      <c r="C2486" s="125"/>
      <c r="D2486" s="125"/>
      <c r="E2486" s="125"/>
      <c r="F2486" s="125"/>
      <c r="G2486" s="125"/>
      <c r="H2486" s="125"/>
      <c r="I2486" s="125"/>
      <c r="J2486" s="125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25"/>
      <c r="C2487" s="125"/>
      <c r="D2487" s="125"/>
      <c r="E2487" s="125"/>
      <c r="F2487" s="125"/>
      <c r="G2487" s="125"/>
      <c r="H2487" s="125"/>
      <c r="I2487" s="125"/>
      <c r="J2487" s="125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25"/>
      <c r="C2488" s="125"/>
      <c r="D2488" s="125"/>
      <c r="E2488" s="125"/>
      <c r="F2488" s="125"/>
      <c r="G2488" s="125"/>
      <c r="H2488" s="125"/>
      <c r="I2488" s="125"/>
      <c r="J2488" s="125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25"/>
      <c r="C2489" s="125"/>
      <c r="D2489" s="125"/>
      <c r="E2489" s="125"/>
      <c r="F2489" s="125"/>
      <c r="G2489" s="125"/>
      <c r="H2489" s="125"/>
      <c r="I2489" s="125"/>
      <c r="J2489" s="125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25"/>
      <c r="C2490" s="125"/>
      <c r="D2490" s="125"/>
      <c r="E2490" s="125"/>
      <c r="F2490" s="125"/>
      <c r="G2490" s="125"/>
      <c r="H2490" s="125"/>
      <c r="I2490" s="125"/>
      <c r="J2490" s="125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25"/>
      <c r="C2491" s="125"/>
      <c r="D2491" s="125"/>
      <c r="E2491" s="125"/>
      <c r="F2491" s="125"/>
      <c r="G2491" s="125"/>
      <c r="H2491" s="125"/>
      <c r="I2491" s="125"/>
      <c r="J2491" s="125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25"/>
      <c r="C2492" s="125"/>
      <c r="D2492" s="125"/>
      <c r="E2492" s="125"/>
      <c r="F2492" s="125"/>
      <c r="G2492" s="125"/>
      <c r="H2492" s="125"/>
      <c r="I2492" s="125"/>
      <c r="J2492" s="125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25"/>
      <c r="C2493" s="125"/>
      <c r="D2493" s="125"/>
      <c r="E2493" s="125"/>
      <c r="F2493" s="125"/>
      <c r="G2493" s="125"/>
      <c r="H2493" s="125"/>
      <c r="I2493" s="125"/>
      <c r="J2493" s="125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25"/>
      <c r="C2494" s="125"/>
      <c r="D2494" s="125"/>
      <c r="E2494" s="125"/>
      <c r="F2494" s="125"/>
      <c r="G2494" s="125"/>
      <c r="H2494" s="125"/>
      <c r="I2494" s="125"/>
      <c r="J2494" s="125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25"/>
      <c r="C2495" s="125"/>
      <c r="D2495" s="125"/>
      <c r="E2495" s="125"/>
      <c r="F2495" s="125"/>
      <c r="G2495" s="125"/>
      <c r="H2495" s="125"/>
      <c r="I2495" s="125"/>
      <c r="J2495" s="125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25"/>
      <c r="C2496" s="125"/>
      <c r="D2496" s="125"/>
      <c r="E2496" s="125"/>
      <c r="F2496" s="125"/>
      <c r="G2496" s="125"/>
      <c r="H2496" s="125"/>
      <c r="I2496" s="125"/>
      <c r="J2496" s="125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25"/>
      <c r="C2497" s="125"/>
      <c r="D2497" s="125"/>
      <c r="E2497" s="125"/>
      <c r="F2497" s="125"/>
      <c r="G2497" s="125"/>
      <c r="H2497" s="125"/>
      <c r="I2497" s="125"/>
      <c r="J2497" s="125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25"/>
      <c r="C2498" s="125"/>
      <c r="D2498" s="125"/>
      <c r="E2498" s="125"/>
      <c r="F2498" s="125"/>
      <c r="G2498" s="125"/>
      <c r="H2498" s="125"/>
      <c r="I2498" s="125"/>
      <c r="J2498" s="125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25"/>
      <c r="C2499" s="125"/>
      <c r="D2499" s="125"/>
      <c r="E2499" s="125"/>
      <c r="F2499" s="125"/>
      <c r="G2499" s="125"/>
      <c r="H2499" s="125"/>
      <c r="I2499" s="125"/>
      <c r="J2499" s="125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25"/>
      <c r="C2500" s="125"/>
      <c r="D2500" s="125"/>
      <c r="E2500" s="125"/>
      <c r="F2500" s="125"/>
      <c r="G2500" s="125"/>
      <c r="H2500" s="125"/>
      <c r="I2500" s="125"/>
      <c r="J2500" s="125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25"/>
      <c r="C2501" s="125"/>
      <c r="D2501" s="125"/>
      <c r="E2501" s="125"/>
      <c r="F2501" s="125"/>
      <c r="G2501" s="125"/>
      <c r="H2501" s="125"/>
      <c r="I2501" s="125"/>
      <c r="J2501" s="125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25"/>
      <c r="C2502" s="125"/>
      <c r="D2502" s="125"/>
      <c r="E2502" s="125"/>
      <c r="F2502" s="125"/>
      <c r="G2502" s="125"/>
      <c r="H2502" s="125"/>
      <c r="I2502" s="125"/>
      <c r="J2502" s="125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25"/>
      <c r="C2503" s="125"/>
      <c r="D2503" s="125"/>
      <c r="E2503" s="125"/>
      <c r="F2503" s="125"/>
      <c r="G2503" s="125"/>
      <c r="H2503" s="125"/>
      <c r="I2503" s="125"/>
      <c r="J2503" s="125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25"/>
      <c r="C2504" s="125"/>
      <c r="D2504" s="125"/>
      <c r="E2504" s="125"/>
      <c r="F2504" s="125"/>
      <c r="G2504" s="125"/>
      <c r="H2504" s="125"/>
      <c r="I2504" s="125"/>
      <c r="J2504" s="125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25"/>
      <c r="C2505" s="125"/>
      <c r="D2505" s="125"/>
      <c r="E2505" s="125"/>
      <c r="F2505" s="125"/>
      <c r="G2505" s="125"/>
      <c r="H2505" s="125"/>
      <c r="I2505" s="125"/>
      <c r="J2505" s="125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25"/>
      <c r="C2506" s="125"/>
      <c r="D2506" s="125"/>
      <c r="E2506" s="125"/>
      <c r="F2506" s="125"/>
      <c r="G2506" s="125"/>
      <c r="H2506" s="125"/>
      <c r="I2506" s="125"/>
      <c r="J2506" s="125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25"/>
      <c r="C2507" s="125"/>
      <c r="D2507" s="125"/>
      <c r="E2507" s="125"/>
      <c r="F2507" s="125"/>
      <c r="G2507" s="125"/>
      <c r="H2507" s="125"/>
      <c r="I2507" s="125"/>
      <c r="J2507" s="125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25"/>
      <c r="C2508" s="125"/>
      <c r="D2508" s="125"/>
      <c r="E2508" s="125"/>
      <c r="F2508" s="125"/>
      <c r="G2508" s="125"/>
      <c r="H2508" s="125"/>
      <c r="I2508" s="125"/>
      <c r="J2508" s="125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25"/>
      <c r="C2509" s="125"/>
      <c r="D2509" s="125"/>
      <c r="E2509" s="125"/>
      <c r="F2509" s="125"/>
      <c r="G2509" s="125"/>
      <c r="H2509" s="125"/>
      <c r="I2509" s="125"/>
      <c r="J2509" s="125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25"/>
      <c r="C2510" s="125"/>
      <c r="D2510" s="125"/>
      <c r="E2510" s="125"/>
      <c r="F2510" s="125"/>
      <c r="G2510" s="125"/>
      <c r="H2510" s="125"/>
      <c r="I2510" s="125"/>
      <c r="J2510" s="125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25"/>
      <c r="C2511" s="125"/>
      <c r="D2511" s="125"/>
      <c r="E2511" s="125"/>
      <c r="F2511" s="125"/>
      <c r="G2511" s="125"/>
      <c r="H2511" s="125"/>
      <c r="I2511" s="125"/>
      <c r="J2511" s="125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25"/>
      <c r="C2512" s="125"/>
      <c r="D2512" s="125"/>
      <c r="E2512" s="125"/>
      <c r="F2512" s="125"/>
      <c r="G2512" s="125"/>
      <c r="H2512" s="125"/>
      <c r="I2512" s="125"/>
      <c r="J2512" s="125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25"/>
      <c r="C2513" s="125"/>
      <c r="D2513" s="125"/>
      <c r="E2513" s="125"/>
      <c r="F2513" s="125"/>
      <c r="G2513" s="125"/>
      <c r="H2513" s="125"/>
      <c r="I2513" s="125"/>
      <c r="J2513" s="125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25"/>
      <c r="C2514" s="125"/>
      <c r="D2514" s="125"/>
      <c r="E2514" s="125"/>
      <c r="F2514" s="125"/>
      <c r="G2514" s="125"/>
      <c r="H2514" s="125"/>
      <c r="I2514" s="125"/>
      <c r="J2514" s="125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25"/>
      <c r="C2515" s="125"/>
      <c r="D2515" s="125"/>
      <c r="E2515" s="125"/>
      <c r="F2515" s="125"/>
      <c r="G2515" s="125"/>
      <c r="H2515" s="125"/>
      <c r="I2515" s="125"/>
      <c r="J2515" s="125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25"/>
      <c r="C2516" s="125"/>
      <c r="D2516" s="125"/>
      <c r="E2516" s="125"/>
      <c r="F2516" s="125"/>
      <c r="G2516" s="125"/>
      <c r="H2516" s="125"/>
      <c r="I2516" s="125"/>
      <c r="J2516" s="125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25"/>
      <c r="C2517" s="125"/>
      <c r="D2517" s="125"/>
      <c r="E2517" s="125"/>
      <c r="F2517" s="125"/>
      <c r="G2517" s="125"/>
      <c r="H2517" s="125"/>
      <c r="I2517" s="125"/>
      <c r="J2517" s="125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25"/>
      <c r="C2518" s="125"/>
      <c r="D2518" s="125"/>
      <c r="E2518" s="125"/>
      <c r="F2518" s="125"/>
      <c r="G2518" s="125"/>
      <c r="H2518" s="125"/>
      <c r="I2518" s="125"/>
      <c r="J2518" s="125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25"/>
      <c r="C2519" s="125"/>
      <c r="D2519" s="125"/>
      <c r="E2519" s="125"/>
      <c r="F2519" s="125"/>
      <c r="G2519" s="125"/>
      <c r="H2519" s="125"/>
      <c r="I2519" s="125"/>
      <c r="J2519" s="125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25"/>
      <c r="C2520" s="125"/>
      <c r="D2520" s="125"/>
      <c r="E2520" s="125"/>
      <c r="F2520" s="125"/>
      <c r="G2520" s="125"/>
      <c r="H2520" s="125"/>
      <c r="I2520" s="125"/>
      <c r="J2520" s="125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25"/>
      <c r="C2521" s="125"/>
      <c r="D2521" s="125"/>
      <c r="E2521" s="125"/>
      <c r="F2521" s="125"/>
      <c r="G2521" s="125"/>
      <c r="H2521" s="125"/>
      <c r="I2521" s="125"/>
      <c r="J2521" s="125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25"/>
      <c r="C2522" s="125"/>
      <c r="D2522" s="125"/>
      <c r="E2522" s="125"/>
      <c r="F2522" s="125"/>
      <c r="G2522" s="125"/>
      <c r="H2522" s="125"/>
      <c r="I2522" s="125"/>
      <c r="J2522" s="125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25"/>
      <c r="C2523" s="125"/>
      <c r="D2523" s="125"/>
      <c r="E2523" s="125"/>
      <c r="F2523" s="125"/>
      <c r="G2523" s="125"/>
      <c r="H2523" s="125"/>
      <c r="I2523" s="125"/>
      <c r="J2523" s="125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25"/>
      <c r="C2524" s="125"/>
      <c r="D2524" s="125"/>
      <c r="E2524" s="125"/>
      <c r="F2524" s="125"/>
      <c r="G2524" s="125"/>
      <c r="H2524" s="125"/>
      <c r="I2524" s="125"/>
      <c r="J2524" s="125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25"/>
      <c r="C2525" s="125"/>
      <c r="D2525" s="125"/>
      <c r="E2525" s="125"/>
      <c r="F2525" s="125"/>
      <c r="G2525" s="125"/>
      <c r="H2525" s="125"/>
      <c r="I2525" s="125"/>
      <c r="J2525" s="125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25"/>
      <c r="C2526" s="125"/>
      <c r="D2526" s="125"/>
      <c r="E2526" s="125"/>
      <c r="F2526" s="125"/>
      <c r="G2526" s="125"/>
      <c r="H2526" s="125"/>
      <c r="I2526" s="125"/>
      <c r="J2526" s="125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25"/>
      <c r="C2527" s="125"/>
      <c r="D2527" s="125"/>
      <c r="E2527" s="125"/>
      <c r="F2527" s="125"/>
      <c r="G2527" s="125"/>
      <c r="H2527" s="125"/>
      <c r="I2527" s="125"/>
      <c r="J2527" s="125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25"/>
      <c r="C2528" s="125"/>
      <c r="D2528" s="125"/>
      <c r="E2528" s="125"/>
      <c r="F2528" s="125"/>
      <c r="G2528" s="125"/>
      <c r="H2528" s="125"/>
      <c r="I2528" s="125"/>
      <c r="J2528" s="125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25"/>
      <c r="C2529" s="125"/>
      <c r="D2529" s="125"/>
      <c r="E2529" s="125"/>
      <c r="F2529" s="125"/>
      <c r="G2529" s="125"/>
      <c r="H2529" s="125"/>
      <c r="I2529" s="125"/>
      <c r="J2529" s="125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25"/>
      <c r="C2530" s="125"/>
      <c r="D2530" s="125"/>
      <c r="E2530" s="125"/>
      <c r="F2530" s="125"/>
      <c r="G2530" s="125"/>
      <c r="H2530" s="125"/>
      <c r="I2530" s="125"/>
      <c r="J2530" s="125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25"/>
      <c r="C2531" s="125"/>
      <c r="D2531" s="125"/>
      <c r="E2531" s="125"/>
      <c r="F2531" s="125"/>
      <c r="G2531" s="125"/>
      <c r="H2531" s="125"/>
      <c r="I2531" s="125"/>
      <c r="J2531" s="125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25"/>
      <c r="C2532" s="125"/>
      <c r="D2532" s="125"/>
      <c r="E2532" s="125"/>
      <c r="F2532" s="125"/>
      <c r="G2532" s="125"/>
      <c r="H2532" s="125"/>
      <c r="I2532" s="125"/>
      <c r="J2532" s="125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25"/>
      <c r="C2533" s="125"/>
      <c r="D2533" s="125"/>
      <c r="E2533" s="125"/>
      <c r="F2533" s="125"/>
      <c r="G2533" s="125"/>
      <c r="H2533" s="125"/>
      <c r="I2533" s="125"/>
      <c r="J2533" s="125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25"/>
      <c r="C2534" s="125"/>
      <c r="D2534" s="125"/>
      <c r="E2534" s="125"/>
      <c r="F2534" s="125"/>
      <c r="G2534" s="125"/>
      <c r="H2534" s="125"/>
      <c r="I2534" s="125"/>
      <c r="J2534" s="125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25"/>
      <c r="C2535" s="125"/>
      <c r="D2535" s="125"/>
      <c r="E2535" s="125"/>
      <c r="F2535" s="125"/>
      <c r="G2535" s="125"/>
      <c r="H2535" s="125"/>
      <c r="I2535" s="125"/>
      <c r="J2535" s="125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25"/>
      <c r="C2536" s="125"/>
      <c r="D2536" s="125"/>
      <c r="E2536" s="125"/>
      <c r="F2536" s="125"/>
      <c r="G2536" s="125"/>
      <c r="H2536" s="125"/>
      <c r="I2536" s="125"/>
      <c r="J2536" s="125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25"/>
      <c r="C2537" s="125"/>
      <c r="D2537" s="125"/>
      <c r="E2537" s="125"/>
      <c r="F2537" s="125"/>
      <c r="G2537" s="125"/>
      <c r="H2537" s="125"/>
      <c r="I2537" s="125"/>
      <c r="J2537" s="125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25"/>
      <c r="C2538" s="125"/>
      <c r="D2538" s="125"/>
      <c r="E2538" s="125"/>
      <c r="F2538" s="125"/>
      <c r="G2538" s="125"/>
      <c r="H2538" s="125"/>
      <c r="I2538" s="125"/>
      <c r="J2538" s="125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25"/>
      <c r="C2539" s="125"/>
      <c r="D2539" s="125"/>
      <c r="E2539" s="125"/>
      <c r="F2539" s="125"/>
      <c r="G2539" s="125"/>
      <c r="H2539" s="125"/>
      <c r="I2539" s="125"/>
      <c r="J2539" s="125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25"/>
      <c r="C2540" s="125"/>
      <c r="D2540" s="125"/>
      <c r="E2540" s="125"/>
      <c r="F2540" s="125"/>
      <c r="G2540" s="125"/>
      <c r="H2540" s="125"/>
      <c r="I2540" s="125"/>
      <c r="J2540" s="125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25"/>
      <c r="C2541" s="125"/>
      <c r="D2541" s="125"/>
      <c r="E2541" s="125"/>
      <c r="F2541" s="125"/>
      <c r="G2541" s="125"/>
      <c r="H2541" s="125"/>
      <c r="I2541" s="125"/>
      <c r="J2541" s="125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25"/>
      <c r="C2542" s="125"/>
      <c r="D2542" s="125"/>
      <c r="E2542" s="125"/>
      <c r="F2542" s="125"/>
      <c r="G2542" s="125"/>
      <c r="H2542" s="125"/>
      <c r="I2542" s="125"/>
      <c r="J2542" s="125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25"/>
      <c r="C2543" s="125"/>
      <c r="D2543" s="125"/>
      <c r="E2543" s="125"/>
      <c r="F2543" s="125"/>
      <c r="G2543" s="125"/>
      <c r="H2543" s="125"/>
      <c r="I2543" s="125"/>
      <c r="J2543" s="125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25"/>
      <c r="C2544" s="125"/>
      <c r="D2544" s="125"/>
      <c r="E2544" s="125"/>
      <c r="F2544" s="125"/>
      <c r="G2544" s="125"/>
      <c r="H2544" s="125"/>
      <c r="I2544" s="125"/>
      <c r="J2544" s="125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25"/>
      <c r="C2545" s="125"/>
      <c r="D2545" s="125"/>
      <c r="E2545" s="125"/>
      <c r="F2545" s="125"/>
      <c r="G2545" s="125"/>
      <c r="H2545" s="125"/>
      <c r="I2545" s="125"/>
      <c r="J2545" s="125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25"/>
      <c r="C2546" s="125"/>
      <c r="D2546" s="125"/>
      <c r="E2546" s="125"/>
      <c r="F2546" s="125"/>
      <c r="G2546" s="125"/>
      <c r="H2546" s="125"/>
      <c r="I2546" s="125"/>
      <c r="J2546" s="125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25"/>
      <c r="C2547" s="125"/>
      <c r="D2547" s="125"/>
      <c r="E2547" s="125"/>
      <c r="F2547" s="125"/>
      <c r="G2547" s="125"/>
      <c r="H2547" s="125"/>
      <c r="I2547" s="125"/>
      <c r="J2547" s="125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25"/>
      <c r="C2548" s="125"/>
      <c r="D2548" s="125"/>
      <c r="E2548" s="125"/>
      <c r="F2548" s="125"/>
      <c r="G2548" s="125"/>
      <c r="H2548" s="125"/>
      <c r="I2548" s="125"/>
      <c r="J2548" s="125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25"/>
      <c r="C2549" s="125"/>
      <c r="D2549" s="125"/>
      <c r="E2549" s="125"/>
      <c r="F2549" s="125"/>
      <c r="G2549" s="125"/>
      <c r="H2549" s="125"/>
      <c r="I2549" s="125"/>
      <c r="J2549" s="125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25"/>
      <c r="C2550" s="125"/>
      <c r="D2550" s="125"/>
      <c r="E2550" s="125"/>
      <c r="F2550" s="125"/>
      <c r="G2550" s="125"/>
      <c r="H2550" s="125"/>
      <c r="I2550" s="125"/>
      <c r="J2550" s="125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25"/>
      <c r="C2551" s="125"/>
      <c r="D2551" s="125"/>
      <c r="E2551" s="125"/>
      <c r="F2551" s="125"/>
      <c r="G2551" s="125"/>
      <c r="H2551" s="125"/>
      <c r="I2551" s="125"/>
      <c r="J2551" s="125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25"/>
      <c r="C2552" s="125"/>
      <c r="D2552" s="125"/>
      <c r="E2552" s="125"/>
      <c r="F2552" s="125"/>
      <c r="G2552" s="125"/>
      <c r="H2552" s="125"/>
      <c r="I2552" s="125"/>
      <c r="J2552" s="125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25"/>
      <c r="C2553" s="125"/>
      <c r="D2553" s="125"/>
      <c r="E2553" s="125"/>
      <c r="F2553" s="125"/>
      <c r="G2553" s="125"/>
      <c r="H2553" s="125"/>
      <c r="I2553" s="125"/>
      <c r="J2553" s="125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25"/>
      <c r="C2554" s="125"/>
      <c r="D2554" s="125"/>
      <c r="E2554" s="125"/>
      <c r="F2554" s="125"/>
      <c r="G2554" s="125"/>
      <c r="H2554" s="125"/>
      <c r="I2554" s="125"/>
      <c r="J2554" s="125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25"/>
      <c r="C2555" s="125"/>
      <c r="D2555" s="125"/>
      <c r="E2555" s="125"/>
      <c r="F2555" s="125"/>
      <c r="G2555" s="125"/>
      <c r="H2555" s="125"/>
      <c r="I2555" s="125"/>
      <c r="J2555" s="125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25"/>
      <c r="C2556" s="125"/>
      <c r="D2556" s="125"/>
      <c r="E2556" s="125"/>
      <c r="F2556" s="125"/>
      <c r="G2556" s="125"/>
      <c r="H2556" s="125"/>
      <c r="I2556" s="125"/>
      <c r="J2556" s="125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25"/>
      <c r="C2557" s="125"/>
      <c r="D2557" s="125"/>
      <c r="E2557" s="125"/>
      <c r="F2557" s="125"/>
      <c r="G2557" s="125"/>
      <c r="H2557" s="125"/>
      <c r="I2557" s="125"/>
      <c r="J2557" s="125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25"/>
      <c r="C2558" s="125"/>
      <c r="D2558" s="125"/>
      <c r="E2558" s="125"/>
      <c r="F2558" s="125"/>
      <c r="G2558" s="125"/>
      <c r="H2558" s="125"/>
      <c r="I2558" s="125"/>
      <c r="J2558" s="125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25"/>
      <c r="C2559" s="125"/>
      <c r="D2559" s="125"/>
      <c r="E2559" s="125"/>
      <c r="F2559" s="125"/>
      <c r="G2559" s="125"/>
      <c r="H2559" s="125"/>
      <c r="I2559" s="125"/>
      <c r="J2559" s="125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25"/>
      <c r="C2560" s="125"/>
      <c r="D2560" s="125"/>
      <c r="E2560" s="125"/>
      <c r="F2560" s="125"/>
      <c r="G2560" s="125"/>
      <c r="H2560" s="125"/>
      <c r="I2560" s="125"/>
      <c r="J2560" s="125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25"/>
      <c r="C2561" s="125"/>
      <c r="D2561" s="125"/>
      <c r="E2561" s="125"/>
      <c r="F2561" s="125"/>
      <c r="G2561" s="125"/>
      <c r="H2561" s="125"/>
      <c r="I2561" s="125"/>
      <c r="J2561" s="125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25"/>
      <c r="C2562" s="125"/>
      <c r="D2562" s="125"/>
      <c r="E2562" s="125"/>
      <c r="F2562" s="125"/>
      <c r="G2562" s="125"/>
      <c r="H2562" s="125"/>
      <c r="I2562" s="125"/>
      <c r="J2562" s="125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25"/>
      <c r="C2563" s="125"/>
      <c r="D2563" s="125"/>
      <c r="E2563" s="125"/>
      <c r="F2563" s="125"/>
      <c r="G2563" s="125"/>
      <c r="H2563" s="125"/>
      <c r="I2563" s="125"/>
      <c r="J2563" s="125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25"/>
      <c r="C2564" s="125"/>
      <c r="D2564" s="125"/>
      <c r="E2564" s="125"/>
      <c r="F2564" s="125"/>
      <c r="G2564" s="125"/>
      <c r="H2564" s="125"/>
      <c r="I2564" s="125"/>
      <c r="J2564" s="125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25"/>
      <c r="C2565" s="125"/>
      <c r="D2565" s="125"/>
      <c r="E2565" s="125"/>
      <c r="F2565" s="125"/>
      <c r="G2565" s="125"/>
      <c r="H2565" s="125"/>
      <c r="I2565" s="125"/>
      <c r="J2565" s="125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25"/>
      <c r="C2566" s="125"/>
      <c r="D2566" s="125"/>
      <c r="E2566" s="125"/>
      <c r="F2566" s="125"/>
      <c r="G2566" s="125"/>
      <c r="H2566" s="125"/>
      <c r="I2566" s="125"/>
      <c r="J2566" s="125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25"/>
      <c r="C2567" s="125"/>
      <c r="D2567" s="125"/>
      <c r="E2567" s="125"/>
      <c r="F2567" s="125"/>
      <c r="G2567" s="125"/>
      <c r="H2567" s="125"/>
      <c r="I2567" s="125"/>
      <c r="J2567" s="125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25"/>
      <c r="C2568" s="125"/>
      <c r="D2568" s="125"/>
      <c r="E2568" s="125"/>
      <c r="F2568" s="125"/>
      <c r="G2568" s="125"/>
      <c r="H2568" s="125"/>
      <c r="I2568" s="125"/>
      <c r="J2568" s="125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25"/>
      <c r="C2569" s="125"/>
      <c r="D2569" s="125"/>
      <c r="E2569" s="125"/>
      <c r="F2569" s="125"/>
      <c r="G2569" s="125"/>
      <c r="H2569" s="125"/>
      <c r="I2569" s="125"/>
      <c r="J2569" s="125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25"/>
      <c r="C2570" s="125"/>
      <c r="D2570" s="125"/>
      <c r="E2570" s="125"/>
      <c r="F2570" s="125"/>
      <c r="G2570" s="125"/>
      <c r="H2570" s="125"/>
      <c r="I2570" s="125"/>
      <c r="J2570" s="125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25"/>
      <c r="C2571" s="125"/>
      <c r="D2571" s="125"/>
      <c r="E2571" s="125"/>
      <c r="F2571" s="125"/>
      <c r="G2571" s="125"/>
      <c r="H2571" s="125"/>
      <c r="I2571" s="125"/>
      <c r="J2571" s="125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25"/>
      <c r="C2572" s="125"/>
      <c r="D2572" s="125"/>
      <c r="E2572" s="125"/>
      <c r="F2572" s="125"/>
      <c r="G2572" s="125"/>
      <c r="H2572" s="125"/>
      <c r="I2572" s="125"/>
      <c r="J2572" s="125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25"/>
      <c r="C2573" s="125"/>
      <c r="D2573" s="125"/>
      <c r="E2573" s="125"/>
      <c r="F2573" s="125"/>
      <c r="G2573" s="125"/>
      <c r="H2573" s="125"/>
      <c r="I2573" s="125"/>
      <c r="J2573" s="125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25"/>
      <c r="C2574" s="125"/>
      <c r="D2574" s="125"/>
      <c r="E2574" s="125"/>
      <c r="F2574" s="125"/>
      <c r="G2574" s="125"/>
      <c r="H2574" s="125"/>
      <c r="I2574" s="125"/>
      <c r="J2574" s="125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25"/>
      <c r="C2575" s="125"/>
      <c r="D2575" s="125"/>
      <c r="E2575" s="125"/>
      <c r="F2575" s="125"/>
      <c r="G2575" s="125"/>
      <c r="H2575" s="125"/>
      <c r="I2575" s="125"/>
      <c r="J2575" s="125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25"/>
      <c r="C2576" s="125"/>
      <c r="D2576" s="125"/>
      <c r="E2576" s="125"/>
      <c r="F2576" s="125"/>
      <c r="G2576" s="125"/>
      <c r="H2576" s="125"/>
      <c r="I2576" s="125"/>
      <c r="J2576" s="125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25"/>
      <c r="C2577" s="125"/>
      <c r="D2577" s="125"/>
      <c r="E2577" s="125"/>
      <c r="F2577" s="125"/>
      <c r="G2577" s="125"/>
      <c r="H2577" s="125"/>
      <c r="I2577" s="125"/>
      <c r="J2577" s="125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25"/>
      <c r="C2578" s="125"/>
      <c r="D2578" s="125"/>
      <c r="E2578" s="125"/>
      <c r="F2578" s="125"/>
      <c r="G2578" s="125"/>
      <c r="H2578" s="125"/>
      <c r="I2578" s="125"/>
      <c r="J2578" s="125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25"/>
      <c r="C2579" s="125"/>
      <c r="D2579" s="125"/>
      <c r="E2579" s="125"/>
      <c r="F2579" s="125"/>
      <c r="G2579" s="125"/>
      <c r="H2579" s="125"/>
      <c r="I2579" s="125"/>
      <c r="J2579" s="125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25"/>
      <c r="C2580" s="125"/>
      <c r="D2580" s="125"/>
      <c r="E2580" s="125"/>
      <c r="F2580" s="125"/>
      <c r="G2580" s="125"/>
      <c r="H2580" s="125"/>
      <c r="I2580" s="125"/>
      <c r="J2580" s="125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25"/>
      <c r="C2581" s="125"/>
      <c r="D2581" s="125"/>
      <c r="E2581" s="125"/>
      <c r="F2581" s="125"/>
      <c r="G2581" s="125"/>
      <c r="H2581" s="125"/>
      <c r="I2581" s="125"/>
      <c r="J2581" s="125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25"/>
      <c r="C2582" s="125"/>
      <c r="D2582" s="125"/>
      <c r="E2582" s="125"/>
      <c r="F2582" s="125"/>
      <c r="G2582" s="125"/>
      <c r="H2582" s="125"/>
      <c r="I2582" s="125"/>
      <c r="J2582" s="125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25"/>
      <c r="C2583" s="125"/>
      <c r="D2583" s="125"/>
      <c r="E2583" s="125"/>
      <c r="F2583" s="125"/>
      <c r="G2583" s="125"/>
      <c r="H2583" s="125"/>
      <c r="I2583" s="125"/>
      <c r="J2583" s="125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25"/>
      <c r="C2584" s="125"/>
      <c r="D2584" s="125"/>
      <c r="E2584" s="125"/>
      <c r="F2584" s="125"/>
      <c r="G2584" s="125"/>
      <c r="H2584" s="125"/>
      <c r="I2584" s="125"/>
      <c r="J2584" s="125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25"/>
      <c r="C2585" s="125"/>
      <c r="D2585" s="125"/>
      <c r="E2585" s="125"/>
      <c r="F2585" s="125"/>
      <c r="G2585" s="125"/>
      <c r="H2585" s="125"/>
      <c r="I2585" s="125"/>
      <c r="J2585" s="125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25"/>
      <c r="C2586" s="125"/>
      <c r="D2586" s="125"/>
      <c r="E2586" s="125"/>
      <c r="F2586" s="125"/>
      <c r="G2586" s="125"/>
      <c r="H2586" s="125"/>
      <c r="I2586" s="125"/>
      <c r="J2586" s="125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25"/>
      <c r="C2587" s="125"/>
      <c r="D2587" s="125"/>
      <c r="E2587" s="125"/>
      <c r="F2587" s="125"/>
      <c r="G2587" s="125"/>
      <c r="H2587" s="125"/>
      <c r="I2587" s="125"/>
      <c r="J2587" s="125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25"/>
      <c r="C2588" s="125"/>
      <c r="D2588" s="125"/>
      <c r="E2588" s="125"/>
      <c r="F2588" s="125"/>
      <c r="G2588" s="125"/>
      <c r="H2588" s="125"/>
      <c r="I2588" s="125"/>
      <c r="J2588" s="125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25"/>
      <c r="C2589" s="125"/>
      <c r="D2589" s="125"/>
      <c r="E2589" s="125"/>
      <c r="F2589" s="125"/>
      <c r="G2589" s="125"/>
      <c r="H2589" s="125"/>
      <c r="I2589" s="125"/>
      <c r="J2589" s="125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25"/>
      <c r="C2590" s="125"/>
      <c r="D2590" s="125"/>
      <c r="E2590" s="125"/>
      <c r="F2590" s="125"/>
      <c r="G2590" s="125"/>
      <c r="H2590" s="125"/>
      <c r="I2590" s="125"/>
      <c r="J2590" s="125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25"/>
      <c r="C2591" s="125"/>
      <c r="D2591" s="125"/>
      <c r="E2591" s="125"/>
      <c r="F2591" s="125"/>
      <c r="G2591" s="125"/>
      <c r="H2591" s="125"/>
      <c r="I2591" s="125"/>
      <c r="J2591" s="125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25"/>
      <c r="C2592" s="125"/>
      <c r="D2592" s="125"/>
      <c r="E2592" s="125"/>
      <c r="F2592" s="125"/>
      <c r="G2592" s="125"/>
      <c r="H2592" s="125"/>
      <c r="I2592" s="125"/>
      <c r="J2592" s="125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25"/>
      <c r="C2593" s="125"/>
      <c r="D2593" s="125"/>
      <c r="E2593" s="125"/>
      <c r="F2593" s="125"/>
      <c r="G2593" s="125"/>
      <c r="H2593" s="125"/>
      <c r="I2593" s="125"/>
      <c r="J2593" s="125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25"/>
      <c r="C2594" s="125"/>
      <c r="D2594" s="125"/>
      <c r="E2594" s="125"/>
      <c r="F2594" s="125"/>
      <c r="G2594" s="125"/>
      <c r="H2594" s="125"/>
      <c r="I2594" s="125"/>
      <c r="J2594" s="125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25"/>
      <c r="C2595" s="125"/>
      <c r="D2595" s="125"/>
      <c r="E2595" s="125"/>
      <c r="F2595" s="125"/>
      <c r="G2595" s="125"/>
      <c r="H2595" s="125"/>
      <c r="I2595" s="125"/>
      <c r="J2595" s="125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25"/>
      <c r="C2596" s="125"/>
      <c r="D2596" s="125"/>
      <c r="E2596" s="125"/>
      <c r="F2596" s="125"/>
      <c r="G2596" s="125"/>
      <c r="H2596" s="125"/>
      <c r="I2596" s="125"/>
      <c r="J2596" s="125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25"/>
      <c r="C2597" s="125"/>
      <c r="D2597" s="125"/>
      <c r="E2597" s="125"/>
      <c r="F2597" s="125"/>
      <c r="G2597" s="125"/>
      <c r="H2597" s="125"/>
      <c r="I2597" s="125"/>
      <c r="J2597" s="125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25"/>
      <c r="C2598" s="125"/>
      <c r="D2598" s="125"/>
      <c r="E2598" s="125"/>
      <c r="F2598" s="125"/>
      <c r="G2598" s="125"/>
      <c r="H2598" s="125"/>
      <c r="I2598" s="125"/>
      <c r="J2598" s="125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25"/>
      <c r="C2599" s="125"/>
      <c r="D2599" s="125"/>
      <c r="E2599" s="125"/>
      <c r="F2599" s="125"/>
      <c r="G2599" s="125"/>
      <c r="H2599" s="125"/>
      <c r="I2599" s="125"/>
      <c r="J2599" s="125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25"/>
      <c r="C2600" s="125"/>
      <c r="D2600" s="125"/>
      <c r="E2600" s="125"/>
      <c r="F2600" s="125"/>
      <c r="G2600" s="125"/>
      <c r="H2600" s="125"/>
      <c r="I2600" s="125"/>
      <c r="J2600" s="125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25"/>
      <c r="C2601" s="125"/>
      <c r="D2601" s="125"/>
      <c r="E2601" s="125"/>
      <c r="F2601" s="125"/>
      <c r="G2601" s="125"/>
      <c r="H2601" s="125"/>
      <c r="I2601" s="125"/>
      <c r="J2601" s="125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25"/>
      <c r="C2602" s="125"/>
      <c r="D2602" s="125"/>
      <c r="E2602" s="125"/>
      <c r="F2602" s="125"/>
      <c r="G2602" s="125"/>
      <c r="H2602" s="125"/>
      <c r="I2602" s="125"/>
      <c r="J2602" s="125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25"/>
      <c r="C2603" s="125"/>
      <c r="D2603" s="125"/>
      <c r="E2603" s="125"/>
      <c r="F2603" s="125"/>
      <c r="G2603" s="125"/>
      <c r="H2603" s="125"/>
      <c r="I2603" s="125"/>
      <c r="J2603" s="125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25"/>
      <c r="C2604" s="125"/>
      <c r="D2604" s="125"/>
      <c r="E2604" s="125"/>
      <c r="F2604" s="125"/>
      <c r="G2604" s="125"/>
      <c r="H2604" s="125"/>
      <c r="I2604" s="125"/>
      <c r="J2604" s="125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25"/>
      <c r="C2605" s="125"/>
      <c r="D2605" s="125"/>
      <c r="E2605" s="125"/>
      <c r="F2605" s="125"/>
      <c r="G2605" s="125"/>
      <c r="H2605" s="125"/>
      <c r="I2605" s="125"/>
      <c r="J2605" s="125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25"/>
      <c r="C2606" s="125"/>
      <c r="D2606" s="125"/>
      <c r="E2606" s="125"/>
      <c r="F2606" s="125"/>
      <c r="G2606" s="125"/>
      <c r="H2606" s="125"/>
      <c r="I2606" s="125"/>
      <c r="J2606" s="125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25"/>
      <c r="C2607" s="125"/>
      <c r="D2607" s="125"/>
      <c r="E2607" s="125"/>
      <c r="F2607" s="125"/>
      <c r="G2607" s="125"/>
      <c r="H2607" s="125"/>
      <c r="I2607" s="125"/>
      <c r="J2607" s="125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25"/>
      <c r="C2608" s="125"/>
      <c r="D2608" s="125"/>
      <c r="E2608" s="125"/>
      <c r="F2608" s="125"/>
      <c r="G2608" s="125"/>
      <c r="H2608" s="125"/>
      <c r="I2608" s="125"/>
      <c r="J2608" s="125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25"/>
      <c r="C2609" s="125"/>
      <c r="D2609" s="125"/>
      <c r="E2609" s="125"/>
      <c r="F2609" s="125"/>
      <c r="G2609" s="125"/>
      <c r="H2609" s="125"/>
      <c r="I2609" s="125"/>
      <c r="J2609" s="125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25"/>
      <c r="C2610" s="125"/>
      <c r="D2610" s="125"/>
      <c r="E2610" s="125"/>
      <c r="F2610" s="125"/>
      <c r="G2610" s="125"/>
      <c r="H2610" s="125"/>
      <c r="I2610" s="125"/>
      <c r="J2610" s="125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25"/>
      <c r="C2611" s="125"/>
      <c r="D2611" s="125"/>
      <c r="E2611" s="125"/>
      <c r="F2611" s="125"/>
      <c r="G2611" s="125"/>
      <c r="H2611" s="125"/>
      <c r="I2611" s="125"/>
      <c r="J2611" s="125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25"/>
      <c r="C2612" s="125"/>
      <c r="D2612" s="125"/>
      <c r="E2612" s="125"/>
      <c r="F2612" s="125"/>
      <c r="G2612" s="125"/>
      <c r="H2612" s="125"/>
      <c r="I2612" s="125"/>
      <c r="J2612" s="125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25"/>
      <c r="C2613" s="125"/>
      <c r="D2613" s="125"/>
      <c r="E2613" s="125"/>
      <c r="F2613" s="125"/>
      <c r="G2613" s="125"/>
      <c r="H2613" s="125"/>
      <c r="I2613" s="125"/>
      <c r="J2613" s="125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25"/>
      <c r="C2614" s="125"/>
      <c r="D2614" s="125"/>
      <c r="E2614" s="125"/>
      <c r="F2614" s="125"/>
      <c r="G2614" s="125"/>
      <c r="H2614" s="125"/>
      <c r="I2614" s="125"/>
      <c r="J2614" s="125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25"/>
      <c r="C2615" s="125"/>
      <c r="D2615" s="125"/>
      <c r="E2615" s="125"/>
      <c r="F2615" s="125"/>
      <c r="G2615" s="125"/>
      <c r="H2615" s="125"/>
      <c r="I2615" s="125"/>
      <c r="J2615" s="125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25"/>
      <c r="C2616" s="125"/>
      <c r="D2616" s="125"/>
      <c r="E2616" s="125"/>
      <c r="F2616" s="125"/>
      <c r="G2616" s="125"/>
      <c r="H2616" s="125"/>
      <c r="I2616" s="125"/>
      <c r="J2616" s="125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25"/>
      <c r="C2617" s="125"/>
      <c r="D2617" s="125"/>
      <c r="E2617" s="125"/>
      <c r="F2617" s="125"/>
      <c r="G2617" s="125"/>
      <c r="H2617" s="125"/>
      <c r="I2617" s="125"/>
      <c r="J2617" s="125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25"/>
      <c r="C2618" s="125"/>
      <c r="D2618" s="125"/>
      <c r="E2618" s="125"/>
      <c r="F2618" s="125"/>
      <c r="G2618" s="125"/>
      <c r="H2618" s="125"/>
      <c r="I2618" s="125"/>
      <c r="J2618" s="125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25"/>
      <c r="C2619" s="125"/>
      <c r="D2619" s="125"/>
      <c r="E2619" s="125"/>
      <c r="F2619" s="125"/>
      <c r="G2619" s="125"/>
      <c r="H2619" s="125"/>
      <c r="I2619" s="125"/>
      <c r="J2619" s="125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25"/>
      <c r="C2620" s="125"/>
      <c r="D2620" s="125"/>
      <c r="E2620" s="125"/>
      <c r="F2620" s="125"/>
      <c r="G2620" s="125"/>
      <c r="H2620" s="125"/>
      <c r="I2620" s="125"/>
      <c r="J2620" s="125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25"/>
      <c r="C2621" s="125"/>
      <c r="D2621" s="125"/>
      <c r="E2621" s="125"/>
      <c r="F2621" s="125"/>
      <c r="G2621" s="125"/>
      <c r="H2621" s="125"/>
      <c r="I2621" s="125"/>
      <c r="J2621" s="125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25"/>
      <c r="C2622" s="125"/>
      <c r="D2622" s="125"/>
      <c r="E2622" s="125"/>
      <c r="F2622" s="125"/>
      <c r="G2622" s="125"/>
      <c r="H2622" s="125"/>
      <c r="I2622" s="125"/>
      <c r="J2622" s="125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25"/>
      <c r="C2623" s="125"/>
      <c r="D2623" s="125"/>
      <c r="E2623" s="125"/>
      <c r="F2623" s="125"/>
      <c r="G2623" s="125"/>
      <c r="H2623" s="125"/>
      <c r="I2623" s="125"/>
      <c r="J2623" s="125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25"/>
      <c r="C2624" s="125"/>
      <c r="D2624" s="125"/>
      <c r="E2624" s="125"/>
      <c r="F2624" s="125"/>
      <c r="G2624" s="125"/>
      <c r="H2624" s="125"/>
      <c r="I2624" s="125"/>
      <c r="J2624" s="125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25"/>
      <c r="C2625" s="125"/>
      <c r="D2625" s="125"/>
      <c r="E2625" s="125"/>
      <c r="F2625" s="125"/>
      <c r="G2625" s="125"/>
      <c r="H2625" s="125"/>
      <c r="I2625" s="125"/>
      <c r="J2625" s="125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25"/>
      <c r="C2626" s="125"/>
      <c r="D2626" s="125"/>
      <c r="E2626" s="125"/>
      <c r="F2626" s="125"/>
      <c r="G2626" s="125"/>
      <c r="H2626" s="125"/>
      <c r="I2626" s="125"/>
      <c r="J2626" s="125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25"/>
      <c r="C2627" s="125"/>
      <c r="D2627" s="125"/>
      <c r="E2627" s="125"/>
      <c r="F2627" s="125"/>
      <c r="G2627" s="125"/>
      <c r="H2627" s="125"/>
      <c r="I2627" s="125"/>
      <c r="J2627" s="125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25"/>
      <c r="C2628" s="125"/>
      <c r="D2628" s="125"/>
      <c r="E2628" s="125"/>
      <c r="F2628" s="125"/>
      <c r="G2628" s="125"/>
      <c r="H2628" s="125"/>
      <c r="I2628" s="125"/>
      <c r="J2628" s="125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25"/>
      <c r="C2629" s="125"/>
      <c r="D2629" s="125"/>
      <c r="E2629" s="125"/>
      <c r="F2629" s="125"/>
      <c r="G2629" s="125"/>
      <c r="H2629" s="125"/>
      <c r="I2629" s="125"/>
      <c r="J2629" s="125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25"/>
      <c r="C2630" s="125"/>
      <c r="D2630" s="125"/>
      <c r="E2630" s="125"/>
      <c r="F2630" s="125"/>
      <c r="G2630" s="125"/>
      <c r="H2630" s="125"/>
      <c r="I2630" s="125"/>
      <c r="J2630" s="125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25"/>
      <c r="C2631" s="125"/>
      <c r="D2631" s="125"/>
      <c r="E2631" s="125"/>
      <c r="F2631" s="125"/>
      <c r="G2631" s="125"/>
      <c r="H2631" s="125"/>
      <c r="I2631" s="125"/>
      <c r="J2631" s="125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25"/>
      <c r="C2632" s="125"/>
      <c r="D2632" s="125"/>
      <c r="E2632" s="125"/>
      <c r="F2632" s="125"/>
      <c r="G2632" s="125"/>
      <c r="H2632" s="125"/>
      <c r="I2632" s="125"/>
      <c r="J2632" s="125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25"/>
      <c r="C2633" s="125"/>
      <c r="D2633" s="125"/>
      <c r="E2633" s="125"/>
      <c r="F2633" s="125"/>
      <c r="G2633" s="125"/>
      <c r="H2633" s="125"/>
      <c r="I2633" s="125"/>
      <c r="J2633" s="125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25"/>
      <c r="C2634" s="125"/>
      <c r="D2634" s="125"/>
      <c r="E2634" s="125"/>
      <c r="F2634" s="125"/>
      <c r="G2634" s="125"/>
      <c r="H2634" s="125"/>
      <c r="I2634" s="125"/>
      <c r="J2634" s="125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25"/>
      <c r="C2635" s="125"/>
      <c r="D2635" s="125"/>
      <c r="E2635" s="125"/>
      <c r="F2635" s="125"/>
      <c r="G2635" s="125"/>
      <c r="H2635" s="125"/>
      <c r="I2635" s="125"/>
      <c r="J2635" s="125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25"/>
      <c r="C2636" s="125"/>
      <c r="D2636" s="125"/>
      <c r="E2636" s="125"/>
      <c r="F2636" s="125"/>
      <c r="G2636" s="125"/>
      <c r="H2636" s="125"/>
      <c r="I2636" s="125"/>
      <c r="J2636" s="125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25"/>
      <c r="C2637" s="125"/>
      <c r="D2637" s="125"/>
      <c r="E2637" s="125"/>
      <c r="F2637" s="125"/>
      <c r="G2637" s="125"/>
      <c r="H2637" s="125"/>
      <c r="I2637" s="125"/>
      <c r="J2637" s="125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25"/>
      <c r="C2638" s="125"/>
      <c r="D2638" s="125"/>
      <c r="E2638" s="125"/>
      <c r="F2638" s="125"/>
      <c r="G2638" s="125"/>
      <c r="H2638" s="125"/>
      <c r="I2638" s="125"/>
      <c r="J2638" s="125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25"/>
      <c r="C2639" s="125"/>
      <c r="D2639" s="125"/>
      <c r="E2639" s="125"/>
      <c r="F2639" s="125"/>
      <c r="G2639" s="125"/>
      <c r="H2639" s="125"/>
      <c r="I2639" s="125"/>
      <c r="J2639" s="125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25"/>
      <c r="C2640" s="125"/>
      <c r="D2640" s="125"/>
      <c r="E2640" s="125"/>
      <c r="F2640" s="125"/>
      <c r="G2640" s="125"/>
      <c r="H2640" s="125"/>
      <c r="I2640" s="125"/>
      <c r="J2640" s="125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25"/>
      <c r="C2641" s="125"/>
      <c r="D2641" s="125"/>
      <c r="E2641" s="125"/>
      <c r="F2641" s="125"/>
      <c r="G2641" s="125"/>
      <c r="H2641" s="125"/>
      <c r="I2641" s="125"/>
      <c r="J2641" s="125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25"/>
      <c r="C2642" s="125"/>
      <c r="D2642" s="125"/>
      <c r="E2642" s="125"/>
      <c r="F2642" s="125"/>
      <c r="G2642" s="125"/>
      <c r="H2642" s="125"/>
      <c r="I2642" s="125"/>
      <c r="J2642" s="125"/>
      <c r="K2642" s="21"/>
      <c r="L2642" s="21"/>
      <c r="M2642" s="21"/>
      <c r="N2642" s="21"/>
      <c r="O2642" s="21"/>
      <c r="P2642" s="21"/>
      <c r="Q2642" s="21"/>
      <c r="R2642" s="21"/>
      <c r="S2642" s="21"/>
    </row>
  </sheetData>
  <mergeCells count="1">
    <mergeCell ref="B2:J2"/>
  </mergeCells>
  <hyperlinks>
    <hyperlink ref="C4" location="'1.1 Quantidade de EFPC EAPC'!A1" display="1.1 QUANTIDADE DE EFPC / EAPC"/>
    <hyperlink ref="C5" location="'1.2 Planos EFPC por modalidade'!A1" display="1.2 EVOLUÇÃO DOS PLANOS EFPC POR MODALIDADE"/>
    <hyperlink ref="C6" location="'1.3 Patrocinadores EFPC '!A1" display="1.3 EVOLUÇÃO DOS PATROCINADORES E INSTITUIDORES DAS EFPC"/>
    <hyperlink ref="C9" location="'2.1 População'!A1" display="2.1 EVOLUÇÃO POPULAÇÃO DAS EFPC/EAPC"/>
    <hyperlink ref="C10" location="'2.2 Evolução da população EFPC'!A1" display="2.2 EVOLUÇÃO DA POPULAÇÃO DAS EFPC"/>
    <hyperlink ref="C11" location="'2.2.1 População EFPC patrocínio'!A1" display="2.2.1 POPULAÇÃO DAS EFPC POR TIPO DE PATROCÍNIO"/>
    <hyperlink ref="C12" location="'2.3 População das EAPC'!A1" display="2.3 EVOLUÇÃO DA POPULAÇÃO DAS EAPC"/>
    <hyperlink ref="C13" location="'2.3.1 População EAPC produto'!A1" display="2.3.1 POPULAÇÃO DAS EAPC POR TIPO DE PRODUTO"/>
    <hyperlink ref="C14" location="'2.4 % População EFPC por gênero'!A1" display="2.4 POPULAÇÃO DAS EFPC POR GÊNERO"/>
    <hyperlink ref="C15" location="'2.5 % Pop EFPC faixa etária'!A1" display="2.5 POPULAÇÃO DAS EFPC POR FAIXA ETÁRIA"/>
    <hyperlink ref="C16" location="'2.6 População EFPC faixa etária'!A1" display="2.6 POPULAÇÃO TOTAL EFPC POR FAIXA ETÁRIA"/>
    <hyperlink ref="C17" location="'2.7 População EAPC por gênero'!A1" display="2.7 POPULAÇÃO DAS EAPC POR GÊNERO"/>
    <hyperlink ref="C18" location="'2.8 % Pop EAPC faixa etária'!A1" display="2.8 % POPULAÇÃO TOTAL DAS EAPC POR FAIXA ETÁRIA"/>
    <hyperlink ref="C19" location="'2.9 População EAPC faixa etária'!A1" display="2.9 POPULAÇÃO TOTAL DAS EAPC POR FAIXA ETÁRIA"/>
    <hyperlink ref="C20" location="'2.10 Pop instituído_patrocinado'!A1" display="2.10 POPULAÇÃO DOS PLANOS DE BENEFÍCIOS INSTITUÍDOS E PATROCINADOS"/>
    <hyperlink ref="C23" location="'3.1 Patrimônio'!A1" display="3.1 PATRIMÔNIO DAS EAPC/EFPC   - EM R$ "/>
    <hyperlink ref="C24" location="'3.3 Patrimônio EFPC patrocínio'!A1" display="3.3 PATRIMÔNIO DAS EFPC POR PATROCÍNIO  - EM R$ "/>
    <hyperlink ref="C25" location="'3.4 Ativos por modalidade'!A1" display="3.3 ATIVO DOS PLANOS DE BENEFÍCIOS EFPC POR MODALIDADE  - EM R$ "/>
    <hyperlink ref="C26" location="'3.5 Provisões EAPC produto'!A1" display="3.5 PROVISÕES TÉCNICAS EAPC POR PRODUTO  - EM R$ "/>
    <hyperlink ref="C29" location="'4.1 Resultado EFPC'!A1" display="4.1 RESULTADO FINANCEIRO DOS PLANOS DE BENEFÍCIOS DAS EFPC  - EM R$ "/>
    <hyperlink ref="C32" location="'5.1 Contrib.e Resgates'!A1" display="5.1 CONTRIBUIÇÕES RECEBIDAS PELOS PLANOS/PRODUTOS DE PREVIDÊNCIA - EM R$ "/>
    <hyperlink ref="C33" location="'5.2 Fluxo Mensal de Contrib.'!A1" display="5.2 FLUXO MENSAL DE CONTRIBUIÇÕES RECEBIDAS PELAS EAPC - EM R$"/>
    <hyperlink ref="C34" location="'5.3 Fluxo Mensal de Resgates'!A1" display="5.3 FLUXO MENSAL DE RESGATES DAS EAPC - EM R$"/>
    <hyperlink ref="C35" location="'5.4 Contrib.e Resgates EAPC'!A1" display="5.4 CONTRIBUIÇÕES EAPC POR TIPO DE PRODUTO "/>
    <hyperlink ref="C36" location="'5.5 Fluxo Mensal Contr. EAPC'!A1" display="5.5 FLUXO MENSAL DE CONTRIBUIÇÕES RECEBIDAS EAPC: POR PRODUTOS DE PREVIDÊNCIA - EM R$"/>
    <hyperlink ref="C37" location="'5.6 Fluxo Mensal Resgates EAPC'!A1" display="5.6 FLUXO MENSAL DE RESGATES EAPC: POR PRODUTOS DE PREVIDÊNCIA - EM R$"/>
    <hyperlink ref="C38" location="'5.7 Contrib.e Resgates EFPC'!A1" display="5.7 CONTRIBUIÇÕES EFPC: POR MODALIDADE DE PLANO"/>
    <hyperlink ref="C39" location="'5.8 Fluxo Mensal Contr. EFPC'!A1" display="5.8 FLUXO MENSAL DE CONTRIBUIÇÕES RECEBIDAS EFPC: POR MODALIDADE DE PLANO- EM R$"/>
    <hyperlink ref="C40" location="'5.9 Fluxo Mensal Resgates EFPC'!A1" display="5.9 FLUXO MENSAL DE RESGATES EFPC: POR MODALIDADE DE PLANO - EM R$"/>
    <hyperlink ref="C41" location="'5.10 Tiquete Médio Mensal'!A1" display="5.10 TÍQUETE MENSAL DAS CONTRIBUIÇÕES DAS EAPC/EFPC - EM R$"/>
    <hyperlink ref="C44" location="'6.1 Benefícios Planos Produtos'!A1" display="6.1 BENEFÍCIOS PAGOS PELOS PLANOS/PRODUTOS - EM R$"/>
    <hyperlink ref="C45" location="'6.2 Fluxo Mensal Benefícios'!A1" display="6.2 FLUXO MENSAL DE BENEFÍCIOS PAGOS PELAS EAPC - EM R$"/>
    <hyperlink ref="C46" location="'6.3 Benefícios Pagos EFPC'!A1" display="6.3 BENEFÍCIOS PAGOS EFPC: POR MODALIDADE DE PLANO - EM R$"/>
    <hyperlink ref="C47" location="'6.4 Fluxo Mensal Benef. EFPC'!A1" display="6.4 FLUXO MENSAL DE BENEFÍCIOS PAGOS EFPC: POR MODALIDADE DE PLANO - EM R$"/>
    <hyperlink ref="C48" location="'6.5 Benefícios Pagos EAPC'!A1" display="6.5 BENEFÍCIOS PAGOS EAPC: POR PRODUTO - EM R$"/>
    <hyperlink ref="C49" location="'6.6 Fluxo Mensal Benef. EAPC'!A1" display="6.6 FLUXO MENSAL DE BENEFÍCIOS PAGOS EAPC: POR PRODUTO - EM R$"/>
    <hyperlink ref="C52" location="'7.1 Taxa Média Adm. EAPC '!A1" display="7.1 TAXA MÉDIA DE ADMINISTRAÇÃO DAS EAPC: POR SEGMENTO DE APLICAÇÃO - EM %"/>
    <hyperlink ref="C53" location="'7.2A Taxa Média Adm. EAPC Plano'!A1" display="7.2 A TAXA MÉDIA DE ADMINISTRAÇÃO DAS EAPC: POR TIPO DE PLANO E SEGMENTO DE APLICAÇÃO - EM OUTUBRO/21"/>
    <hyperlink ref="C54" location="'7.3 Rentabilidade Média EAPC'!A1" display="7.3 RENTABILIDADE MÉDIA ACUMULADA DAS EAPC: POR SEGMENTO DE APLICAÇÃO"/>
    <hyperlink ref="C55" location="'7.4A Rent. Média EAPC Plano'!A1" display="7.4 A  RENTABILIDADE MÉDIA DAS EAPC: POR TIPO DE PLANO E SEGMENTO DE APLICAÇÃO - EM OUTUBRO/21"/>
    <hyperlink ref="C56" location="'7.5 Taxa Adm. Média EFPC'!A1" display="7.5 TAXA DE ADMINISTRAÇÃO MÉDIA DAS EFPC: POR SEGMENTO TOTAL E TIPO DE PATROCÍNIO - EM %"/>
    <hyperlink ref="C57" location="'7.6A e 7.6B Taxa Adm.Média EFPC'!A1" display="7.6A - TAXA DE ADMINISTRAÇÃO MÉDIA DAS EFPC: POR MODALIDADE DE PLANO - EM %"/>
    <hyperlink ref="C58" location="'7.6A e 7.6B Taxa Adm.Média EFPC'!A1" display="7.6B - TAXA DE ADMINISTRAÇÃO MÉDIA DAS EFPC: POR FAIXA DE POPULAÇÃO - EM %"/>
    <hyperlink ref="C59" location="'7.7 Taxa Carregam. Média EFPC'!A1" display="7.7 TAXA DE CARREGAMENTO MÉDIA DAS EFPC: POR SEGMENTO TOTAL E TIPO DE PATROCÍNIO - EM %"/>
    <hyperlink ref="C60" location="'7.8A e 7.8B Taxa Car.Média EFPC'!A1" display="7.8A - TAXA DE CARREGAMETO MÉDIA DAS EFPC: POR MODALIDADE DE PLANO - EM %"/>
    <hyperlink ref="C61" location="'7.8A e 7.8B Taxa Car.Média EFPC'!A1" display="7.8B - TAXA DE ADMINISTRAÇÃO MÉDIA DAS EFPC: POR FAIXA DE POPULAÇÃO - EM %"/>
    <hyperlink ref="C62" location="'Rent. Média EFPC Plano'!A1" display="7.9 RENTABILIDADE MÉDIA ACUMULADA DAS EFPC: POR MODALIDADE DE PLANO E ÍNDICE"/>
    <hyperlink ref="C65" location="'8.1 Investimento EFPC EAPC'!A1" display="8.1  INVESTIMENTO TOTAL EAPC/EFPC: POR SEGMENTO DE APLICAÇÃO - EM R$ BILHÕES"/>
    <hyperlink ref="C66" location="'8.2  Investimento EAPC'!A1" display="8.2  INVESTIMENTOS EAPC - EM R$ BILHÕES"/>
    <hyperlink ref="C67" location="'8.3  Investimento EFPC'!A1" display="8.3  INVESTIMENTOS EFPC - EM R$ BILHÕES"/>
    <hyperlink ref="C68" location="'8.4 Títulos Públ. EAPC % Index.'!A1" display="8.4  INVESTIMENTOS EM TÍTULOS PÚBLICOS DAS EAPC - % POR INDEXADOR "/>
    <hyperlink ref="C69" location="'8.5 Títulos Públ. EFPC % Index.'!A1" display="8.5  INVESTIMENTOS EM TÍTULOS PÚBLICOS DAS EFPC - % POR INDEXADOR "/>
    <hyperlink ref="C70" location="'8.6 Tít. Públ.EAPC % por Venc.'!A1" display="8.6  INVESTIMENTOS EM TÍTULOS PÚBLICOS DAS EAPC - % POR PRAZO DE VENCIMENTO "/>
    <hyperlink ref="C71" location="'8.7 Tít. Públ.EFPC % por Venc.'!A1" display="8.7  INVESTIMENTOS EM TÍTULOS PÚBLICOS DAS EFPC - % POR PRAZO DE VENCIMENTO "/>
    <hyperlink ref="C75" location="'Cenário Internacional RPC'!A1" display="10.1 CENÁRIO INTERNACIONAL DA PREVIDÊNCIA COMPLEMENTAR 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workbookViewId="0">
      <selection activeCell="L12" sqref="L12"/>
    </sheetView>
  </sheetViews>
  <sheetFormatPr defaultRowHeight="15" x14ac:dyDescent="0.25"/>
  <cols>
    <col min="2" max="2" width="38.140625" customWidth="1"/>
    <col min="3" max="3" width="9.140625" customWidth="1"/>
    <col min="9" max="9" width="11.140625" customWidth="1"/>
  </cols>
  <sheetData>
    <row r="1" spans="1:9" x14ac:dyDescent="0.25">
      <c r="A1" s="43" t="s">
        <v>75</v>
      </c>
    </row>
    <row r="2" spans="1:9" ht="18" x14ac:dyDescent="0.25">
      <c r="B2" s="223" t="s">
        <v>97</v>
      </c>
      <c r="C2" s="223"/>
      <c r="D2" s="223"/>
      <c r="E2" s="223"/>
      <c r="F2" s="223"/>
      <c r="G2" s="223"/>
    </row>
    <row r="3" spans="1:9" x14ac:dyDescent="0.25">
      <c r="B3" s="8"/>
      <c r="C3" s="8"/>
      <c r="D3" s="8"/>
      <c r="E3" s="8"/>
      <c r="F3" s="8"/>
      <c r="G3" s="8"/>
    </row>
    <row r="4" spans="1:9" ht="15.75" x14ac:dyDescent="0.25">
      <c r="B4" s="147" t="s">
        <v>14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1" t="s">
        <v>122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25">
      <c r="B6" s="19" t="s">
        <v>123</v>
      </c>
      <c r="C6" s="23">
        <v>0.63486490590617406</v>
      </c>
      <c r="D6" s="23">
        <v>0.63624241011529803</v>
      </c>
      <c r="E6" s="23">
        <v>0.63221141481265564</v>
      </c>
      <c r="F6" s="23">
        <v>0.6273493106150001</v>
      </c>
      <c r="G6" s="23">
        <v>0.64084239913817953</v>
      </c>
      <c r="H6" s="23">
        <v>0.63</v>
      </c>
      <c r="I6" s="23">
        <v>0.63</v>
      </c>
    </row>
    <row r="7" spans="1:9" x14ac:dyDescent="0.25">
      <c r="B7" s="19" t="s">
        <v>124</v>
      </c>
      <c r="C7" s="23">
        <v>0.36513509409382588</v>
      </c>
      <c r="D7" s="23">
        <v>0.36375758988470197</v>
      </c>
      <c r="E7" s="23">
        <v>0.36778858518734431</v>
      </c>
      <c r="F7" s="23">
        <v>0.3726506893849999</v>
      </c>
      <c r="G7" s="23">
        <v>0.35915760086182047</v>
      </c>
      <c r="H7" s="23">
        <v>0.37</v>
      </c>
      <c r="I7" s="23">
        <v>0.37</v>
      </c>
    </row>
    <row r="8" spans="1:9" x14ac:dyDescent="0.25">
      <c r="B8" s="20" t="s">
        <v>92</v>
      </c>
      <c r="C8" s="24">
        <v>1</v>
      </c>
      <c r="D8" s="24">
        <v>1</v>
      </c>
      <c r="E8" s="24">
        <v>1</v>
      </c>
      <c r="F8" s="24">
        <v>1</v>
      </c>
      <c r="G8" s="24">
        <v>1</v>
      </c>
      <c r="H8" s="24">
        <v>1</v>
      </c>
      <c r="I8" s="24">
        <v>1</v>
      </c>
    </row>
    <row r="9" spans="1:9" ht="15.75" x14ac:dyDescent="0.25">
      <c r="B9" s="25"/>
      <c r="C9" s="18"/>
      <c r="D9" s="18"/>
      <c r="E9" s="18"/>
      <c r="F9" s="18"/>
    </row>
    <row r="10" spans="1:9" x14ac:dyDescent="0.25">
      <c r="B10" s="151" t="s">
        <v>125</v>
      </c>
      <c r="C10" s="149">
        <v>2015</v>
      </c>
      <c r="D10" s="149">
        <v>2016</v>
      </c>
      <c r="E10" s="149">
        <v>2017</v>
      </c>
      <c r="F10" s="149">
        <v>2018</v>
      </c>
      <c r="G10" s="149">
        <v>2019</v>
      </c>
      <c r="H10" s="149">
        <v>2020</v>
      </c>
      <c r="I10" s="149">
        <v>2021</v>
      </c>
    </row>
    <row r="11" spans="1:9" x14ac:dyDescent="0.25">
      <c r="B11" s="19" t="s">
        <v>123</v>
      </c>
      <c r="C11" s="9">
        <v>1775084</v>
      </c>
      <c r="D11" s="9">
        <v>1748802</v>
      </c>
      <c r="E11" s="9">
        <v>1761699</v>
      </c>
      <c r="F11" s="9">
        <v>1733466</v>
      </c>
      <c r="G11" s="9">
        <v>1777553</v>
      </c>
      <c r="H11" s="9">
        <v>1863487</v>
      </c>
      <c r="I11" s="9">
        <v>1791050</v>
      </c>
    </row>
    <row r="12" spans="1:9" x14ac:dyDescent="0.25">
      <c r="B12" s="19" t="s">
        <v>124</v>
      </c>
      <c r="C12" s="9">
        <v>950286</v>
      </c>
      <c r="D12" s="9">
        <v>924795</v>
      </c>
      <c r="E12" s="9">
        <v>914075</v>
      </c>
      <c r="F12" s="9">
        <v>889341</v>
      </c>
      <c r="G12" s="9">
        <v>927784</v>
      </c>
      <c r="H12" s="9">
        <v>998079</v>
      </c>
      <c r="I12" s="9">
        <v>979389</v>
      </c>
    </row>
    <row r="13" spans="1:9" x14ac:dyDescent="0.25">
      <c r="A13" s="43"/>
      <c r="B13" s="20" t="s">
        <v>92</v>
      </c>
      <c r="C13" s="18">
        <v>2725370</v>
      </c>
      <c r="D13" s="18">
        <v>2673597</v>
      </c>
      <c r="E13" s="18">
        <v>2675774</v>
      </c>
      <c r="F13" s="18">
        <v>2622807</v>
      </c>
      <c r="G13" s="18">
        <f>G11+G12</f>
        <v>2705337</v>
      </c>
      <c r="H13" s="18">
        <f>H11+H12</f>
        <v>2861566</v>
      </c>
      <c r="I13" s="18">
        <f>I11+I12</f>
        <v>2770439</v>
      </c>
    </row>
    <row r="14" spans="1:9" x14ac:dyDescent="0.25">
      <c r="B14" s="20"/>
      <c r="C14" s="18"/>
      <c r="D14" s="18"/>
      <c r="E14" s="18"/>
      <c r="F14" s="18"/>
      <c r="G14" s="69"/>
    </row>
    <row r="15" spans="1:9" x14ac:dyDescent="0.25">
      <c r="B15" s="151" t="s">
        <v>126</v>
      </c>
      <c r="C15" s="149">
        <v>2015</v>
      </c>
      <c r="D15" s="149">
        <v>2016</v>
      </c>
      <c r="E15" s="149">
        <v>2017</v>
      </c>
      <c r="F15" s="149">
        <v>2018</v>
      </c>
      <c r="G15" s="149">
        <v>2019</v>
      </c>
      <c r="H15" s="149">
        <v>2020</v>
      </c>
      <c r="I15" s="149">
        <v>2021</v>
      </c>
    </row>
    <row r="16" spans="1:9" x14ac:dyDescent="0.25">
      <c r="B16" s="19" t="s">
        <v>123</v>
      </c>
      <c r="C16" s="9">
        <v>423783</v>
      </c>
      <c r="D16" s="9">
        <v>438450</v>
      </c>
      <c r="E16" s="9">
        <v>462591</v>
      </c>
      <c r="F16" s="9">
        <v>461117</v>
      </c>
      <c r="G16" s="9">
        <v>480544</v>
      </c>
      <c r="H16" s="9">
        <v>489124</v>
      </c>
      <c r="I16" s="9">
        <v>420128</v>
      </c>
    </row>
    <row r="17" spans="2:9" x14ac:dyDescent="0.25">
      <c r="B17" s="19" t="s">
        <v>124</v>
      </c>
      <c r="C17" s="9">
        <v>152171</v>
      </c>
      <c r="D17" s="9">
        <v>160693</v>
      </c>
      <c r="E17" s="9">
        <v>172657</v>
      </c>
      <c r="F17" s="9">
        <v>196772</v>
      </c>
      <c r="G17" s="9">
        <v>189441</v>
      </c>
      <c r="H17" s="9">
        <v>194807</v>
      </c>
      <c r="I17" s="9">
        <v>182873</v>
      </c>
    </row>
    <row r="18" spans="2:9" x14ac:dyDescent="0.25">
      <c r="B18" s="20" t="s">
        <v>92</v>
      </c>
      <c r="C18" s="18">
        <v>575954</v>
      </c>
      <c r="D18" s="18">
        <v>599143</v>
      </c>
      <c r="E18" s="18">
        <v>635248</v>
      </c>
      <c r="F18" s="18">
        <v>657889</v>
      </c>
      <c r="G18" s="18">
        <f>G16+G17</f>
        <v>669985</v>
      </c>
      <c r="H18" s="18">
        <f>H16+H17</f>
        <v>683931</v>
      </c>
      <c r="I18" s="18">
        <f>I16+I17</f>
        <v>603001</v>
      </c>
    </row>
    <row r="19" spans="2:9" x14ac:dyDescent="0.25">
      <c r="B19" s="20"/>
      <c r="C19" s="18"/>
      <c r="D19" s="18"/>
      <c r="E19" s="18"/>
      <c r="F19" s="18"/>
      <c r="G19" s="69"/>
    </row>
    <row r="20" spans="2:9" x14ac:dyDescent="0.25">
      <c r="B20" s="151" t="s">
        <v>127</v>
      </c>
      <c r="C20" s="149">
        <v>2015</v>
      </c>
      <c r="D20" s="149">
        <v>2016</v>
      </c>
      <c r="E20" s="149">
        <v>2017</v>
      </c>
      <c r="F20" s="149">
        <v>2018</v>
      </c>
      <c r="G20" s="149">
        <v>2019</v>
      </c>
      <c r="H20" s="149">
        <v>2020</v>
      </c>
      <c r="I20" s="149">
        <v>2021</v>
      </c>
    </row>
    <row r="21" spans="2:9" x14ac:dyDescent="0.25">
      <c r="B21" s="19" t="s">
        <v>123</v>
      </c>
      <c r="C21" s="9">
        <v>54579</v>
      </c>
      <c r="D21" s="9">
        <v>50947</v>
      </c>
      <c r="E21" s="9">
        <v>98664</v>
      </c>
      <c r="F21" s="9">
        <v>45778</v>
      </c>
      <c r="G21" s="9">
        <v>22647</v>
      </c>
      <c r="H21" s="9">
        <v>35136</v>
      </c>
      <c r="I21" s="9">
        <v>17061</v>
      </c>
    </row>
    <row r="22" spans="2:9" x14ac:dyDescent="0.25">
      <c r="B22" s="19" t="s">
        <v>124</v>
      </c>
      <c r="C22" s="9">
        <v>193586</v>
      </c>
      <c r="D22" s="9">
        <v>194153</v>
      </c>
      <c r="E22" s="9">
        <v>264645</v>
      </c>
      <c r="F22" s="9">
        <v>244680</v>
      </c>
      <c r="G22" s="9">
        <v>161009</v>
      </c>
      <c r="H22" s="9">
        <v>204427</v>
      </c>
      <c r="I22" s="9">
        <v>156620</v>
      </c>
    </row>
    <row r="23" spans="2:9" x14ac:dyDescent="0.25">
      <c r="B23" s="20" t="s">
        <v>92</v>
      </c>
      <c r="C23" s="18">
        <v>248165</v>
      </c>
      <c r="D23" s="18">
        <v>245100</v>
      </c>
      <c r="E23" s="18">
        <v>363309</v>
      </c>
      <c r="F23" s="18">
        <v>290458</v>
      </c>
      <c r="G23" s="18">
        <f>G21+G22</f>
        <v>183656</v>
      </c>
      <c r="H23" s="18">
        <f>H21+H22</f>
        <v>239563</v>
      </c>
      <c r="I23" s="18">
        <f>I21+I22</f>
        <v>173681</v>
      </c>
    </row>
    <row r="24" spans="2:9" x14ac:dyDescent="0.25">
      <c r="B24" s="8"/>
      <c r="C24" s="8"/>
      <c r="D24" s="8"/>
      <c r="E24" s="8"/>
      <c r="F24" s="8"/>
      <c r="G24" s="8"/>
    </row>
    <row r="25" spans="2:9" x14ac:dyDescent="0.25">
      <c r="B25" s="38" t="s">
        <v>128</v>
      </c>
      <c r="C25" s="8"/>
      <c r="D25" s="8"/>
      <c r="E25" s="8"/>
      <c r="F25" s="8"/>
      <c r="G25" s="8"/>
    </row>
    <row r="26" spans="2:9" x14ac:dyDescent="0.25">
      <c r="B26" s="46" t="s">
        <v>365</v>
      </c>
      <c r="C26" s="8"/>
      <c r="D26" s="8"/>
      <c r="E26" s="8"/>
      <c r="F26" s="8"/>
      <c r="G26" s="8"/>
    </row>
    <row r="27" spans="2:9" x14ac:dyDescent="0.25">
      <c r="B27" s="8"/>
      <c r="C27" s="8"/>
      <c r="D27" s="8"/>
      <c r="E27" s="8"/>
      <c r="F27" s="8"/>
      <c r="G27" s="8"/>
    </row>
    <row r="28" spans="2:9" x14ac:dyDescent="0.25">
      <c r="B28" s="8"/>
      <c r="C28" s="8"/>
      <c r="D28" s="8"/>
      <c r="E28" s="8"/>
      <c r="F28" s="8"/>
      <c r="G28" s="8"/>
    </row>
    <row r="29" spans="2:9" x14ac:dyDescent="0.25">
      <c r="B29" s="8"/>
      <c r="C29" s="8"/>
      <c r="D29" s="8"/>
      <c r="E29" s="8"/>
      <c r="F29" s="8"/>
      <c r="G29" s="8"/>
    </row>
    <row r="30" spans="2:9" x14ac:dyDescent="0.25">
      <c r="B30" s="8"/>
      <c r="C30" s="8"/>
      <c r="D30" s="8"/>
      <c r="E30" s="8"/>
      <c r="F30" s="8"/>
      <c r="G30" s="8"/>
    </row>
    <row r="31" spans="2:9" x14ac:dyDescent="0.25">
      <c r="B31" s="8"/>
      <c r="C31" s="8"/>
      <c r="D31" s="8"/>
      <c r="E31" s="8"/>
      <c r="F31" s="8"/>
      <c r="G31" s="8"/>
    </row>
    <row r="32" spans="2:9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</sheetData>
  <mergeCells count="1">
    <mergeCell ref="B2:G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N17" sqref="N17"/>
    </sheetView>
  </sheetViews>
  <sheetFormatPr defaultRowHeight="15" x14ac:dyDescent="0.25"/>
  <cols>
    <col min="2" max="2" width="50.7109375" customWidth="1"/>
    <col min="3" max="6" width="9.140625" customWidth="1"/>
  </cols>
  <sheetData>
    <row r="1" spans="1:12" x14ac:dyDescent="0.25">
      <c r="A1" s="43" t="s">
        <v>75</v>
      </c>
    </row>
    <row r="2" spans="1:12" ht="18" x14ac:dyDescent="0.25">
      <c r="B2" s="223" t="s">
        <v>97</v>
      </c>
      <c r="C2" s="223"/>
      <c r="D2" s="223"/>
      <c r="E2" s="223"/>
      <c r="F2" s="223"/>
      <c r="G2" s="223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7" t="s">
        <v>15</v>
      </c>
      <c r="C4" s="146"/>
      <c r="D4" s="146"/>
      <c r="E4" s="146"/>
      <c r="F4" s="146"/>
      <c r="G4" s="146"/>
      <c r="H4" s="146"/>
      <c r="I4" s="146"/>
    </row>
    <row r="5" spans="1:12" x14ac:dyDescent="0.25">
      <c r="B5" s="151" t="s">
        <v>129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12" x14ac:dyDescent="0.25">
      <c r="B6" s="19" t="s">
        <v>130</v>
      </c>
      <c r="C6" s="23">
        <v>7.4532418610115433E-2</v>
      </c>
      <c r="D6" s="23">
        <v>7.2793816660223318E-2</v>
      </c>
      <c r="E6" s="23">
        <v>7.1701487971551833E-2</v>
      </c>
      <c r="F6" s="23">
        <v>6.782485437480433E-2</v>
      </c>
      <c r="G6" s="23">
        <v>6.3966116115356714E-2</v>
      </c>
      <c r="H6" s="23">
        <v>7.0000000000000007E-2</v>
      </c>
      <c r="I6" s="23">
        <v>7.0000000000000007E-2</v>
      </c>
    </row>
    <row r="7" spans="1:12" x14ac:dyDescent="0.25">
      <c r="B7" s="19" t="s">
        <v>131</v>
      </c>
      <c r="C7" s="23">
        <v>0.25523307721195926</v>
      </c>
      <c r="D7" s="23">
        <v>0.24046545607531894</v>
      </c>
      <c r="E7" s="23">
        <v>0.22796558067305314</v>
      </c>
      <c r="F7" s="23">
        <v>0.20381030893655105</v>
      </c>
      <c r="G7" s="23">
        <v>0.18744229382704811</v>
      </c>
      <c r="H7" s="23">
        <v>0.17</v>
      </c>
      <c r="I7" s="23">
        <v>0.17</v>
      </c>
      <c r="L7" s="207"/>
    </row>
    <row r="8" spans="1:12" x14ac:dyDescent="0.25">
      <c r="B8" s="19" t="s">
        <v>132</v>
      </c>
      <c r="C8" s="23">
        <v>0.4001885905266927</v>
      </c>
      <c r="D8" s="23">
        <v>0.40353597662201807</v>
      </c>
      <c r="E8" s="23">
        <v>0.42097432158398357</v>
      </c>
      <c r="F8" s="23">
        <v>0.41447582490141843</v>
      </c>
      <c r="G8" s="23">
        <v>0.41686658360911477</v>
      </c>
      <c r="H8" s="23">
        <v>0.43</v>
      </c>
      <c r="I8" s="23">
        <v>0.44</v>
      </c>
      <c r="L8" s="207"/>
    </row>
    <row r="9" spans="1:12" x14ac:dyDescent="0.25">
      <c r="B9" s="19" t="s">
        <v>133</v>
      </c>
      <c r="C9" s="23">
        <v>0.14540797280960724</v>
      </c>
      <c r="D9" s="23">
        <v>0.14934988515680075</v>
      </c>
      <c r="E9" s="23">
        <v>0.14644543455665807</v>
      </c>
      <c r="F9" s="23">
        <v>0.15313089270303101</v>
      </c>
      <c r="G9" s="23">
        <v>0.15307877710960843</v>
      </c>
      <c r="H9" s="23">
        <v>0.15</v>
      </c>
      <c r="I9" s="23">
        <v>0.15</v>
      </c>
      <c r="L9" s="207"/>
    </row>
    <row r="10" spans="1:12" x14ac:dyDescent="0.25">
      <c r="B10" s="19" t="s">
        <v>134</v>
      </c>
      <c r="C10" s="23">
        <v>7.9473129794176006E-2</v>
      </c>
      <c r="D10" s="23">
        <v>8.5597127782957722E-2</v>
      </c>
      <c r="E10" s="23">
        <v>8.6173782383786326E-2</v>
      </c>
      <c r="F10" s="23">
        <v>9.3768848949107211E-2</v>
      </c>
      <c r="G10" s="23">
        <v>0.11086497303439358</v>
      </c>
      <c r="H10" s="23">
        <v>0.11</v>
      </c>
      <c r="I10" s="23">
        <v>0.11</v>
      </c>
      <c r="L10" s="207"/>
    </row>
    <row r="11" spans="1:12" x14ac:dyDescent="0.25">
      <c r="B11" s="19" t="s">
        <v>135</v>
      </c>
      <c r="C11" s="23">
        <v>3.5167879094709129E-2</v>
      </c>
      <c r="D11" s="23">
        <v>3.705512473563323E-2</v>
      </c>
      <c r="E11" s="23">
        <v>3.5990225159355536E-2</v>
      </c>
      <c r="F11" s="23">
        <v>4.1548754268228141E-2</v>
      </c>
      <c r="G11" s="23">
        <v>5.214614982166229E-2</v>
      </c>
      <c r="H11" s="23">
        <v>0.05</v>
      </c>
      <c r="I11" s="23">
        <v>0.05</v>
      </c>
      <c r="L11" s="207"/>
    </row>
    <row r="12" spans="1:12" x14ac:dyDescent="0.25">
      <c r="B12" s="19" t="s">
        <v>136</v>
      </c>
      <c r="C12" s="23">
        <v>9.9969319527402397E-3</v>
      </c>
      <c r="D12" s="23">
        <v>1.1202612967047961E-2</v>
      </c>
      <c r="E12" s="23">
        <v>1.0749167671611512E-2</v>
      </c>
      <c r="F12" s="23">
        <v>2.5440515866859845E-2</v>
      </c>
      <c r="G12" s="23">
        <v>1.5635106482816134E-2</v>
      </c>
      <c r="H12" s="23">
        <v>0.02</v>
      </c>
      <c r="I12" s="23">
        <v>0.01</v>
      </c>
      <c r="L12" s="207"/>
    </row>
    <row r="13" spans="1:12" x14ac:dyDescent="0.25">
      <c r="B13" s="19"/>
      <c r="C13" s="9"/>
      <c r="D13" s="9"/>
      <c r="E13" s="9"/>
      <c r="F13" s="9"/>
      <c r="G13" s="9"/>
      <c r="L13" s="207"/>
    </row>
    <row r="14" spans="1:12" x14ac:dyDescent="0.25">
      <c r="B14" s="38" t="s">
        <v>128</v>
      </c>
      <c r="C14" s="8"/>
      <c r="D14" s="8"/>
      <c r="E14" s="8"/>
      <c r="F14" s="8"/>
      <c r="G14" s="8"/>
    </row>
    <row r="15" spans="1:12" x14ac:dyDescent="0.25">
      <c r="B15" s="46" t="s">
        <v>366</v>
      </c>
      <c r="C15" s="8"/>
      <c r="D15" s="8"/>
      <c r="E15" s="8"/>
      <c r="F15" s="8"/>
      <c r="G15" s="8"/>
    </row>
    <row r="16" spans="1:12" x14ac:dyDescent="0.25">
      <c r="B16" s="8"/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G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workbookViewId="0">
      <selection activeCell="Q6" sqref="Q6"/>
    </sheetView>
  </sheetViews>
  <sheetFormatPr defaultRowHeight="15" x14ac:dyDescent="0.25"/>
  <cols>
    <col min="2" max="2" width="46.85546875" customWidth="1"/>
    <col min="3" max="3" width="9.140625" customWidth="1"/>
  </cols>
  <sheetData>
    <row r="1" spans="1:9" x14ac:dyDescent="0.25">
      <c r="A1" s="43" t="s">
        <v>75</v>
      </c>
    </row>
    <row r="2" spans="1:9" ht="18" x14ac:dyDescent="0.25">
      <c r="B2" s="223" t="s">
        <v>97</v>
      </c>
      <c r="C2" s="223"/>
      <c r="D2" s="223"/>
      <c r="E2" s="223"/>
      <c r="F2" s="223"/>
      <c r="G2" s="223"/>
    </row>
    <row r="3" spans="1:9" x14ac:dyDescent="0.25">
      <c r="B3" s="8"/>
      <c r="C3" s="8"/>
      <c r="D3" s="8"/>
      <c r="E3" s="8"/>
      <c r="F3" s="8"/>
      <c r="G3" s="8"/>
    </row>
    <row r="4" spans="1:9" ht="15.75" x14ac:dyDescent="0.25">
      <c r="B4" s="147" t="s">
        <v>16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1" t="s">
        <v>137</v>
      </c>
      <c r="C5" s="149">
        <v>2015</v>
      </c>
      <c r="D5" s="149">
        <v>2016</v>
      </c>
      <c r="E5" s="149">
        <v>2017</v>
      </c>
      <c r="F5" s="149">
        <v>2018</v>
      </c>
      <c r="G5" s="149">
        <v>2019</v>
      </c>
      <c r="H5" s="149">
        <v>2020</v>
      </c>
      <c r="I5" s="149">
        <v>2021</v>
      </c>
    </row>
    <row r="6" spans="1:9" x14ac:dyDescent="0.25">
      <c r="B6" s="19" t="s">
        <v>130</v>
      </c>
      <c r="C6" s="27">
        <v>243278</v>
      </c>
      <c r="D6" s="26">
        <v>236277</v>
      </c>
      <c r="E6" s="26">
        <v>210298</v>
      </c>
      <c r="F6" s="26">
        <v>217900</v>
      </c>
      <c r="G6" s="26">
        <v>218510</v>
      </c>
      <c r="H6" s="26">
        <v>234576</v>
      </c>
      <c r="I6" s="26">
        <v>241234</v>
      </c>
    </row>
    <row r="7" spans="1:9" x14ac:dyDescent="0.25">
      <c r="B7" s="19" t="s">
        <v>131</v>
      </c>
      <c r="C7" s="26">
        <v>877802</v>
      </c>
      <c r="D7" s="26">
        <v>820533</v>
      </c>
      <c r="E7" s="26">
        <v>778383</v>
      </c>
      <c r="F7" s="26">
        <v>696881</v>
      </c>
      <c r="G7" s="26">
        <v>664920</v>
      </c>
      <c r="H7" s="26">
        <v>638110</v>
      </c>
      <c r="I7" s="26">
        <v>579907</v>
      </c>
    </row>
    <row r="8" spans="1:9" x14ac:dyDescent="0.25">
      <c r="B8" s="19" t="s">
        <v>132</v>
      </c>
      <c r="C8" s="26">
        <v>1291857</v>
      </c>
      <c r="D8" s="26">
        <v>1295420</v>
      </c>
      <c r="E8" s="26">
        <v>1354850</v>
      </c>
      <c r="F8" s="26">
        <v>1363937</v>
      </c>
      <c r="G8" s="26">
        <v>1438070</v>
      </c>
      <c r="H8" s="26">
        <v>1550306</v>
      </c>
      <c r="I8" s="26">
        <v>1520780</v>
      </c>
    </row>
    <row r="9" spans="1:9" x14ac:dyDescent="0.25">
      <c r="B9" s="19" t="s">
        <v>133</v>
      </c>
      <c r="C9" s="26">
        <v>228562</v>
      </c>
      <c r="D9" s="26">
        <v>231414</v>
      </c>
      <c r="E9" s="26">
        <v>237349</v>
      </c>
      <c r="F9" s="26">
        <v>248238</v>
      </c>
      <c r="G9" s="26">
        <v>264869</v>
      </c>
      <c r="H9" s="26">
        <v>296207</v>
      </c>
      <c r="I9" s="26">
        <v>278878</v>
      </c>
    </row>
    <row r="10" spans="1:9" x14ac:dyDescent="0.25">
      <c r="B10" s="19" t="s">
        <v>134</v>
      </c>
      <c r="C10" s="26">
        <v>56814</v>
      </c>
      <c r="D10" s="26">
        <v>62029</v>
      </c>
      <c r="E10" s="26">
        <v>65363</v>
      </c>
      <c r="F10" s="26">
        <v>64645</v>
      </c>
      <c r="G10" s="26">
        <v>79448</v>
      </c>
      <c r="H10" s="26">
        <v>94296</v>
      </c>
      <c r="I10" s="26">
        <v>97455</v>
      </c>
    </row>
    <row r="11" spans="1:9" x14ac:dyDescent="0.25">
      <c r="B11" s="19" t="s">
        <v>135</v>
      </c>
      <c r="C11" s="26">
        <v>22099</v>
      </c>
      <c r="D11" s="26">
        <v>22794</v>
      </c>
      <c r="E11" s="26">
        <v>23913</v>
      </c>
      <c r="F11" s="26">
        <v>25758</v>
      </c>
      <c r="G11" s="26">
        <v>32653</v>
      </c>
      <c r="H11" s="26">
        <v>38949</v>
      </c>
      <c r="I11" s="26">
        <v>41685</v>
      </c>
    </row>
    <row r="12" spans="1:9" x14ac:dyDescent="0.25">
      <c r="B12" s="19" t="s">
        <v>136</v>
      </c>
      <c r="C12" s="26">
        <v>4958</v>
      </c>
      <c r="D12" s="26">
        <v>5130</v>
      </c>
      <c r="E12" s="26">
        <v>5618</v>
      </c>
      <c r="F12" s="26">
        <v>5448</v>
      </c>
      <c r="G12" s="26">
        <v>6867</v>
      </c>
      <c r="H12" s="26">
        <v>9122</v>
      </c>
      <c r="I12" s="26">
        <v>10500</v>
      </c>
    </row>
    <row r="13" spans="1:9" x14ac:dyDescent="0.25">
      <c r="B13" s="19"/>
      <c r="C13" s="9"/>
      <c r="D13" s="9"/>
      <c r="E13" s="9"/>
      <c r="F13" s="9"/>
    </row>
    <row r="14" spans="1:9" x14ac:dyDescent="0.25">
      <c r="B14" s="151" t="s">
        <v>138</v>
      </c>
      <c r="C14" s="149">
        <v>2015</v>
      </c>
      <c r="D14" s="149">
        <v>2016</v>
      </c>
      <c r="E14" s="149">
        <v>2017</v>
      </c>
      <c r="F14" s="149">
        <v>2018</v>
      </c>
      <c r="G14" s="149">
        <v>2019</v>
      </c>
      <c r="H14" s="149">
        <v>2020</v>
      </c>
      <c r="I14" s="149">
        <v>2021</v>
      </c>
    </row>
    <row r="15" spans="1:9" x14ac:dyDescent="0.25">
      <c r="B15" s="19" t="s">
        <v>130</v>
      </c>
      <c r="C15" s="26">
        <v>677</v>
      </c>
      <c r="D15" s="26">
        <v>709</v>
      </c>
      <c r="E15" s="26">
        <v>513</v>
      </c>
      <c r="F15" s="26">
        <v>30</v>
      </c>
      <c r="G15" s="26">
        <v>19</v>
      </c>
      <c r="H15" s="26">
        <v>29</v>
      </c>
      <c r="I15" s="26">
        <v>27</v>
      </c>
    </row>
    <row r="16" spans="1:9" x14ac:dyDescent="0.25">
      <c r="B16" s="19" t="s">
        <v>131</v>
      </c>
      <c r="C16" s="26">
        <v>1001</v>
      </c>
      <c r="D16" s="26">
        <v>1001</v>
      </c>
      <c r="E16" s="26">
        <v>1137</v>
      </c>
      <c r="F16" s="26">
        <v>501</v>
      </c>
      <c r="G16" s="26">
        <v>197</v>
      </c>
      <c r="H16" s="26">
        <v>135</v>
      </c>
      <c r="I16" s="26">
        <v>85</v>
      </c>
    </row>
    <row r="17" spans="2:9" x14ac:dyDescent="0.25">
      <c r="B17" s="19" t="s">
        <v>132</v>
      </c>
      <c r="C17" s="26">
        <v>69604</v>
      </c>
      <c r="D17" s="26">
        <v>69818</v>
      </c>
      <c r="E17" s="26">
        <v>104616</v>
      </c>
      <c r="F17" s="26">
        <v>62513</v>
      </c>
      <c r="G17" s="26">
        <v>29001</v>
      </c>
      <c r="H17" s="26">
        <v>26396</v>
      </c>
      <c r="I17" s="26">
        <v>22153</v>
      </c>
    </row>
    <row r="18" spans="2:9" x14ac:dyDescent="0.25">
      <c r="B18" s="19" t="s">
        <v>133</v>
      </c>
      <c r="C18" s="26">
        <v>244529</v>
      </c>
      <c r="D18" s="26">
        <v>250613</v>
      </c>
      <c r="E18" s="26">
        <v>250462</v>
      </c>
      <c r="F18" s="26">
        <v>254201</v>
      </c>
      <c r="G18" s="26">
        <v>245708</v>
      </c>
      <c r="H18" s="26">
        <v>238135</v>
      </c>
      <c r="I18" s="26">
        <v>201438</v>
      </c>
    </row>
    <row r="19" spans="2:9" x14ac:dyDescent="0.25">
      <c r="B19" s="19" t="s">
        <v>134</v>
      </c>
      <c r="C19" s="26">
        <v>178677</v>
      </c>
      <c r="D19" s="26">
        <v>190002</v>
      </c>
      <c r="E19" s="26">
        <v>196363</v>
      </c>
      <c r="F19" s="26">
        <v>216738</v>
      </c>
      <c r="G19" s="26">
        <v>262422</v>
      </c>
      <c r="H19" s="26">
        <v>276226</v>
      </c>
      <c r="I19" s="26">
        <v>252569</v>
      </c>
    </row>
    <row r="20" spans="2:9" x14ac:dyDescent="0.25">
      <c r="B20" s="19" t="s">
        <v>135</v>
      </c>
      <c r="C20" s="26">
        <v>66429</v>
      </c>
      <c r="D20" s="26">
        <v>69985</v>
      </c>
      <c r="E20" s="26">
        <v>67234</v>
      </c>
      <c r="F20" s="26">
        <v>81421</v>
      </c>
      <c r="G20" s="26">
        <v>106870</v>
      </c>
      <c r="H20" s="26">
        <v>115013</v>
      </c>
      <c r="I20" s="26">
        <v>103143</v>
      </c>
    </row>
    <row r="21" spans="2:9" x14ac:dyDescent="0.25">
      <c r="B21" s="19" t="s">
        <v>136</v>
      </c>
      <c r="C21" s="26">
        <v>15037</v>
      </c>
      <c r="D21" s="26">
        <v>17015</v>
      </c>
      <c r="E21" s="26">
        <v>14923</v>
      </c>
      <c r="F21" s="26">
        <v>42485</v>
      </c>
      <c r="G21" s="26">
        <v>25768</v>
      </c>
      <c r="H21" s="26">
        <v>27997</v>
      </c>
      <c r="I21" s="26">
        <v>23586</v>
      </c>
    </row>
    <row r="22" spans="2:9" ht="15.75" x14ac:dyDescent="0.25">
      <c r="B22" s="28"/>
      <c r="C22" s="2"/>
      <c r="D22" s="2"/>
      <c r="E22" s="2"/>
      <c r="F22" s="2"/>
    </row>
    <row r="23" spans="2:9" x14ac:dyDescent="0.25">
      <c r="B23" s="151" t="s">
        <v>139</v>
      </c>
      <c r="C23" s="149">
        <v>2015</v>
      </c>
      <c r="D23" s="149">
        <v>2016</v>
      </c>
      <c r="E23" s="149">
        <v>2017</v>
      </c>
      <c r="F23" s="149">
        <v>2018</v>
      </c>
      <c r="G23" s="149">
        <v>2019</v>
      </c>
      <c r="H23" s="149">
        <v>2020</v>
      </c>
      <c r="I23" s="149">
        <v>2021</v>
      </c>
    </row>
    <row r="24" spans="2:9" x14ac:dyDescent="0.25">
      <c r="B24" s="19" t="s">
        <v>130</v>
      </c>
      <c r="C24" s="26">
        <v>20597</v>
      </c>
      <c r="D24" s="26">
        <v>19091</v>
      </c>
      <c r="E24" s="26">
        <v>52644</v>
      </c>
      <c r="F24" s="26">
        <v>24283</v>
      </c>
      <c r="G24" s="26">
        <v>9125</v>
      </c>
      <c r="H24" s="26">
        <v>16861</v>
      </c>
      <c r="I24" s="26">
        <v>8648</v>
      </c>
    </row>
    <row r="25" spans="2:9" x14ac:dyDescent="0.25">
      <c r="B25" s="19" t="s">
        <v>131</v>
      </c>
      <c r="C25" s="26">
        <v>27144</v>
      </c>
      <c r="D25" s="26">
        <v>24385</v>
      </c>
      <c r="E25" s="26">
        <v>58101</v>
      </c>
      <c r="F25" s="26">
        <v>30456</v>
      </c>
      <c r="G25" s="26">
        <v>1986</v>
      </c>
      <c r="H25" s="26">
        <v>16177</v>
      </c>
      <c r="I25" s="26">
        <v>1619</v>
      </c>
    </row>
    <row r="26" spans="2:9" x14ac:dyDescent="0.25">
      <c r="B26" s="19" t="s">
        <v>132</v>
      </c>
      <c r="C26" s="26">
        <v>59004</v>
      </c>
      <c r="D26" s="26">
        <v>54337</v>
      </c>
      <c r="E26" s="26">
        <v>87333</v>
      </c>
      <c r="F26" s="26">
        <v>53707</v>
      </c>
      <c r="G26" s="26">
        <v>16548</v>
      </c>
      <c r="H26" s="26">
        <v>32695</v>
      </c>
      <c r="I26" s="26">
        <v>14980</v>
      </c>
    </row>
    <row r="27" spans="2:9" x14ac:dyDescent="0.25">
      <c r="B27" s="19" t="s">
        <v>133</v>
      </c>
      <c r="C27" s="26">
        <v>43033</v>
      </c>
      <c r="D27" s="26">
        <v>43362</v>
      </c>
      <c r="E27" s="26">
        <v>50278</v>
      </c>
      <c r="F27" s="26">
        <v>44415</v>
      </c>
      <c r="G27" s="26">
        <v>34227</v>
      </c>
      <c r="H27" s="26">
        <v>40027</v>
      </c>
      <c r="I27" s="26">
        <v>29348</v>
      </c>
    </row>
    <row r="28" spans="2:9" x14ac:dyDescent="0.25">
      <c r="B28" s="19" t="s">
        <v>134</v>
      </c>
      <c r="C28" s="26">
        <v>46598</v>
      </c>
      <c r="D28" s="26">
        <v>49086</v>
      </c>
      <c r="E28" s="26">
        <v>54905</v>
      </c>
      <c r="F28" s="26">
        <v>53480</v>
      </c>
      <c r="G28" s="26">
        <v>52696</v>
      </c>
      <c r="H28" s="26">
        <v>57650</v>
      </c>
      <c r="I28" s="26">
        <v>50308</v>
      </c>
    </row>
    <row r="29" spans="2:9" x14ac:dyDescent="0.25">
      <c r="B29" s="19" t="s">
        <v>135</v>
      </c>
      <c r="C29" s="26">
        <v>36300</v>
      </c>
      <c r="D29" s="26">
        <v>37575</v>
      </c>
      <c r="E29" s="26">
        <v>41093</v>
      </c>
      <c r="F29" s="26">
        <v>41198</v>
      </c>
      <c r="G29" s="26">
        <v>46064</v>
      </c>
      <c r="H29" s="26">
        <v>50242</v>
      </c>
      <c r="I29" s="26">
        <v>44670</v>
      </c>
    </row>
    <row r="30" spans="2:9" x14ac:dyDescent="0.25">
      <c r="B30" s="19" t="s">
        <v>136</v>
      </c>
      <c r="C30" s="26">
        <v>15489</v>
      </c>
      <c r="D30" s="26">
        <v>17264</v>
      </c>
      <c r="E30" s="26">
        <v>18955</v>
      </c>
      <c r="F30" s="26">
        <v>42919</v>
      </c>
      <c r="G30" s="26">
        <v>23010</v>
      </c>
      <c r="H30" s="26">
        <v>25911</v>
      </c>
      <c r="I30" s="26">
        <v>24108</v>
      </c>
    </row>
    <row r="31" spans="2:9" x14ac:dyDescent="0.25">
      <c r="B31" s="19"/>
      <c r="C31" s="26"/>
      <c r="D31" s="26"/>
      <c r="E31" s="26"/>
      <c r="F31" s="26"/>
      <c r="G31" s="26"/>
    </row>
    <row r="32" spans="2:9" x14ac:dyDescent="0.25">
      <c r="B32" s="38" t="s">
        <v>128</v>
      </c>
    </row>
    <row r="33" spans="2:2" x14ac:dyDescent="0.25">
      <c r="B33" s="46" t="s">
        <v>366</v>
      </c>
    </row>
    <row r="34" spans="2:2" x14ac:dyDescent="0.25">
      <c r="B34" s="46"/>
    </row>
  </sheetData>
  <mergeCells count="1">
    <mergeCell ref="B2:G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>
      <selection activeCell="Q7" sqref="Q7"/>
    </sheetView>
  </sheetViews>
  <sheetFormatPr defaultRowHeight="15" x14ac:dyDescent="0.25"/>
  <cols>
    <col min="2" max="2" width="38.85546875" customWidth="1"/>
  </cols>
  <sheetData>
    <row r="1" spans="1:11" x14ac:dyDescent="0.25">
      <c r="A1" s="43" t="s">
        <v>75</v>
      </c>
    </row>
    <row r="2" spans="1:11" ht="18" x14ac:dyDescent="0.25">
      <c r="B2" s="224" t="s">
        <v>97</v>
      </c>
      <c r="C2" s="224"/>
      <c r="D2" s="224"/>
      <c r="E2" s="224"/>
      <c r="F2" s="224"/>
      <c r="G2" s="224"/>
      <c r="H2" s="224"/>
      <c r="I2" s="224"/>
      <c r="J2" s="224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17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140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123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25">
      <c r="B7" s="19" t="s">
        <v>124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25">
      <c r="B8" s="20" t="s">
        <v>92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25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25">
      <c r="B10" s="151" t="s">
        <v>141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25">
      <c r="B11" s="19" t="s">
        <v>123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25">
      <c r="B12" s="19" t="s">
        <v>124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25">
      <c r="B13" s="20" t="s">
        <v>92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25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25">
      <c r="B15" s="151" t="s">
        <v>142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25">
      <c r="B16" s="19" t="s">
        <v>123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25">
      <c r="B17" s="19" t="s">
        <v>124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25">
      <c r="B18" s="20" t="s">
        <v>92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25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25">
      <c r="B20" s="151" t="s">
        <v>143</v>
      </c>
      <c r="C20" s="149">
        <v>2010</v>
      </c>
      <c r="D20" s="149">
        <v>2011</v>
      </c>
      <c r="E20" s="149">
        <v>2012</v>
      </c>
      <c r="F20" s="149">
        <v>2013</v>
      </c>
      <c r="G20" s="149">
        <v>2014</v>
      </c>
      <c r="H20" s="149">
        <v>2015</v>
      </c>
      <c r="I20" s="149">
        <v>2016</v>
      </c>
      <c r="J20" s="149">
        <v>2017</v>
      </c>
      <c r="K20" s="149">
        <v>2018</v>
      </c>
    </row>
    <row r="21" spans="2:11" x14ac:dyDescent="0.25">
      <c r="B21" s="19" t="s">
        <v>123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25">
      <c r="B22" s="19" t="s">
        <v>124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25">
      <c r="B23" s="20" t="s">
        <v>92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25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75" x14ac:dyDescent="0.25">
      <c r="B25" s="38" t="s">
        <v>144</v>
      </c>
      <c r="C25" s="49"/>
      <c r="D25" s="49"/>
      <c r="E25" s="32"/>
      <c r="F25" s="8"/>
      <c r="G25" s="8"/>
      <c r="H25" s="8"/>
      <c r="I25" s="8"/>
      <c r="J25" s="8"/>
    </row>
    <row r="26" spans="2:11" x14ac:dyDescent="0.25">
      <c r="B26" s="46" t="s">
        <v>367</v>
      </c>
      <c r="C26" s="37"/>
      <c r="D26" s="37"/>
      <c r="E26" s="8"/>
      <c r="F26" s="8"/>
      <c r="G26" s="8"/>
      <c r="H26" s="8"/>
      <c r="I26" s="8"/>
      <c r="J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4" workbookViewId="0">
      <selection activeCell="N25" sqref="N25"/>
    </sheetView>
  </sheetViews>
  <sheetFormatPr defaultRowHeight="15" x14ac:dyDescent="0.25"/>
  <cols>
    <col min="2" max="2" width="47.85546875" customWidth="1"/>
  </cols>
  <sheetData>
    <row r="1" spans="1:11" x14ac:dyDescent="0.25">
      <c r="A1" s="43" t="s">
        <v>75</v>
      </c>
    </row>
    <row r="2" spans="1:11" ht="18" x14ac:dyDescent="0.25">
      <c r="B2" s="224" t="s">
        <v>97</v>
      </c>
      <c r="C2" s="224"/>
      <c r="D2" s="224"/>
      <c r="E2" s="224"/>
      <c r="F2" s="224"/>
      <c r="G2" s="224"/>
      <c r="H2" s="224"/>
      <c r="I2" s="224"/>
      <c r="J2" s="224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18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2" t="s">
        <v>145</v>
      </c>
      <c r="C5" s="153">
        <v>2010</v>
      </c>
      <c r="D5" s="153">
        <v>2011</v>
      </c>
      <c r="E5" s="153">
        <v>2012</v>
      </c>
      <c r="F5" s="153">
        <v>2013</v>
      </c>
      <c r="G5" s="153">
        <v>2014</v>
      </c>
      <c r="H5" s="153">
        <v>2015</v>
      </c>
      <c r="I5" s="153">
        <v>2016</v>
      </c>
      <c r="J5" s="153">
        <v>2017</v>
      </c>
      <c r="K5" s="153">
        <v>2018</v>
      </c>
    </row>
    <row r="6" spans="1:11" x14ac:dyDescent="0.25">
      <c r="B6" s="50" t="s">
        <v>130</v>
      </c>
      <c r="C6" s="48">
        <v>0.16624496830747873</v>
      </c>
      <c r="D6" s="48">
        <v>0.17929661153571558</v>
      </c>
      <c r="E6" s="48">
        <v>0.17942298823991629</v>
      </c>
      <c r="F6" s="48">
        <v>0.17742614371426052</v>
      </c>
      <c r="G6" s="48">
        <v>0.16938519225402313</v>
      </c>
      <c r="H6" s="48">
        <v>0.14933779535168409</v>
      </c>
      <c r="I6" s="48">
        <v>0.13465081087874678</v>
      </c>
      <c r="J6" s="48">
        <v>0.12838489783990367</v>
      </c>
      <c r="K6" s="48">
        <v>0.12028193181501831</v>
      </c>
    </row>
    <row r="7" spans="1:11" x14ac:dyDescent="0.25">
      <c r="B7" s="50" t="s">
        <v>131</v>
      </c>
      <c r="C7" s="48">
        <v>0.21763956710490603</v>
      </c>
      <c r="D7" s="48">
        <v>0.21163047018684425</v>
      </c>
      <c r="E7" s="48">
        <v>0.20790353972807332</v>
      </c>
      <c r="F7" s="48">
        <v>0.20624334540840755</v>
      </c>
      <c r="G7" s="48">
        <v>0.20345433080970751</v>
      </c>
      <c r="H7" s="48">
        <v>0.19871728593768029</v>
      </c>
      <c r="I7" s="48">
        <v>0.19247460379278991</v>
      </c>
      <c r="J7" s="48">
        <v>0.18227240806556305</v>
      </c>
      <c r="K7" s="48">
        <v>0.17025745891868774</v>
      </c>
    </row>
    <row r="8" spans="1:11" x14ac:dyDescent="0.25">
      <c r="B8" s="50" t="s">
        <v>132</v>
      </c>
      <c r="C8" s="48">
        <v>0.43046379374442734</v>
      </c>
      <c r="D8" s="48">
        <v>0.4212304609745906</v>
      </c>
      <c r="E8" s="48">
        <v>0.41474461768233983</v>
      </c>
      <c r="F8" s="48">
        <v>0.41255484461002495</v>
      </c>
      <c r="G8" s="48">
        <v>0.41470933964512152</v>
      </c>
      <c r="H8" s="48">
        <v>0.4244095472172108</v>
      </c>
      <c r="I8" s="48">
        <v>0.43116113073053564</v>
      </c>
      <c r="J8" s="48">
        <v>0.43391052393123591</v>
      </c>
      <c r="K8" s="48">
        <v>0.42934793777253621</v>
      </c>
    </row>
    <row r="9" spans="1:11" x14ac:dyDescent="0.25">
      <c r="B9" s="50" t="s">
        <v>133</v>
      </c>
      <c r="C9" s="48">
        <v>0.11368068459665616</v>
      </c>
      <c r="D9" s="48">
        <v>0.11357326867208654</v>
      </c>
      <c r="E9" s="48">
        <v>0.11784102640550485</v>
      </c>
      <c r="F9" s="48">
        <v>0.11841236681556788</v>
      </c>
      <c r="G9" s="48">
        <v>0.12169599917707578</v>
      </c>
      <c r="H9" s="48">
        <v>0.12871723037308791</v>
      </c>
      <c r="I9" s="48">
        <v>0.13401192966177697</v>
      </c>
      <c r="J9" s="48">
        <v>0.13944890282825631</v>
      </c>
      <c r="K9" s="48">
        <v>0.14870177232360912</v>
      </c>
    </row>
    <row r="10" spans="1:11" x14ac:dyDescent="0.25">
      <c r="B10" s="50" t="s">
        <v>134</v>
      </c>
      <c r="C10" s="48">
        <v>4.6666656955708478E-2</v>
      </c>
      <c r="D10" s="48">
        <v>4.7035134877263171E-2</v>
      </c>
      <c r="E10" s="48">
        <v>5.0497027586946741E-2</v>
      </c>
      <c r="F10" s="48">
        <v>5.2880474274973617E-2</v>
      </c>
      <c r="G10" s="48">
        <v>5.5602491119297284E-2</v>
      </c>
      <c r="H10" s="48">
        <v>6.1307247464102821E-2</v>
      </c>
      <c r="I10" s="48">
        <v>6.5600629804216076E-2</v>
      </c>
      <c r="J10" s="48">
        <v>7.0668896957046229E-2</v>
      </c>
      <c r="K10" s="48">
        <v>7.9886822344994446E-2</v>
      </c>
    </row>
    <row r="11" spans="1:11" x14ac:dyDescent="0.25">
      <c r="B11" s="50" t="s">
        <v>135</v>
      </c>
      <c r="C11" s="48">
        <v>2.0638699430792187E-2</v>
      </c>
      <c r="D11" s="48">
        <v>2.1337224413788113E-2</v>
      </c>
      <c r="E11" s="48">
        <v>2.2926938686231049E-2</v>
      </c>
      <c r="F11" s="48">
        <v>2.4729725088340652E-2</v>
      </c>
      <c r="G11" s="48">
        <v>2.621563426795279E-2</v>
      </c>
      <c r="H11" s="48">
        <v>2.8220602762519004E-2</v>
      </c>
      <c r="I11" s="48">
        <v>3.0716726197310727E-2</v>
      </c>
      <c r="J11" s="48">
        <v>3.2916240272319701E-2</v>
      </c>
      <c r="K11" s="48">
        <v>3.7337490604381837E-2</v>
      </c>
    </row>
    <row r="12" spans="1:11" x14ac:dyDescent="0.25">
      <c r="B12" s="50" t="s">
        <v>136</v>
      </c>
      <c r="C12" s="48">
        <v>4.6656298600311046E-3</v>
      </c>
      <c r="D12" s="48">
        <v>5.8968293397117224E-3</v>
      </c>
      <c r="E12" s="48">
        <v>6.6638616709879389E-3</v>
      </c>
      <c r="F12" s="48">
        <v>7.7531000884248323E-3</v>
      </c>
      <c r="G12" s="48">
        <v>8.9370127268219701E-3</v>
      </c>
      <c r="H12" s="48">
        <v>9.2902908937150669E-3</v>
      </c>
      <c r="I12" s="48">
        <v>1.1384168934623871E-2</v>
      </c>
      <c r="J12" s="48">
        <v>1.239813010567516E-2</v>
      </c>
      <c r="K12" s="48">
        <v>1.4186586220772351E-2</v>
      </c>
    </row>
    <row r="13" spans="1:11" x14ac:dyDescent="0.25">
      <c r="B13" s="50"/>
      <c r="C13" s="48"/>
      <c r="D13" s="48"/>
      <c r="E13" s="48"/>
      <c r="F13" s="48"/>
      <c r="G13" s="48"/>
      <c r="H13" s="48"/>
      <c r="I13" s="48"/>
      <c r="J13" s="48"/>
    </row>
    <row r="14" spans="1:11" x14ac:dyDescent="0.25">
      <c r="B14" s="46" t="s">
        <v>146</v>
      </c>
      <c r="C14" s="8"/>
      <c r="D14" s="8"/>
      <c r="E14" s="8"/>
      <c r="F14" s="8"/>
      <c r="G14" s="8"/>
      <c r="H14" s="8"/>
      <c r="I14" s="8"/>
      <c r="J14" s="8"/>
    </row>
    <row r="15" spans="1:11" x14ac:dyDescent="0.25">
      <c r="B15" s="38" t="s">
        <v>368</v>
      </c>
      <c r="C15" s="8"/>
      <c r="D15" s="8"/>
      <c r="E15" s="8"/>
      <c r="F15" s="8"/>
      <c r="G15" s="8"/>
      <c r="H15" s="8"/>
      <c r="I15" s="8"/>
      <c r="J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ht="16.5" x14ac:dyDescent="0.3">
      <c r="B34" s="21"/>
    </row>
  </sheetData>
  <mergeCells count="1">
    <mergeCell ref="B2:J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opLeftCell="A4" workbookViewId="0">
      <selection activeCell="O14" sqref="O14"/>
    </sheetView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43" t="s">
        <v>75</v>
      </c>
    </row>
    <row r="2" spans="1:11" ht="18" x14ac:dyDescent="0.25">
      <c r="B2" s="224" t="s">
        <v>97</v>
      </c>
      <c r="C2" s="224"/>
      <c r="D2" s="224"/>
      <c r="E2" s="224"/>
      <c r="F2" s="224"/>
      <c r="G2" s="224"/>
      <c r="H2" s="224"/>
      <c r="I2" s="224"/>
      <c r="J2" s="224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47" t="s">
        <v>19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147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130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25">
      <c r="B7" s="19" t="s">
        <v>131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25">
      <c r="B8" s="19" t="s">
        <v>132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25">
      <c r="B9" s="19" t="s">
        <v>133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25">
      <c r="B10" s="19" t="s">
        <v>134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25">
      <c r="B11" s="19" t="s">
        <v>135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25">
      <c r="B12" s="19" t="s">
        <v>136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25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25">
      <c r="B14" s="151" t="s">
        <v>148</v>
      </c>
      <c r="C14" s="149">
        <v>2010</v>
      </c>
      <c r="D14" s="149">
        <v>2011</v>
      </c>
      <c r="E14" s="149">
        <v>2012</v>
      </c>
      <c r="F14" s="149">
        <v>2013</v>
      </c>
      <c r="G14" s="149">
        <v>2014</v>
      </c>
      <c r="H14" s="149">
        <v>2015</v>
      </c>
      <c r="I14" s="149">
        <v>2016</v>
      </c>
      <c r="J14" s="149">
        <v>2017</v>
      </c>
      <c r="K14" s="149">
        <v>2018</v>
      </c>
    </row>
    <row r="15" spans="1:11" x14ac:dyDescent="0.25">
      <c r="B15" s="19" t="s">
        <v>130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25">
      <c r="B16" s="19" t="s">
        <v>131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25">
      <c r="B17" s="19" t="s">
        <v>132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25">
      <c r="B18" s="19" t="s">
        <v>133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25">
      <c r="B19" s="19" t="s">
        <v>134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25">
      <c r="B20" s="19" t="s">
        <v>135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25">
      <c r="B21" s="19" t="s">
        <v>136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25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25">
      <c r="B23" s="151" t="s">
        <v>149</v>
      </c>
      <c r="C23" s="149">
        <v>2010</v>
      </c>
      <c r="D23" s="149">
        <v>2011</v>
      </c>
      <c r="E23" s="149">
        <v>2012</v>
      </c>
      <c r="F23" s="149">
        <v>2013</v>
      </c>
      <c r="G23" s="149">
        <v>2014</v>
      </c>
      <c r="H23" s="149">
        <v>2015</v>
      </c>
      <c r="I23" s="149">
        <v>2016</v>
      </c>
      <c r="J23" s="149">
        <v>2017</v>
      </c>
      <c r="K23" s="149">
        <v>2018</v>
      </c>
    </row>
    <row r="24" spans="2:11" x14ac:dyDescent="0.25">
      <c r="B24" s="19" t="s">
        <v>130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25">
      <c r="B25" s="19" t="s">
        <v>131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25">
      <c r="B26" s="19" t="s">
        <v>132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25">
      <c r="B27" s="19" t="s">
        <v>133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25">
      <c r="B28" s="19" t="s">
        <v>134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25">
      <c r="B29" s="19" t="s">
        <v>135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25">
      <c r="B30" s="19" t="s">
        <v>136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38" t="s">
        <v>144</v>
      </c>
      <c r="C32" s="8"/>
      <c r="D32" s="8"/>
      <c r="E32" s="8"/>
      <c r="F32" s="8"/>
      <c r="G32" s="8"/>
      <c r="H32" s="8"/>
      <c r="I32" s="8"/>
      <c r="J32" s="8"/>
    </row>
    <row r="33" spans="2:2" x14ac:dyDescent="0.25">
      <c r="B33" s="62" t="s">
        <v>367</v>
      </c>
    </row>
  </sheetData>
  <mergeCells count="1">
    <mergeCell ref="B2:J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5"/>
  <sheetViews>
    <sheetView workbookViewId="0">
      <selection activeCell="V8" sqref="V8"/>
    </sheetView>
  </sheetViews>
  <sheetFormatPr defaultRowHeight="15" x14ac:dyDescent="0.25"/>
  <cols>
    <col min="1" max="1" width="9.140625" style="8"/>
    <col min="2" max="2" width="31" customWidth="1"/>
    <col min="10" max="10" width="9.85546875" style="75" customWidth="1"/>
    <col min="11" max="11" width="9.140625" style="8"/>
    <col min="12" max="12" width="9" style="8" bestFit="1" customWidth="1"/>
    <col min="13" max="15" width="9.140625" style="8"/>
    <col min="16" max="16" width="11" style="8" customWidth="1"/>
    <col min="17" max="39" width="9.140625" style="8"/>
  </cols>
  <sheetData>
    <row r="1" spans="1:39" s="8" customFormat="1" x14ac:dyDescent="0.25">
      <c r="A1" s="58" t="s">
        <v>75</v>
      </c>
      <c r="B1" s="58"/>
      <c r="J1" s="73"/>
    </row>
    <row r="2" spans="1:39" s="8" customFormat="1" x14ac:dyDescent="0.25">
      <c r="J2" s="73"/>
    </row>
    <row r="3" spans="1:39" s="8" customFormat="1" ht="18" x14ac:dyDescent="0.25">
      <c r="B3" s="224" t="s">
        <v>97</v>
      </c>
      <c r="C3" s="224"/>
      <c r="D3" s="224"/>
      <c r="E3" s="224"/>
      <c r="F3" s="224"/>
      <c r="G3" s="224"/>
      <c r="H3" s="224"/>
      <c r="J3" s="73"/>
    </row>
    <row r="4" spans="1:39" s="8" customFormat="1" x14ac:dyDescent="0.25">
      <c r="J4" s="73"/>
    </row>
    <row r="5" spans="1:39" s="8" customFormat="1" ht="15.75" x14ac:dyDescent="0.25">
      <c r="B5" s="147" t="s">
        <v>20</v>
      </c>
      <c r="C5" s="146"/>
      <c r="D5" s="146"/>
      <c r="E5" s="146"/>
      <c r="F5" s="146"/>
      <c r="G5" s="146"/>
      <c r="H5" s="146"/>
      <c r="I5" s="146"/>
      <c r="J5" s="154"/>
      <c r="K5" s="146"/>
      <c r="L5" s="146"/>
    </row>
    <row r="6" spans="1:39" s="77" customFormat="1" x14ac:dyDescent="0.25">
      <c r="A6" s="76"/>
      <c r="B6" s="155" t="s">
        <v>150</v>
      </c>
      <c r="C6" s="155">
        <v>2012</v>
      </c>
      <c r="D6" s="155">
        <v>2013</v>
      </c>
      <c r="E6" s="155">
        <v>2014</v>
      </c>
      <c r="F6" s="155">
        <v>2015</v>
      </c>
      <c r="G6" s="155">
        <v>2016</v>
      </c>
      <c r="H6" s="155">
        <v>2017</v>
      </c>
      <c r="I6" s="155">
        <v>2018</v>
      </c>
      <c r="J6" s="149">
        <v>2019</v>
      </c>
      <c r="K6" s="149">
        <v>2020</v>
      </c>
      <c r="L6" s="149">
        <v>2021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</row>
    <row r="7" spans="1:39" s="8" customFormat="1" x14ac:dyDescent="0.25">
      <c r="B7" s="12" t="s">
        <v>106</v>
      </c>
      <c r="C7" s="71">
        <v>197780</v>
      </c>
      <c r="D7" s="71">
        <v>226723</v>
      </c>
      <c r="E7" s="71">
        <v>252912</v>
      </c>
      <c r="F7" s="71">
        <v>275078</v>
      </c>
      <c r="G7" s="71">
        <v>332125</v>
      </c>
      <c r="H7" s="71">
        <v>383019</v>
      </c>
      <c r="I7" s="71">
        <v>454443</v>
      </c>
      <c r="J7" s="74">
        <v>501287</v>
      </c>
      <c r="K7" s="74">
        <v>650877</v>
      </c>
      <c r="L7" s="109">
        <v>712551</v>
      </c>
      <c r="P7" s="109"/>
    </row>
    <row r="8" spans="1:39" s="8" customFormat="1" x14ac:dyDescent="0.25">
      <c r="B8" s="12" t="s">
        <v>107</v>
      </c>
      <c r="C8" s="71">
        <v>741</v>
      </c>
      <c r="D8" s="71">
        <v>811</v>
      </c>
      <c r="E8" s="71">
        <v>867</v>
      </c>
      <c r="F8" s="71">
        <v>1214</v>
      </c>
      <c r="G8" s="71">
        <v>1350</v>
      </c>
      <c r="H8" s="71">
        <v>1729</v>
      </c>
      <c r="I8" s="71">
        <v>14659</v>
      </c>
      <c r="J8" s="74">
        <v>18228</v>
      </c>
      <c r="K8" s="74">
        <v>20662</v>
      </c>
      <c r="L8" s="109">
        <v>16117</v>
      </c>
      <c r="P8" s="109"/>
    </row>
    <row r="9" spans="1:39" s="8" customFormat="1" x14ac:dyDescent="0.25">
      <c r="B9" s="12" t="s">
        <v>108</v>
      </c>
      <c r="C9" s="71">
        <v>294</v>
      </c>
      <c r="D9" s="71">
        <v>379</v>
      </c>
      <c r="E9" s="71">
        <v>358</v>
      </c>
      <c r="F9" s="71">
        <v>514</v>
      </c>
      <c r="G9" s="71">
        <v>588</v>
      </c>
      <c r="H9" s="71">
        <v>801</v>
      </c>
      <c r="I9" s="71">
        <v>1220</v>
      </c>
      <c r="J9" s="74">
        <v>1369</v>
      </c>
      <c r="K9" s="74">
        <v>1793</v>
      </c>
      <c r="L9" s="109">
        <v>2190</v>
      </c>
      <c r="P9" s="109"/>
    </row>
    <row r="10" spans="1:39" s="8" customFormat="1" x14ac:dyDescent="0.25">
      <c r="B10" s="15" t="s">
        <v>102</v>
      </c>
      <c r="C10" s="80">
        <v>198815</v>
      </c>
      <c r="D10" s="80">
        <v>227913</v>
      </c>
      <c r="E10" s="80">
        <v>254137</v>
      </c>
      <c r="F10" s="80">
        <v>276806</v>
      </c>
      <c r="G10" s="80">
        <v>334063</v>
      </c>
      <c r="H10" s="80">
        <v>385549</v>
      </c>
      <c r="I10" s="80">
        <v>470322</v>
      </c>
      <c r="J10" s="81">
        <v>520884</v>
      </c>
      <c r="K10" s="81">
        <f>K7+K8+K9</f>
        <v>673332</v>
      </c>
      <c r="L10" s="110">
        <v>730858</v>
      </c>
      <c r="P10" s="82"/>
    </row>
    <row r="11" spans="1:39" s="8" customFormat="1" x14ac:dyDescent="0.25">
      <c r="B11" s="59"/>
      <c r="C11" s="72"/>
      <c r="D11" s="72"/>
      <c r="E11" s="72"/>
      <c r="F11" s="72"/>
      <c r="G11" s="72"/>
      <c r="H11" s="72"/>
      <c r="J11" s="73"/>
      <c r="L11" s="38"/>
    </row>
    <row r="12" spans="1:39" x14ac:dyDescent="0.25">
      <c r="B12" s="151" t="s">
        <v>151</v>
      </c>
      <c r="C12" s="149">
        <v>2012</v>
      </c>
      <c r="D12" s="149">
        <v>2013</v>
      </c>
      <c r="E12" s="149">
        <v>2014</v>
      </c>
      <c r="F12" s="149">
        <v>2015</v>
      </c>
      <c r="G12" s="149">
        <v>2016</v>
      </c>
      <c r="H12" s="149">
        <v>2017</v>
      </c>
      <c r="I12" s="149">
        <v>2018</v>
      </c>
      <c r="J12" s="149">
        <v>2019</v>
      </c>
      <c r="K12" s="149">
        <v>2020</v>
      </c>
      <c r="L12" s="149">
        <v>2021</v>
      </c>
    </row>
    <row r="13" spans="1:39" s="8" customFormat="1" x14ac:dyDescent="0.25">
      <c r="B13" s="12" t="s">
        <v>106</v>
      </c>
      <c r="C13" s="71">
        <v>2372365</v>
      </c>
      <c r="D13" s="71">
        <v>2417368</v>
      </c>
      <c r="E13" s="71">
        <v>2476780</v>
      </c>
      <c r="F13" s="71">
        <v>2443497</v>
      </c>
      <c r="G13" s="71">
        <v>2370895</v>
      </c>
      <c r="H13" s="71">
        <v>2340020</v>
      </c>
      <c r="I13" s="71">
        <v>2262918</v>
      </c>
      <c r="J13" s="74">
        <v>2288564</v>
      </c>
      <c r="K13" s="74">
        <v>2364371</v>
      </c>
      <c r="L13" s="109">
        <v>2286447</v>
      </c>
    </row>
    <row r="14" spans="1:39" s="8" customFormat="1" x14ac:dyDescent="0.25">
      <c r="B14" s="12" t="s">
        <v>107</v>
      </c>
      <c r="C14" s="71">
        <v>531849</v>
      </c>
      <c r="D14" s="71">
        <v>546998</v>
      </c>
      <c r="E14" s="71">
        <v>564385</v>
      </c>
      <c r="F14" s="71">
        <v>578976</v>
      </c>
      <c r="G14" s="71">
        <v>603531</v>
      </c>
      <c r="H14" s="71">
        <v>632492</v>
      </c>
      <c r="I14" s="71">
        <v>641686</v>
      </c>
      <c r="J14" s="74">
        <v>648554</v>
      </c>
      <c r="K14" s="74">
        <v>674873</v>
      </c>
      <c r="L14" s="109">
        <v>622851</v>
      </c>
    </row>
    <row r="15" spans="1:39" s="8" customFormat="1" x14ac:dyDescent="0.25">
      <c r="B15" s="12" t="s">
        <v>108</v>
      </c>
      <c r="C15" s="71">
        <v>165825</v>
      </c>
      <c r="D15" s="71">
        <v>171030</v>
      </c>
      <c r="E15" s="71">
        <v>173382</v>
      </c>
      <c r="F15" s="71">
        <v>172791</v>
      </c>
      <c r="G15" s="71">
        <v>177289</v>
      </c>
      <c r="H15" s="71">
        <v>180106</v>
      </c>
      <c r="I15" s="71">
        <v>182551</v>
      </c>
      <c r="J15" s="74">
        <v>181767</v>
      </c>
      <c r="K15" s="74">
        <v>187648</v>
      </c>
      <c r="L15" s="109">
        <v>177778</v>
      </c>
    </row>
    <row r="16" spans="1:39" s="8" customFormat="1" x14ac:dyDescent="0.25">
      <c r="B16" s="15" t="s">
        <v>102</v>
      </c>
      <c r="C16" s="80">
        <v>3070039</v>
      </c>
      <c r="D16" s="80">
        <v>3135396</v>
      </c>
      <c r="E16" s="80">
        <v>3214547</v>
      </c>
      <c r="F16" s="80">
        <v>3195264</v>
      </c>
      <c r="G16" s="80">
        <v>3151715</v>
      </c>
      <c r="H16" s="80">
        <v>3152618</v>
      </c>
      <c r="I16" s="80">
        <v>3087155</v>
      </c>
      <c r="J16" s="81">
        <v>3118885</v>
      </c>
      <c r="K16" s="81">
        <f>K13+K14+K15</f>
        <v>3226892</v>
      </c>
      <c r="L16" s="110">
        <v>3087076</v>
      </c>
    </row>
    <row r="17" spans="2:10" s="8" customFormat="1" x14ac:dyDescent="0.25">
      <c r="J17" s="73"/>
    </row>
    <row r="18" spans="2:10" s="8" customFormat="1" x14ac:dyDescent="0.25">
      <c r="B18" s="8" t="s">
        <v>364</v>
      </c>
      <c r="J18" s="73"/>
    </row>
    <row r="19" spans="2:10" s="8" customFormat="1" x14ac:dyDescent="0.25">
      <c r="J19" s="73"/>
    </row>
    <row r="20" spans="2:10" s="8" customFormat="1" x14ac:dyDescent="0.25">
      <c r="J20" s="73"/>
    </row>
    <row r="21" spans="2:10" s="8" customFormat="1" x14ac:dyDescent="0.25">
      <c r="J21" s="73"/>
    </row>
    <row r="22" spans="2:10" s="8" customFormat="1" x14ac:dyDescent="0.25">
      <c r="J22" s="73"/>
    </row>
    <row r="23" spans="2:10" s="8" customFormat="1" x14ac:dyDescent="0.25">
      <c r="J23" s="73"/>
    </row>
    <row r="24" spans="2:10" s="8" customFormat="1" x14ac:dyDescent="0.25">
      <c r="J24" s="73"/>
    </row>
    <row r="25" spans="2:10" s="8" customFormat="1" x14ac:dyDescent="0.25">
      <c r="J25" s="73"/>
    </row>
    <row r="26" spans="2:10" s="8" customFormat="1" x14ac:dyDescent="0.25">
      <c r="J26" s="73"/>
    </row>
    <row r="27" spans="2:10" s="8" customFormat="1" x14ac:dyDescent="0.25">
      <c r="J27" s="73"/>
    </row>
    <row r="28" spans="2:10" s="8" customFormat="1" x14ac:dyDescent="0.25">
      <c r="J28" s="73"/>
    </row>
    <row r="29" spans="2:10" s="8" customFormat="1" x14ac:dyDescent="0.25">
      <c r="J29" s="73"/>
    </row>
    <row r="30" spans="2:10" s="8" customFormat="1" x14ac:dyDescent="0.25">
      <c r="J30" s="73"/>
    </row>
    <row r="31" spans="2:10" s="8" customFormat="1" x14ac:dyDescent="0.25">
      <c r="J31" s="73"/>
    </row>
    <row r="32" spans="2:10" s="8" customFormat="1" x14ac:dyDescent="0.25">
      <c r="J32" s="73"/>
    </row>
    <row r="33" spans="10:10" s="8" customFormat="1" x14ac:dyDescent="0.25">
      <c r="J33" s="73"/>
    </row>
    <row r="34" spans="10:10" s="8" customFormat="1" x14ac:dyDescent="0.25">
      <c r="J34" s="73"/>
    </row>
    <row r="35" spans="10:10" s="8" customFormat="1" x14ac:dyDescent="0.25">
      <c r="J35" s="73"/>
    </row>
    <row r="36" spans="10:10" s="8" customFormat="1" x14ac:dyDescent="0.25">
      <c r="J36" s="73"/>
    </row>
    <row r="37" spans="10:10" s="8" customFormat="1" x14ac:dyDescent="0.25">
      <c r="J37" s="73"/>
    </row>
    <row r="38" spans="10:10" s="8" customFormat="1" x14ac:dyDescent="0.25">
      <c r="J38" s="73"/>
    </row>
    <row r="39" spans="10:10" s="8" customFormat="1" x14ac:dyDescent="0.25">
      <c r="J39" s="73"/>
    </row>
    <row r="40" spans="10:10" s="8" customFormat="1" x14ac:dyDescent="0.25">
      <c r="J40" s="73"/>
    </row>
    <row r="41" spans="10:10" s="8" customFormat="1" x14ac:dyDescent="0.25">
      <c r="J41" s="73"/>
    </row>
    <row r="42" spans="10:10" s="8" customFormat="1" x14ac:dyDescent="0.25">
      <c r="J42" s="73"/>
    </row>
    <row r="43" spans="10:10" s="8" customFormat="1" x14ac:dyDescent="0.25">
      <c r="J43" s="73"/>
    </row>
    <row r="44" spans="10:10" s="8" customFormat="1" x14ac:dyDescent="0.25">
      <c r="J44" s="73"/>
    </row>
    <row r="45" spans="10:10" s="8" customFormat="1" x14ac:dyDescent="0.25">
      <c r="J45" s="73"/>
    </row>
    <row r="46" spans="10:10" s="8" customFormat="1" x14ac:dyDescent="0.25">
      <c r="J46" s="73"/>
    </row>
    <row r="47" spans="10:10" s="8" customFormat="1" x14ac:dyDescent="0.25">
      <c r="J47" s="73"/>
    </row>
    <row r="48" spans="10:10" s="8" customFormat="1" x14ac:dyDescent="0.25">
      <c r="J48" s="73"/>
    </row>
    <row r="49" spans="10:10" s="8" customFormat="1" x14ac:dyDescent="0.25">
      <c r="J49" s="73"/>
    </row>
    <row r="50" spans="10:10" s="8" customFormat="1" x14ac:dyDescent="0.25">
      <c r="J50" s="73"/>
    </row>
    <row r="51" spans="10:10" s="8" customFormat="1" x14ac:dyDescent="0.25">
      <c r="J51" s="73"/>
    </row>
    <row r="52" spans="10:10" s="8" customFormat="1" x14ac:dyDescent="0.25">
      <c r="J52" s="73"/>
    </row>
    <row r="53" spans="10:10" s="8" customFormat="1" x14ac:dyDescent="0.25">
      <c r="J53" s="73"/>
    </row>
    <row r="54" spans="10:10" s="8" customFormat="1" x14ac:dyDescent="0.25">
      <c r="J54" s="73"/>
    </row>
    <row r="55" spans="10:10" s="8" customFormat="1" x14ac:dyDescent="0.25">
      <c r="J55" s="73"/>
    </row>
    <row r="56" spans="10:10" s="8" customFormat="1" x14ac:dyDescent="0.25">
      <c r="J56" s="73"/>
    </row>
    <row r="57" spans="10:10" s="8" customFormat="1" x14ac:dyDescent="0.25">
      <c r="J57" s="73"/>
    </row>
    <row r="58" spans="10:10" s="8" customFormat="1" x14ac:dyDescent="0.25">
      <c r="J58" s="73"/>
    </row>
    <row r="59" spans="10:10" s="8" customFormat="1" x14ac:dyDescent="0.25">
      <c r="J59" s="73"/>
    </row>
    <row r="60" spans="10:10" s="8" customFormat="1" x14ac:dyDescent="0.25">
      <c r="J60" s="73"/>
    </row>
    <row r="61" spans="10:10" s="8" customFormat="1" x14ac:dyDescent="0.25">
      <c r="J61" s="73"/>
    </row>
    <row r="62" spans="10:10" s="8" customFormat="1" x14ac:dyDescent="0.25">
      <c r="J62" s="73"/>
    </row>
    <row r="63" spans="10:10" s="8" customFormat="1" x14ac:dyDescent="0.25">
      <c r="J63" s="73"/>
    </row>
    <row r="64" spans="10:10" s="8" customFormat="1" x14ac:dyDescent="0.25">
      <c r="J64" s="73"/>
    </row>
    <row r="65" spans="10:10" s="8" customFormat="1" x14ac:dyDescent="0.25">
      <c r="J65" s="73"/>
    </row>
    <row r="66" spans="10:10" s="8" customFormat="1" x14ac:dyDescent="0.25">
      <c r="J66" s="73"/>
    </row>
    <row r="67" spans="10:10" s="8" customFormat="1" x14ac:dyDescent="0.25">
      <c r="J67" s="73"/>
    </row>
    <row r="68" spans="10:10" s="8" customFormat="1" x14ac:dyDescent="0.25">
      <c r="J68" s="73"/>
    </row>
    <row r="69" spans="10:10" s="8" customFormat="1" x14ac:dyDescent="0.25">
      <c r="J69" s="73"/>
    </row>
    <row r="70" spans="10:10" s="8" customFormat="1" x14ac:dyDescent="0.25">
      <c r="J70" s="73"/>
    </row>
    <row r="71" spans="10:10" s="8" customFormat="1" x14ac:dyDescent="0.25">
      <c r="J71" s="73"/>
    </row>
    <row r="72" spans="10:10" s="8" customFormat="1" x14ac:dyDescent="0.25">
      <c r="J72" s="73"/>
    </row>
    <row r="73" spans="10:10" s="8" customFormat="1" x14ac:dyDescent="0.25">
      <c r="J73" s="73"/>
    </row>
    <row r="74" spans="10:10" s="8" customFormat="1" x14ac:dyDescent="0.25">
      <c r="J74" s="73"/>
    </row>
    <row r="75" spans="10:10" s="8" customFormat="1" x14ac:dyDescent="0.25">
      <c r="J75" s="73"/>
    </row>
    <row r="76" spans="10:10" s="8" customFormat="1" x14ac:dyDescent="0.25">
      <c r="J76" s="73"/>
    </row>
    <row r="77" spans="10:10" s="8" customFormat="1" x14ac:dyDescent="0.25">
      <c r="J77" s="73"/>
    </row>
    <row r="78" spans="10:10" s="8" customFormat="1" x14ac:dyDescent="0.25">
      <c r="J78" s="73"/>
    </row>
    <row r="79" spans="10:10" s="8" customFormat="1" x14ac:dyDescent="0.25">
      <c r="J79" s="73"/>
    </row>
    <row r="80" spans="10:10" s="8" customFormat="1" x14ac:dyDescent="0.25">
      <c r="J80" s="73"/>
    </row>
    <row r="81" spans="10:10" s="8" customFormat="1" x14ac:dyDescent="0.25">
      <c r="J81" s="73"/>
    </row>
    <row r="82" spans="10:10" s="8" customFormat="1" x14ac:dyDescent="0.25">
      <c r="J82" s="73"/>
    </row>
    <row r="83" spans="10:10" s="8" customFormat="1" x14ac:dyDescent="0.25">
      <c r="J83" s="73"/>
    </row>
    <row r="84" spans="10:10" s="8" customFormat="1" x14ac:dyDescent="0.25">
      <c r="J84" s="73"/>
    </row>
    <row r="85" spans="10:10" s="8" customFormat="1" x14ac:dyDescent="0.25">
      <c r="J85" s="73"/>
    </row>
    <row r="86" spans="10:10" s="8" customFormat="1" x14ac:dyDescent="0.25">
      <c r="J86" s="73"/>
    </row>
    <row r="87" spans="10:10" s="8" customFormat="1" x14ac:dyDescent="0.25">
      <c r="J87" s="73"/>
    </row>
    <row r="88" spans="10:10" s="8" customFormat="1" x14ac:dyDescent="0.25">
      <c r="J88" s="73"/>
    </row>
    <row r="89" spans="10:10" s="8" customFormat="1" x14ac:dyDescent="0.25">
      <c r="J89" s="73"/>
    </row>
    <row r="90" spans="10:10" s="8" customFormat="1" x14ac:dyDescent="0.25">
      <c r="J90" s="73"/>
    </row>
    <row r="91" spans="10:10" s="8" customFormat="1" x14ac:dyDescent="0.25">
      <c r="J91" s="73"/>
    </row>
    <row r="92" spans="10:10" s="8" customFormat="1" x14ac:dyDescent="0.25">
      <c r="J92" s="73"/>
    </row>
    <row r="93" spans="10:10" s="8" customFormat="1" x14ac:dyDescent="0.25">
      <c r="J93" s="73"/>
    </row>
    <row r="94" spans="10:10" s="8" customFormat="1" x14ac:dyDescent="0.25">
      <c r="J94" s="73"/>
    </row>
    <row r="95" spans="10:10" s="8" customFormat="1" x14ac:dyDescent="0.25">
      <c r="J95" s="73"/>
    </row>
    <row r="96" spans="10:10" s="8" customFormat="1" x14ac:dyDescent="0.25">
      <c r="J96" s="73"/>
    </row>
    <row r="97" spans="10:10" s="8" customFormat="1" x14ac:dyDescent="0.25">
      <c r="J97" s="73"/>
    </row>
    <row r="98" spans="10:10" s="8" customFormat="1" x14ac:dyDescent="0.25">
      <c r="J98" s="73"/>
    </row>
    <row r="99" spans="10:10" s="8" customFormat="1" x14ac:dyDescent="0.25">
      <c r="J99" s="73"/>
    </row>
    <row r="100" spans="10:10" s="8" customFormat="1" x14ac:dyDescent="0.25">
      <c r="J100" s="73"/>
    </row>
    <row r="101" spans="10:10" s="8" customFormat="1" x14ac:dyDescent="0.25">
      <c r="J101" s="73"/>
    </row>
    <row r="102" spans="10:10" s="8" customFormat="1" x14ac:dyDescent="0.25">
      <c r="J102" s="73"/>
    </row>
    <row r="103" spans="10:10" s="8" customFormat="1" x14ac:dyDescent="0.25">
      <c r="J103" s="73"/>
    </row>
    <row r="104" spans="10:10" s="8" customFormat="1" x14ac:dyDescent="0.25">
      <c r="J104" s="73"/>
    </row>
    <row r="105" spans="10:10" s="8" customFormat="1" x14ac:dyDescent="0.25">
      <c r="J105" s="73"/>
    </row>
    <row r="106" spans="10:10" s="8" customFormat="1" x14ac:dyDescent="0.25">
      <c r="J106" s="73"/>
    </row>
    <row r="107" spans="10:10" s="8" customFormat="1" x14ac:dyDescent="0.25">
      <c r="J107" s="73"/>
    </row>
    <row r="108" spans="10:10" s="8" customFormat="1" x14ac:dyDescent="0.25">
      <c r="J108" s="73"/>
    </row>
    <row r="109" spans="10:10" s="8" customFormat="1" x14ac:dyDescent="0.25">
      <c r="J109" s="73"/>
    </row>
    <row r="110" spans="10:10" s="8" customFormat="1" x14ac:dyDescent="0.25">
      <c r="J110" s="73"/>
    </row>
    <row r="111" spans="10:10" s="8" customFormat="1" x14ac:dyDescent="0.25">
      <c r="J111" s="73"/>
    </row>
    <row r="112" spans="10:10" s="8" customFormat="1" x14ac:dyDescent="0.25">
      <c r="J112" s="73"/>
    </row>
    <row r="113" spans="10:10" s="8" customFormat="1" x14ac:dyDescent="0.25">
      <c r="J113" s="73"/>
    </row>
    <row r="114" spans="10:10" s="8" customFormat="1" x14ac:dyDescent="0.25">
      <c r="J114" s="73"/>
    </row>
    <row r="115" spans="10:10" s="8" customFormat="1" x14ac:dyDescent="0.25">
      <c r="J115" s="73"/>
    </row>
    <row r="116" spans="10:10" s="8" customFormat="1" x14ac:dyDescent="0.25">
      <c r="J116" s="73"/>
    </row>
    <row r="117" spans="10:10" s="8" customFormat="1" x14ac:dyDescent="0.25">
      <c r="J117" s="73"/>
    </row>
    <row r="118" spans="10:10" s="8" customFormat="1" x14ac:dyDescent="0.25">
      <c r="J118" s="73"/>
    </row>
    <row r="119" spans="10:10" s="8" customFormat="1" x14ac:dyDescent="0.25">
      <c r="J119" s="73"/>
    </row>
    <row r="120" spans="10:10" s="8" customFormat="1" x14ac:dyDescent="0.25">
      <c r="J120" s="73"/>
    </row>
    <row r="121" spans="10:10" s="8" customFormat="1" x14ac:dyDescent="0.25">
      <c r="J121" s="73"/>
    </row>
    <row r="122" spans="10:10" s="8" customFormat="1" x14ac:dyDescent="0.25">
      <c r="J122" s="73"/>
    </row>
    <row r="123" spans="10:10" s="8" customFormat="1" x14ac:dyDescent="0.25">
      <c r="J123" s="73"/>
    </row>
    <row r="124" spans="10:10" s="8" customFormat="1" x14ac:dyDescent="0.25">
      <c r="J124" s="73"/>
    </row>
    <row r="125" spans="10:10" s="8" customFormat="1" x14ac:dyDescent="0.25">
      <c r="J125" s="73"/>
    </row>
    <row r="126" spans="10:10" s="8" customFormat="1" x14ac:dyDescent="0.25">
      <c r="J126" s="73"/>
    </row>
    <row r="127" spans="10:10" s="8" customFormat="1" x14ac:dyDescent="0.25">
      <c r="J127" s="73"/>
    </row>
    <row r="128" spans="10:10" s="8" customFormat="1" x14ac:dyDescent="0.25">
      <c r="J128" s="73"/>
    </row>
    <row r="129" spans="10:10" s="8" customFormat="1" x14ac:dyDescent="0.25">
      <c r="J129" s="73"/>
    </row>
    <row r="130" spans="10:10" s="8" customFormat="1" x14ac:dyDescent="0.25">
      <c r="J130" s="73"/>
    </row>
    <row r="131" spans="10:10" s="8" customFormat="1" x14ac:dyDescent="0.25">
      <c r="J131" s="73"/>
    </row>
    <row r="132" spans="10:10" s="8" customFormat="1" x14ac:dyDescent="0.25">
      <c r="J132" s="73"/>
    </row>
    <row r="133" spans="10:10" s="8" customFormat="1" x14ac:dyDescent="0.25">
      <c r="J133" s="73"/>
    </row>
    <row r="134" spans="10:10" s="8" customFormat="1" x14ac:dyDescent="0.25">
      <c r="J134" s="73"/>
    </row>
    <row r="135" spans="10:10" s="8" customFormat="1" x14ac:dyDescent="0.25">
      <c r="J135" s="73"/>
    </row>
    <row r="136" spans="10:10" s="8" customFormat="1" x14ac:dyDescent="0.25">
      <c r="J136" s="73"/>
    </row>
    <row r="137" spans="10:10" s="8" customFormat="1" x14ac:dyDescent="0.25">
      <c r="J137" s="73"/>
    </row>
    <row r="138" spans="10:10" s="8" customFormat="1" x14ac:dyDescent="0.25">
      <c r="J138" s="73"/>
    </row>
    <row r="139" spans="10:10" s="8" customFormat="1" x14ac:dyDescent="0.25">
      <c r="J139" s="73"/>
    </row>
    <row r="140" spans="10:10" s="8" customFormat="1" x14ac:dyDescent="0.25">
      <c r="J140" s="73"/>
    </row>
    <row r="141" spans="10:10" s="8" customFormat="1" x14ac:dyDescent="0.25">
      <c r="J141" s="73"/>
    </row>
    <row r="142" spans="10:10" s="8" customFormat="1" x14ac:dyDescent="0.25">
      <c r="J142" s="73"/>
    </row>
    <row r="143" spans="10:10" s="8" customFormat="1" x14ac:dyDescent="0.25">
      <c r="J143" s="73"/>
    </row>
    <row r="144" spans="10:10" s="8" customFormat="1" x14ac:dyDescent="0.25">
      <c r="J144" s="73"/>
    </row>
    <row r="145" spans="10:10" s="8" customFormat="1" x14ac:dyDescent="0.25">
      <c r="J145" s="73"/>
    </row>
    <row r="146" spans="10:10" s="8" customFormat="1" x14ac:dyDescent="0.25">
      <c r="J146" s="73"/>
    </row>
    <row r="147" spans="10:10" s="8" customFormat="1" x14ac:dyDescent="0.25">
      <c r="J147" s="73"/>
    </row>
    <row r="148" spans="10:10" s="8" customFormat="1" x14ac:dyDescent="0.25">
      <c r="J148" s="73"/>
    </row>
    <row r="149" spans="10:10" s="8" customFormat="1" x14ac:dyDescent="0.25">
      <c r="J149" s="73"/>
    </row>
    <row r="150" spans="10:10" s="8" customFormat="1" x14ac:dyDescent="0.25">
      <c r="J150" s="73"/>
    </row>
    <row r="151" spans="10:10" s="8" customFormat="1" x14ac:dyDescent="0.25">
      <c r="J151" s="73"/>
    </row>
    <row r="152" spans="10:10" s="8" customFormat="1" x14ac:dyDescent="0.25">
      <c r="J152" s="73"/>
    </row>
    <row r="153" spans="10:10" s="8" customFormat="1" x14ac:dyDescent="0.25">
      <c r="J153" s="73"/>
    </row>
    <row r="154" spans="10:10" s="8" customFormat="1" x14ac:dyDescent="0.25">
      <c r="J154" s="73"/>
    </row>
    <row r="155" spans="10:10" s="8" customFormat="1" x14ac:dyDescent="0.25">
      <c r="J155" s="73"/>
    </row>
    <row r="156" spans="10:10" s="8" customFormat="1" x14ac:dyDescent="0.25">
      <c r="J156" s="73"/>
    </row>
    <row r="157" spans="10:10" s="8" customFormat="1" x14ac:dyDescent="0.25">
      <c r="J157" s="73"/>
    </row>
    <row r="158" spans="10:10" s="8" customFormat="1" x14ac:dyDescent="0.25">
      <c r="J158" s="73"/>
    </row>
    <row r="159" spans="10:10" s="8" customFormat="1" x14ac:dyDescent="0.25">
      <c r="J159" s="73"/>
    </row>
    <row r="160" spans="10:10" s="8" customFormat="1" x14ac:dyDescent="0.25">
      <c r="J160" s="73"/>
    </row>
    <row r="161" spans="10:10" s="8" customFormat="1" x14ac:dyDescent="0.25">
      <c r="J161" s="73"/>
    </row>
    <row r="162" spans="10:10" s="8" customFormat="1" x14ac:dyDescent="0.25">
      <c r="J162" s="73"/>
    </row>
    <row r="163" spans="10:10" s="8" customFormat="1" x14ac:dyDescent="0.25">
      <c r="J163" s="73"/>
    </row>
    <row r="164" spans="10:10" s="8" customFormat="1" x14ac:dyDescent="0.25">
      <c r="J164" s="73"/>
    </row>
    <row r="165" spans="10:10" s="8" customFormat="1" x14ac:dyDescent="0.25">
      <c r="J165" s="73"/>
    </row>
    <row r="166" spans="10:10" s="8" customFormat="1" x14ac:dyDescent="0.25">
      <c r="J166" s="73"/>
    </row>
    <row r="167" spans="10:10" s="8" customFormat="1" x14ac:dyDescent="0.25">
      <c r="J167" s="73"/>
    </row>
    <row r="168" spans="10:10" s="8" customFormat="1" x14ac:dyDescent="0.25">
      <c r="J168" s="73"/>
    </row>
    <row r="169" spans="10:10" s="8" customFormat="1" x14ac:dyDescent="0.25">
      <c r="J169" s="73"/>
    </row>
    <row r="170" spans="10:10" s="8" customFormat="1" x14ac:dyDescent="0.25">
      <c r="J170" s="73"/>
    </row>
    <row r="171" spans="10:10" s="8" customFormat="1" x14ac:dyDescent="0.25">
      <c r="J171" s="73"/>
    </row>
    <row r="172" spans="10:10" s="8" customFormat="1" x14ac:dyDescent="0.25">
      <c r="J172" s="73"/>
    </row>
    <row r="173" spans="10:10" s="8" customFormat="1" x14ac:dyDescent="0.25">
      <c r="J173" s="73"/>
    </row>
    <row r="174" spans="10:10" s="8" customFormat="1" x14ac:dyDescent="0.25">
      <c r="J174" s="73"/>
    </row>
    <row r="175" spans="10:10" s="8" customFormat="1" x14ac:dyDescent="0.25">
      <c r="J175" s="73"/>
    </row>
    <row r="176" spans="10:10" s="8" customFormat="1" x14ac:dyDescent="0.25">
      <c r="J176" s="73"/>
    </row>
    <row r="177" spans="10:10" s="8" customFormat="1" x14ac:dyDescent="0.25">
      <c r="J177" s="73"/>
    </row>
    <row r="178" spans="10:10" s="8" customFormat="1" x14ac:dyDescent="0.25">
      <c r="J178" s="73"/>
    </row>
    <row r="179" spans="10:10" s="8" customFormat="1" x14ac:dyDescent="0.25">
      <c r="J179" s="73"/>
    </row>
    <row r="180" spans="10:10" s="8" customFormat="1" x14ac:dyDescent="0.25">
      <c r="J180" s="73"/>
    </row>
    <row r="181" spans="10:10" s="8" customFormat="1" x14ac:dyDescent="0.25">
      <c r="J181" s="73"/>
    </row>
    <row r="182" spans="10:10" s="8" customFormat="1" x14ac:dyDescent="0.25">
      <c r="J182" s="73"/>
    </row>
    <row r="183" spans="10:10" s="8" customFormat="1" x14ac:dyDescent="0.25">
      <c r="J183" s="73"/>
    </row>
    <row r="184" spans="10:10" s="8" customFormat="1" x14ac:dyDescent="0.25">
      <c r="J184" s="73"/>
    </row>
    <row r="185" spans="10:10" s="8" customFormat="1" x14ac:dyDescent="0.25">
      <c r="J185" s="73"/>
    </row>
    <row r="186" spans="10:10" s="8" customFormat="1" x14ac:dyDescent="0.25">
      <c r="J186" s="73"/>
    </row>
    <row r="187" spans="10:10" s="8" customFormat="1" x14ac:dyDescent="0.25">
      <c r="J187" s="73"/>
    </row>
    <row r="188" spans="10:10" s="8" customFormat="1" x14ac:dyDescent="0.25">
      <c r="J188" s="73"/>
    </row>
    <row r="189" spans="10:10" s="8" customFormat="1" x14ac:dyDescent="0.25">
      <c r="J189" s="73"/>
    </row>
    <row r="190" spans="10:10" s="8" customFormat="1" x14ac:dyDescent="0.25">
      <c r="J190" s="73"/>
    </row>
    <row r="191" spans="10:10" s="8" customFormat="1" x14ac:dyDescent="0.25">
      <c r="J191" s="73"/>
    </row>
    <row r="192" spans="10:10" s="8" customFormat="1" x14ac:dyDescent="0.25">
      <c r="J192" s="73"/>
    </row>
    <row r="193" spans="10:10" s="8" customFormat="1" x14ac:dyDescent="0.25">
      <c r="J193" s="73"/>
    </row>
    <row r="194" spans="10:10" s="8" customFormat="1" x14ac:dyDescent="0.25">
      <c r="J194" s="73"/>
    </row>
    <row r="195" spans="10:10" s="8" customFormat="1" x14ac:dyDescent="0.25">
      <c r="J195" s="73"/>
    </row>
  </sheetData>
  <mergeCells count="1">
    <mergeCell ref="B3:H3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K28" sqref="K28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.5703125" customWidth="1"/>
    <col min="13" max="13" width="15.5703125" bestFit="1" customWidth="1"/>
  </cols>
  <sheetData>
    <row r="1" spans="1:12" x14ac:dyDescent="0.25">
      <c r="A1" s="57" t="s">
        <v>75</v>
      </c>
    </row>
    <row r="2" spans="1:12" ht="18" customHeight="1" x14ac:dyDescent="0.25">
      <c r="B2" s="224" t="s">
        <v>152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153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154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19" t="s">
        <v>155</v>
      </c>
      <c r="C6" s="9">
        <v>681538033267.38013</v>
      </c>
      <c r="D6" s="9">
        <v>704173478858.47034</v>
      </c>
      <c r="E6" s="9">
        <v>722126562449.46997</v>
      </c>
      <c r="F6" s="9">
        <v>794869594010.72974</v>
      </c>
      <c r="G6" s="9">
        <v>840278833315.65015</v>
      </c>
      <c r="H6" s="9">
        <v>903183082688.33997</v>
      </c>
      <c r="I6" s="9">
        <v>989454931759.81006</v>
      </c>
      <c r="J6" s="9">
        <v>1035327660690.34</v>
      </c>
      <c r="K6" s="9">
        <v>1122558098883.72</v>
      </c>
      <c r="L6" s="9">
        <v>1124376407647.8701</v>
      </c>
    </row>
    <row r="7" spans="1:12" x14ac:dyDescent="0.25">
      <c r="B7" s="19" t="s">
        <v>156</v>
      </c>
      <c r="C7" s="9">
        <v>402458405496.66565</v>
      </c>
      <c r="D7" s="9">
        <v>472912922136.67291</v>
      </c>
      <c r="E7" s="9">
        <v>563561775594.73364</v>
      </c>
      <c r="F7" s="9">
        <v>691128896595.51355</v>
      </c>
      <c r="G7" s="9">
        <v>810216050692.80322</v>
      </c>
      <c r="H7" s="9">
        <v>887486955006.19897</v>
      </c>
      <c r="I7" s="9">
        <v>1005509735808.1656</v>
      </c>
      <c r="J7" s="9">
        <v>1080132742627.5029</v>
      </c>
      <c r="K7" s="9">
        <v>1129272056671.9031</v>
      </c>
      <c r="L7" s="9">
        <v>1166020666448</v>
      </c>
    </row>
    <row r="8" spans="1:12" ht="18" customHeight="1" x14ac:dyDescent="0.25">
      <c r="B8" s="20" t="s">
        <v>92</v>
      </c>
      <c r="C8" s="18">
        <v>1083996438764.0458</v>
      </c>
      <c r="D8" s="18">
        <v>1177086400995.1433</v>
      </c>
      <c r="E8" s="18">
        <v>1285688338044.2036</v>
      </c>
      <c r="F8" s="18">
        <v>1485998490606.2432</v>
      </c>
      <c r="G8" s="18">
        <v>1650494884008.4534</v>
      </c>
      <c r="H8" s="18">
        <v>1790670037694.5391</v>
      </c>
      <c r="I8" s="18">
        <v>1994964667567.9756</v>
      </c>
      <c r="J8" s="18">
        <f>J6+J7</f>
        <v>2115460403317.8428</v>
      </c>
      <c r="K8" s="18">
        <f>K6+K7</f>
        <v>2251830155555.623</v>
      </c>
      <c r="L8" s="18">
        <f>L6+L7</f>
        <v>2290397074095.8701</v>
      </c>
    </row>
    <row r="9" spans="1:12" ht="15.75" customHeight="1" x14ac:dyDescent="0.25">
      <c r="B9" s="19" t="s">
        <v>157</v>
      </c>
      <c r="C9" s="23">
        <v>0.20331468523239296</v>
      </c>
      <c r="D9" s="23">
        <v>0.20368506215488227</v>
      </c>
      <c r="E9" s="23">
        <v>0.21443195664625905</v>
      </c>
      <c r="F9" s="23">
        <v>0.23710705020918307</v>
      </c>
      <c r="G9" s="23">
        <v>0.2518361950398344</v>
      </c>
      <c r="H9" s="23">
        <v>0.2622698619533374</v>
      </c>
      <c r="I9" s="23">
        <v>0.27490495872119602</v>
      </c>
      <c r="J9" s="23">
        <f>J8/J10</f>
        <v>0.28403608169191352</v>
      </c>
      <c r="K9" s="23">
        <f>K8/K10</f>
        <v>0.25944268102798934</v>
      </c>
      <c r="L9" s="23">
        <f>L8/L10</f>
        <v>0.26388704759234677</v>
      </c>
    </row>
    <row r="10" spans="1:12" ht="12.75" customHeight="1" x14ac:dyDescent="0.25">
      <c r="B10" s="19" t="s">
        <v>158</v>
      </c>
      <c r="C10" s="9">
        <v>5331619000000</v>
      </c>
      <c r="D10" s="9">
        <v>5778953000000</v>
      </c>
      <c r="E10" s="9">
        <v>5995787000000</v>
      </c>
      <c r="F10" s="9">
        <v>6267205000000</v>
      </c>
      <c r="G10" s="9">
        <v>6553843000000</v>
      </c>
      <c r="H10" s="9">
        <v>6827586000000</v>
      </c>
      <c r="I10" s="9">
        <v>7256925000000.5898</v>
      </c>
      <c r="J10" s="9">
        <v>7447858000000.25</v>
      </c>
      <c r="K10" s="9">
        <v>8679490000000</v>
      </c>
      <c r="L10" s="9">
        <v>8679460000000</v>
      </c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2" ht="15.75" x14ac:dyDescent="0.25">
      <c r="A12" s="8"/>
      <c r="B12" s="53" t="s">
        <v>369</v>
      </c>
      <c r="C12" s="51"/>
      <c r="D12" s="52"/>
      <c r="E12" s="52"/>
      <c r="F12" s="52"/>
      <c r="G12" s="52"/>
      <c r="H12" s="52"/>
      <c r="I12" s="52"/>
    </row>
    <row r="13" spans="1:12" x14ac:dyDescent="0.25">
      <c r="A13" s="8"/>
      <c r="B13" s="225" t="s">
        <v>159</v>
      </c>
      <c r="C13" s="225"/>
      <c r="D13" s="225"/>
      <c r="E13" s="225"/>
      <c r="F13" s="225"/>
      <c r="G13" s="225"/>
      <c r="H13" s="225"/>
      <c r="I13" s="225"/>
    </row>
    <row r="14" spans="1:12" x14ac:dyDescent="0.25">
      <c r="A14" s="8"/>
      <c r="B14" s="38" t="s">
        <v>160</v>
      </c>
      <c r="C14" s="37"/>
      <c r="D14" s="37"/>
      <c r="E14" s="37"/>
      <c r="F14" s="37"/>
      <c r="G14" s="37"/>
      <c r="H14" s="37"/>
      <c r="I14" s="37"/>
    </row>
    <row r="15" spans="1:12" x14ac:dyDescent="0.25">
      <c r="A15" s="8"/>
      <c r="B15" s="38" t="s">
        <v>161</v>
      </c>
      <c r="C15" s="37"/>
      <c r="D15" s="37"/>
      <c r="E15" s="37"/>
      <c r="F15" s="37"/>
      <c r="G15" s="37"/>
      <c r="H15" s="37"/>
      <c r="I15" s="37"/>
    </row>
    <row r="16" spans="1:12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Normal="100" workbookViewId="0">
      <selection activeCell="K22" sqref="K22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3.7109375" customWidth="1"/>
    <col min="11" max="11" width="14.85546875" customWidth="1"/>
    <col min="12" max="12" width="14.7109375" customWidth="1"/>
  </cols>
  <sheetData>
    <row r="1" spans="1:12" x14ac:dyDescent="0.25">
      <c r="A1" s="43" t="s">
        <v>75</v>
      </c>
    </row>
    <row r="2" spans="1:12" ht="18" x14ac:dyDescent="0.25">
      <c r="B2" s="224" t="s">
        <v>152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162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163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19" t="s">
        <v>164</v>
      </c>
      <c r="C6" s="9">
        <v>238705269386.52011</v>
      </c>
      <c r="D6" s="9">
        <v>251292693771.91016</v>
      </c>
      <c r="E6" s="9">
        <v>272706319011.90997</v>
      </c>
      <c r="F6" s="9">
        <v>304390476084.63977</v>
      </c>
      <c r="G6" s="9">
        <v>320383878615.06995</v>
      </c>
      <c r="H6" s="9">
        <v>338296492673.72998</v>
      </c>
      <c r="I6" s="63">
        <v>368257316052.79999</v>
      </c>
      <c r="J6" s="63">
        <v>382700834528.58002</v>
      </c>
      <c r="K6" s="63">
        <v>418921032406.10999</v>
      </c>
      <c r="L6" s="63">
        <v>387733335405.39001</v>
      </c>
    </row>
    <row r="7" spans="1:12" x14ac:dyDescent="0.25">
      <c r="B7" s="19" t="s">
        <v>165</v>
      </c>
      <c r="C7" s="9">
        <v>438907342632.23999</v>
      </c>
      <c r="D7" s="9">
        <v>448238858040.08014</v>
      </c>
      <c r="E7" s="9">
        <v>443982641692.01001</v>
      </c>
      <c r="F7" s="9">
        <v>483763949174.54004</v>
      </c>
      <c r="G7" s="9">
        <v>511990499070.75012</v>
      </c>
      <c r="H7" s="9">
        <v>556107206727.35999</v>
      </c>
      <c r="I7" s="63">
        <v>611369813131.77002</v>
      </c>
      <c r="J7" s="63">
        <v>642487490079.73999</v>
      </c>
      <c r="K7" s="63">
        <v>693000566635.05005</v>
      </c>
      <c r="L7" s="63">
        <v>725212876896.09998</v>
      </c>
    </row>
    <row r="8" spans="1:12" x14ac:dyDescent="0.25">
      <c r="B8" s="19" t="s">
        <v>166</v>
      </c>
      <c r="C8" s="63">
        <v>3925421248.6199999</v>
      </c>
      <c r="D8" s="63">
        <v>4641927046.4799995</v>
      </c>
      <c r="E8" s="63">
        <v>5437601745.5499992</v>
      </c>
      <c r="F8" s="63">
        <v>6715168751.5500002</v>
      </c>
      <c r="G8" s="63">
        <v>7904455629.8299999</v>
      </c>
      <c r="H8" s="63">
        <v>8779383287.25</v>
      </c>
      <c r="I8" s="63">
        <v>9827802575.2399998</v>
      </c>
      <c r="J8" s="63">
        <v>10139336082.02</v>
      </c>
      <c r="K8" s="63">
        <v>10636499842.559999</v>
      </c>
      <c r="L8" s="63">
        <v>11430195346.379999</v>
      </c>
    </row>
    <row r="9" spans="1:12" x14ac:dyDescent="0.25">
      <c r="B9" s="20" t="s">
        <v>92</v>
      </c>
      <c r="C9" s="18">
        <v>681538033267.38013</v>
      </c>
      <c r="D9" s="18">
        <v>704173478858.47021</v>
      </c>
      <c r="E9" s="18">
        <v>722126562449.46997</v>
      </c>
      <c r="F9" s="18">
        <v>794869594010.72986</v>
      </c>
      <c r="G9" s="18">
        <v>840278833315.65002</v>
      </c>
      <c r="H9" s="18">
        <v>903183082688.33997</v>
      </c>
      <c r="I9" s="18">
        <v>989454931759.81006</v>
      </c>
      <c r="J9" s="18">
        <f>SUM(J6:J8)</f>
        <v>1035327660690.3401</v>
      </c>
      <c r="K9" s="18">
        <f>SUM(K6:K8)</f>
        <v>1122558098883.7202</v>
      </c>
      <c r="L9" s="18">
        <f>SUM(L6:L8)</f>
        <v>1124376407647.8699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25">
      <c r="B11" s="225" t="s">
        <v>370</v>
      </c>
      <c r="C11" s="225"/>
      <c r="D11" s="225"/>
      <c r="E11" s="225"/>
      <c r="F11" s="225"/>
      <c r="G11" s="225"/>
      <c r="H11" s="225"/>
      <c r="I11" s="225"/>
    </row>
    <row r="12" spans="1:12" x14ac:dyDescent="0.25">
      <c r="B12" s="8"/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0"/>
  <sheetViews>
    <sheetView zoomScaleNormal="100" workbookViewId="0">
      <selection activeCell="H24" sqref="H24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4" customWidth="1"/>
    <col min="11" max="11" width="14.7109375" customWidth="1"/>
    <col min="12" max="12" width="16.28515625" customWidth="1"/>
  </cols>
  <sheetData>
    <row r="1" spans="1:23" x14ac:dyDescent="0.25">
      <c r="A1" s="58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25">
      <c r="A2" s="8"/>
      <c r="B2" s="224" t="s">
        <v>152</v>
      </c>
      <c r="C2" s="224"/>
      <c r="D2" s="224"/>
      <c r="E2" s="224"/>
      <c r="F2" s="224"/>
      <c r="G2" s="224"/>
      <c r="H2" s="224"/>
      <c r="I2" s="22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75" x14ac:dyDescent="0.25">
      <c r="A4" s="8"/>
      <c r="B4" s="147" t="s">
        <v>167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s="8"/>
      <c r="B5" s="151" t="s">
        <v>168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x14ac:dyDescent="0.25">
      <c r="A6" s="8"/>
      <c r="B6" s="59" t="s">
        <v>89</v>
      </c>
      <c r="C6" s="13">
        <v>496089152393.93005</v>
      </c>
      <c r="D6" s="13">
        <v>496093315335.70996</v>
      </c>
      <c r="E6" s="13">
        <v>484860152444.46014</v>
      </c>
      <c r="F6" s="13">
        <v>519300415745.4201</v>
      </c>
      <c r="G6" s="13">
        <v>533143897474.14972</v>
      </c>
      <c r="H6" s="13">
        <v>566109965095.81018</v>
      </c>
      <c r="I6" s="13">
        <v>608359302835.95996</v>
      </c>
      <c r="J6" s="13">
        <v>636906672872.90002</v>
      </c>
      <c r="K6" s="13">
        <v>684780335721.57996</v>
      </c>
      <c r="L6" s="13">
        <v>677122021696</v>
      </c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x14ac:dyDescent="0.25">
      <c r="A7" s="8"/>
      <c r="B7" s="59" t="s">
        <v>90</v>
      </c>
      <c r="C7" s="13">
        <v>60366375311.890022</v>
      </c>
      <c r="D7" s="13">
        <v>67603540295.780037</v>
      </c>
      <c r="E7" s="13">
        <v>76421502303.130051</v>
      </c>
      <c r="F7" s="13">
        <v>89269598400.849991</v>
      </c>
      <c r="G7" s="13">
        <v>99929406418.699951</v>
      </c>
      <c r="H7" s="13">
        <v>109984934087.68983</v>
      </c>
      <c r="I7" s="13">
        <v>121552842756.97</v>
      </c>
      <c r="J7" s="13">
        <v>127534435949.5</v>
      </c>
      <c r="K7" s="13">
        <v>139364767453.22</v>
      </c>
      <c r="L7" s="13">
        <v>139047402735</v>
      </c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x14ac:dyDescent="0.25">
      <c r="A8" s="8"/>
      <c r="B8" s="59" t="s">
        <v>91</v>
      </c>
      <c r="C8" s="13">
        <v>119845206261.30998</v>
      </c>
      <c r="D8" s="13">
        <v>135070411838.97997</v>
      </c>
      <c r="E8" s="13">
        <v>152010159982.22012</v>
      </c>
      <c r="F8" s="13">
        <v>176606033884.17996</v>
      </c>
      <c r="G8" s="13">
        <v>197052201545.77011</v>
      </c>
      <c r="H8" s="13">
        <v>217419335115.67996</v>
      </c>
      <c r="I8" s="13">
        <v>248038411023.42999</v>
      </c>
      <c r="J8" s="13">
        <v>261143761976.17001</v>
      </c>
      <c r="K8" s="13">
        <v>287895579133.31</v>
      </c>
      <c r="L8" s="13">
        <v>297570254608</v>
      </c>
      <c r="M8" s="8"/>
      <c r="N8" s="8"/>
      <c r="O8" s="8"/>
      <c r="P8" s="8"/>
      <c r="Q8" s="8"/>
      <c r="R8" s="8"/>
      <c r="S8" s="8"/>
      <c r="T8" s="8"/>
      <c r="U8" s="8"/>
      <c r="V8" s="8"/>
    </row>
    <row r="9" spans="1:23" x14ac:dyDescent="0.25">
      <c r="A9" s="8"/>
      <c r="B9" s="60" t="s">
        <v>92</v>
      </c>
      <c r="C9" s="61">
        <v>676300733967.13</v>
      </c>
      <c r="D9" s="61">
        <v>698767267470.46997</v>
      </c>
      <c r="E9" s="61">
        <v>713291814729.8103</v>
      </c>
      <c r="F9" s="61">
        <v>785176048030.45007</v>
      </c>
      <c r="G9" s="61">
        <v>830125505438.61975</v>
      </c>
      <c r="H9" s="61">
        <v>893514234299.17993</v>
      </c>
      <c r="I9" s="61">
        <f>I6+I7+I8</f>
        <v>977950556616.35986</v>
      </c>
      <c r="J9" s="61">
        <f>J6+J7+J8</f>
        <v>1025584870798.5701</v>
      </c>
      <c r="K9" s="61">
        <f>K6+K7+K8</f>
        <v>1112040682308.1099</v>
      </c>
      <c r="L9" s="61">
        <f>L6+L7+L8</f>
        <v>1113739679039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8"/>
      <c r="B12" s="38" t="s">
        <v>371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8"/>
      <c r="B13" s="38" t="s">
        <v>169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zoomScaleNormal="100" workbookViewId="0">
      <selection activeCell="K27" sqref="K27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43" t="s">
        <v>75</v>
      </c>
    </row>
    <row r="2" spans="1:12" ht="18" x14ac:dyDescent="0.25">
      <c r="B2" s="223" t="s">
        <v>76</v>
      </c>
      <c r="C2" s="223"/>
      <c r="D2" s="223"/>
      <c r="E2" s="223"/>
      <c r="F2" s="223"/>
      <c r="G2" s="223"/>
      <c r="H2" s="223"/>
      <c r="I2" s="223"/>
    </row>
    <row r="3" spans="1:12" ht="15" customHeight="1" x14ac:dyDescent="0.25">
      <c r="A3" s="5"/>
      <c r="B3" s="6"/>
      <c r="C3" s="7"/>
      <c r="D3" s="7"/>
      <c r="E3" s="7"/>
      <c r="F3" s="7"/>
      <c r="G3" s="7"/>
      <c r="H3" s="7"/>
      <c r="I3" s="7"/>
    </row>
    <row r="4" spans="1:12" ht="15.75" x14ac:dyDescent="0.25">
      <c r="B4" s="170" t="s">
        <v>3</v>
      </c>
      <c r="C4" s="145"/>
      <c r="D4" s="145"/>
      <c r="E4" s="145"/>
      <c r="F4" s="145"/>
      <c r="G4" s="145"/>
      <c r="H4" s="145"/>
      <c r="I4" s="145"/>
      <c r="J4" s="146"/>
      <c r="K4" s="146"/>
      <c r="L4" s="146"/>
    </row>
    <row r="5" spans="1:12" x14ac:dyDescent="0.25">
      <c r="B5" s="148" t="s">
        <v>77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1" t="s">
        <v>78</v>
      </c>
      <c r="C6" s="2">
        <v>328</v>
      </c>
      <c r="D6" s="2">
        <v>323</v>
      </c>
      <c r="E6" s="2">
        <v>309</v>
      </c>
      <c r="F6" s="2">
        <v>308</v>
      </c>
      <c r="G6" s="2">
        <v>306</v>
      </c>
      <c r="H6" s="2">
        <v>297</v>
      </c>
      <c r="I6" s="2">
        <f t="shared" ref="I6:K6" si="0">I7+I8+I9+I10+I11</f>
        <v>293</v>
      </c>
      <c r="J6" s="2">
        <f t="shared" si="0"/>
        <v>286</v>
      </c>
      <c r="K6" s="2">
        <f t="shared" si="0"/>
        <v>274</v>
      </c>
      <c r="L6" s="2">
        <f t="shared" ref="L6" si="1">L7+L8+L9+L10+L11</f>
        <v>274</v>
      </c>
    </row>
    <row r="7" spans="1:12" x14ac:dyDescent="0.25">
      <c r="B7" s="3" t="s">
        <v>79</v>
      </c>
      <c r="C7" s="4">
        <v>222</v>
      </c>
      <c r="D7" s="4">
        <v>216</v>
      </c>
      <c r="E7" s="4">
        <v>203</v>
      </c>
      <c r="F7" s="4">
        <v>199</v>
      </c>
      <c r="G7" s="4">
        <v>196</v>
      </c>
      <c r="H7" s="4">
        <v>187</v>
      </c>
      <c r="I7" s="4">
        <v>181</v>
      </c>
      <c r="J7" s="4">
        <v>175</v>
      </c>
      <c r="K7" s="4">
        <v>168</v>
      </c>
      <c r="L7" s="4">
        <v>168</v>
      </c>
    </row>
    <row r="8" spans="1:12" x14ac:dyDescent="0.25">
      <c r="B8" s="3" t="s">
        <v>80</v>
      </c>
      <c r="C8" s="4">
        <v>21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22</v>
      </c>
      <c r="J8" s="4">
        <v>22</v>
      </c>
      <c r="K8" s="4">
        <v>21</v>
      </c>
      <c r="L8" s="4">
        <v>21</v>
      </c>
    </row>
    <row r="9" spans="1:12" x14ac:dyDescent="0.25">
      <c r="B9" s="3" t="s">
        <v>81</v>
      </c>
      <c r="C9" s="4">
        <v>37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36</v>
      </c>
      <c r="K9" s="4">
        <v>35</v>
      </c>
      <c r="L9" s="4">
        <v>35</v>
      </c>
    </row>
    <row r="10" spans="1:12" x14ac:dyDescent="0.25">
      <c r="B10" s="3" t="s">
        <v>82</v>
      </c>
      <c r="C10" s="4">
        <v>46</v>
      </c>
      <c r="D10" s="4">
        <v>47</v>
      </c>
      <c r="E10" s="4">
        <v>46</v>
      </c>
      <c r="F10" s="4">
        <v>49</v>
      </c>
      <c r="G10" s="4">
        <v>50</v>
      </c>
      <c r="H10" s="4">
        <v>49</v>
      </c>
      <c r="I10" s="4">
        <v>50</v>
      </c>
      <c r="J10" s="4">
        <v>47</v>
      </c>
      <c r="K10" s="4">
        <v>39</v>
      </c>
      <c r="L10" s="4">
        <v>39</v>
      </c>
    </row>
    <row r="11" spans="1:12" x14ac:dyDescent="0.25">
      <c r="B11" s="3" t="s">
        <v>83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3</v>
      </c>
      <c r="I11" s="4">
        <v>3</v>
      </c>
      <c r="J11" s="4">
        <v>6</v>
      </c>
      <c r="K11" s="4">
        <v>11</v>
      </c>
      <c r="L11" s="4">
        <v>11</v>
      </c>
    </row>
    <row r="12" spans="1:12" x14ac:dyDescent="0.25">
      <c r="B12" s="1" t="s">
        <v>84</v>
      </c>
      <c r="C12" s="2">
        <v>50</v>
      </c>
      <c r="D12" s="2">
        <v>48</v>
      </c>
      <c r="E12" s="2">
        <v>50</v>
      </c>
      <c r="F12" s="2">
        <v>46</v>
      </c>
      <c r="G12" s="2">
        <v>46</v>
      </c>
      <c r="H12" s="2">
        <v>47</v>
      </c>
      <c r="I12" s="2">
        <f>SUM(I13:I14)</f>
        <v>44</v>
      </c>
      <c r="J12" s="2">
        <f t="shared" ref="J12" si="2">SUM(J13:J14)</f>
        <v>44</v>
      </c>
      <c r="K12" s="2">
        <v>43</v>
      </c>
      <c r="L12" s="2">
        <v>43</v>
      </c>
    </row>
    <row r="13" spans="1:12" x14ac:dyDescent="0.25">
      <c r="B13" s="3" t="s">
        <v>85</v>
      </c>
      <c r="C13" s="4">
        <v>26</v>
      </c>
      <c r="D13" s="4">
        <v>25</v>
      </c>
      <c r="E13" s="4">
        <v>27</v>
      </c>
      <c r="F13" s="4">
        <v>27</v>
      </c>
      <c r="G13" s="4">
        <v>29</v>
      </c>
      <c r="H13" s="4">
        <v>31</v>
      </c>
      <c r="I13" s="4">
        <v>30</v>
      </c>
      <c r="J13" s="4">
        <v>30</v>
      </c>
      <c r="K13" s="4">
        <v>30</v>
      </c>
      <c r="L13" s="4">
        <v>30</v>
      </c>
    </row>
    <row r="14" spans="1:12" x14ac:dyDescent="0.25">
      <c r="B14" s="3" t="s">
        <v>86</v>
      </c>
      <c r="C14" s="4">
        <v>24</v>
      </c>
      <c r="D14" s="4">
        <v>23</v>
      </c>
      <c r="E14" s="4">
        <v>23</v>
      </c>
      <c r="F14" s="4">
        <v>19</v>
      </c>
      <c r="G14" s="4">
        <v>17</v>
      </c>
      <c r="H14" s="4">
        <v>16</v>
      </c>
      <c r="I14" s="4">
        <v>14</v>
      </c>
      <c r="J14" s="4">
        <v>14</v>
      </c>
      <c r="K14" s="4">
        <v>13</v>
      </c>
      <c r="L14" s="4">
        <v>13</v>
      </c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38" t="s">
        <v>359</v>
      </c>
      <c r="C16" s="38"/>
      <c r="D16" s="38"/>
      <c r="E16" s="38"/>
      <c r="F16" s="38"/>
      <c r="G16" s="38"/>
      <c r="H16" s="38"/>
      <c r="I16" s="38"/>
    </row>
    <row r="17" spans="2:9" x14ac:dyDescent="0.25">
      <c r="B17" s="46" t="s">
        <v>87</v>
      </c>
      <c r="C17" s="38"/>
      <c r="D17" s="38"/>
      <c r="E17" s="38"/>
      <c r="F17" s="38"/>
      <c r="G17" s="38"/>
      <c r="H17" s="38"/>
      <c r="I17" s="3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Normal="100" workbookViewId="0">
      <selection activeCell="F30" sqref="F30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3.5703125" customWidth="1"/>
    <col min="11" max="11" width="14.5703125" customWidth="1"/>
    <col min="12" max="12" width="14" bestFit="1" customWidth="1"/>
    <col min="13" max="13" width="11.28515625" customWidth="1"/>
  </cols>
  <sheetData>
    <row r="1" spans="1:12" x14ac:dyDescent="0.25">
      <c r="A1" s="43" t="s">
        <v>75</v>
      </c>
    </row>
    <row r="2" spans="1:12" ht="18" x14ac:dyDescent="0.25">
      <c r="B2" s="224" t="s">
        <v>152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171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19" t="s">
        <v>172</v>
      </c>
      <c r="C6" s="9">
        <v>84066560937</v>
      </c>
      <c r="D6" s="9">
        <v>94201046842</v>
      </c>
      <c r="E6" s="9">
        <v>107655289260</v>
      </c>
      <c r="F6" s="9">
        <v>123872299078</v>
      </c>
      <c r="G6" s="9">
        <v>140614270030</v>
      </c>
      <c r="H6" s="9">
        <v>150948221018</v>
      </c>
      <c r="I6" s="9">
        <v>165135653950.21298</v>
      </c>
      <c r="J6" s="9">
        <v>173249656594.41733</v>
      </c>
      <c r="K6" s="9">
        <v>178561709735.98297</v>
      </c>
      <c r="L6" s="9">
        <v>182835419276</v>
      </c>
    </row>
    <row r="7" spans="1:12" x14ac:dyDescent="0.25">
      <c r="B7" s="19" t="s">
        <v>173</v>
      </c>
      <c r="C7" s="9">
        <v>243541580267</v>
      </c>
      <c r="D7" s="9">
        <v>301199976721</v>
      </c>
      <c r="E7" s="9">
        <v>380326824157</v>
      </c>
      <c r="F7" s="9">
        <v>487120550107</v>
      </c>
      <c r="G7" s="9">
        <v>584283735397</v>
      </c>
      <c r="H7" s="9">
        <v>650073116473</v>
      </c>
      <c r="I7" s="9">
        <v>745242050748.61304</v>
      </c>
      <c r="J7" s="9">
        <v>797417856194.43091</v>
      </c>
      <c r="K7" s="9">
        <v>830192168984.43933</v>
      </c>
      <c r="L7" s="9">
        <v>859247343329</v>
      </c>
    </row>
    <row r="8" spans="1:12" x14ac:dyDescent="0.25">
      <c r="B8" s="19" t="s">
        <v>174</v>
      </c>
      <c r="C8" s="9">
        <v>37605677484</v>
      </c>
      <c r="D8" s="9">
        <v>37635096377</v>
      </c>
      <c r="E8" s="9">
        <v>40211172628</v>
      </c>
      <c r="F8" s="9">
        <v>42761268522</v>
      </c>
      <c r="G8" s="9">
        <v>42681429263</v>
      </c>
      <c r="H8" s="9">
        <v>45950846597</v>
      </c>
      <c r="I8" s="9">
        <v>47961995048.397018</v>
      </c>
      <c r="J8" s="63">
        <v>55927323923.543373</v>
      </c>
      <c r="K8" s="63">
        <v>64124438890.396477</v>
      </c>
      <c r="L8" s="63">
        <v>66780574685</v>
      </c>
    </row>
    <row r="9" spans="1:12" x14ac:dyDescent="0.25">
      <c r="B9" s="20" t="s">
        <v>92</v>
      </c>
      <c r="C9" s="18">
        <v>365213818688</v>
      </c>
      <c r="D9" s="18">
        <v>433036119940</v>
      </c>
      <c r="E9" s="18">
        <v>528193286045</v>
      </c>
      <c r="F9" s="18">
        <v>653754117707</v>
      </c>
      <c r="G9" s="18">
        <v>767579434690</v>
      </c>
      <c r="H9" s="18">
        <v>846972184088</v>
      </c>
      <c r="I9" s="18">
        <f>I6+I7+I8</f>
        <v>958339699747.22302</v>
      </c>
      <c r="J9" s="18">
        <f>J6+J7+J8</f>
        <v>1026594836712.3916</v>
      </c>
      <c r="K9" s="18">
        <f t="shared" ref="K9:L9" si="0">K6+K7+K8</f>
        <v>1072878317610.8188</v>
      </c>
      <c r="L9" s="18">
        <f t="shared" si="0"/>
        <v>1108863337290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46" t="s">
        <v>372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175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workbookViewId="0">
      <selection activeCell="H27" sqref="H27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43" t="s">
        <v>75</v>
      </c>
    </row>
    <row r="2" spans="1:12" ht="18" x14ac:dyDescent="0.25">
      <c r="B2" s="224" t="s">
        <v>176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177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1" t="s">
        <v>178</v>
      </c>
      <c r="C5" s="155">
        <v>2013</v>
      </c>
      <c r="D5" s="155">
        <v>2014</v>
      </c>
      <c r="E5" s="155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221" t="s">
        <v>377</v>
      </c>
    </row>
    <row r="6" spans="1:12" x14ac:dyDescent="0.25">
      <c r="B6" s="34" t="s">
        <v>179</v>
      </c>
      <c r="C6" s="35">
        <v>17229772494.48</v>
      </c>
      <c r="D6" s="35">
        <v>-2588099355.0699844</v>
      </c>
      <c r="E6" s="35">
        <v>-60904502884.76004</v>
      </c>
      <c r="F6" s="35">
        <v>-53930584060.490013</v>
      </c>
      <c r="G6" s="35">
        <v>-20645082841.180023</v>
      </c>
      <c r="H6" s="35">
        <v>-6368986821.4400024</v>
      </c>
      <c r="I6" s="70">
        <v>-2371758578.0499878</v>
      </c>
      <c r="J6" s="70">
        <v>7342587197.5300102</v>
      </c>
      <c r="K6" s="70">
        <v>-34107614616.039974</v>
      </c>
      <c r="L6" s="70">
        <v>-23470556153.549999</v>
      </c>
    </row>
    <row r="7" spans="1:12" x14ac:dyDescent="0.25">
      <c r="B7" s="34" t="s">
        <v>180</v>
      </c>
      <c r="C7" s="35">
        <v>564199195.47999966</v>
      </c>
      <c r="D7" s="35">
        <v>847513108.26000023</v>
      </c>
      <c r="E7" s="35">
        <v>730997843.29999995</v>
      </c>
      <c r="F7" s="35">
        <v>1283054117.599999</v>
      </c>
      <c r="G7" s="35">
        <v>1734399158.8399997</v>
      </c>
      <c r="H7" s="35">
        <v>1590362225.3500006</v>
      </c>
      <c r="I7" s="64">
        <v>917330619.84000003</v>
      </c>
      <c r="J7" s="64">
        <v>354910345.9000001</v>
      </c>
      <c r="K7" s="64">
        <v>242970286.22</v>
      </c>
      <c r="L7" s="64">
        <v>392711898.58999997</v>
      </c>
    </row>
    <row r="8" spans="1:12" x14ac:dyDescent="0.25">
      <c r="B8" s="34" t="s">
        <v>181</v>
      </c>
      <c r="C8" s="35">
        <v>-1778918483.73</v>
      </c>
      <c r="D8" s="35">
        <v>-1549752601.9099984</v>
      </c>
      <c r="E8" s="35">
        <v>-2477741536.2799993</v>
      </c>
      <c r="F8" s="35">
        <v>-1971060303.3600011</v>
      </c>
      <c r="G8" s="35">
        <v>1818486189.0800018</v>
      </c>
      <c r="H8" s="35">
        <v>1337124521.0599985</v>
      </c>
      <c r="I8" s="64">
        <v>1600861216.0699992</v>
      </c>
      <c r="J8" s="70">
        <v>-79698532.5</v>
      </c>
      <c r="K8" s="70">
        <v>-2695694276.2399993</v>
      </c>
      <c r="L8" s="70">
        <v>-2553681386.1999998</v>
      </c>
    </row>
    <row r="9" spans="1:12" x14ac:dyDescent="0.25">
      <c r="B9" s="34" t="s">
        <v>182</v>
      </c>
      <c r="C9" s="111">
        <v>16015053206.23</v>
      </c>
      <c r="D9" s="111">
        <v>-3290338848.7199826</v>
      </c>
      <c r="E9" s="111">
        <v>-62651246577.740036</v>
      </c>
      <c r="F9" s="111">
        <v>-54618590246.250015</v>
      </c>
      <c r="G9" s="111">
        <v>-17092197493.260021</v>
      </c>
      <c r="H9" s="111">
        <v>-3441500075.0300035</v>
      </c>
      <c r="I9" s="112">
        <f>I6+I7+I8</f>
        <v>146433257.86001158</v>
      </c>
      <c r="J9" s="113">
        <v>7617799010.9300098</v>
      </c>
      <c r="K9" s="113">
        <v>-36560338606.059975</v>
      </c>
      <c r="L9" s="113">
        <v>-25631525641.16</v>
      </c>
    </row>
    <row r="10" spans="1:12" ht="16.5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25">
      <c r="B11" s="46" t="s">
        <v>373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183</v>
      </c>
      <c r="C12" s="8"/>
      <c r="D12" s="8"/>
      <c r="E12" s="8"/>
      <c r="F12" s="8"/>
      <c r="G12" s="8"/>
      <c r="H12" s="8"/>
      <c r="I12" s="8"/>
    </row>
    <row r="13" spans="1:12" x14ac:dyDescent="0.25">
      <c r="B13" s="38" t="s">
        <v>184</v>
      </c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214"/>
    </row>
    <row r="30" spans="2:10" x14ac:dyDescent="0.25">
      <c r="B30" s="8"/>
      <c r="C30" s="8"/>
      <c r="D30" s="8"/>
      <c r="E30" s="8"/>
      <c r="F30" s="8"/>
      <c r="G30" s="8"/>
      <c r="H30" s="8"/>
      <c r="I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zoomScaleNormal="100" workbookViewId="0">
      <selection activeCell="K27" sqref="K27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6.85546875" bestFit="1" customWidth="1"/>
    <col min="12" max="12" width="15.140625" bestFit="1" customWidth="1"/>
    <col min="13" max="13" width="16.28515625" bestFit="1" customWidth="1"/>
    <col min="15" max="15" width="30.42578125" customWidth="1"/>
  </cols>
  <sheetData>
    <row r="1" spans="1:15" x14ac:dyDescent="0.25">
      <c r="A1" s="43" t="s">
        <v>75</v>
      </c>
    </row>
    <row r="2" spans="1:15" ht="18" x14ac:dyDescent="0.25">
      <c r="B2" s="224" t="s">
        <v>185</v>
      </c>
      <c r="C2" s="224"/>
      <c r="D2" s="224"/>
      <c r="E2" s="224"/>
      <c r="F2" s="224"/>
      <c r="G2" s="224"/>
      <c r="H2" s="224"/>
      <c r="I2" s="224"/>
    </row>
    <row r="3" spans="1:15" x14ac:dyDescent="0.25">
      <c r="B3" s="8"/>
      <c r="C3" s="8"/>
      <c r="D3" s="8"/>
      <c r="E3" s="8"/>
      <c r="F3" s="8"/>
      <c r="G3" s="8"/>
      <c r="H3" s="82"/>
      <c r="I3" s="8"/>
    </row>
    <row r="4" spans="1:15" ht="15.75" x14ac:dyDescent="0.25">
      <c r="B4" s="147" t="s">
        <v>186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25">
      <c r="B5" s="156" t="s">
        <v>187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7">
        <v>2020</v>
      </c>
      <c r="K5" s="157">
        <v>2021</v>
      </c>
      <c r="L5" s="217" t="s">
        <v>377</v>
      </c>
    </row>
    <row r="6" spans="1:15" x14ac:dyDescent="0.25">
      <c r="B6" s="34" t="s">
        <v>84</v>
      </c>
      <c r="C6" s="56">
        <v>73942600996</v>
      </c>
      <c r="D6" s="56">
        <v>83873999510</v>
      </c>
      <c r="E6" s="56">
        <v>99049524435</v>
      </c>
      <c r="F6" s="56">
        <v>117819247679</v>
      </c>
      <c r="G6" s="56">
        <v>121095183227</v>
      </c>
      <c r="H6" s="56">
        <v>111758558671</v>
      </c>
      <c r="I6" s="56">
        <v>129200335120.92709</v>
      </c>
      <c r="J6" s="56">
        <v>126850129241.51355</v>
      </c>
      <c r="K6" s="56">
        <v>141132735661.31674</v>
      </c>
      <c r="L6" s="230">
        <v>145442793079.89676</v>
      </c>
    </row>
    <row r="7" spans="1:15" x14ac:dyDescent="0.25">
      <c r="B7" s="34" t="s">
        <v>78</v>
      </c>
      <c r="C7" s="56">
        <v>18575883283.620003</v>
      </c>
      <c r="D7" s="56">
        <v>20902360165.709999</v>
      </c>
      <c r="E7" s="56">
        <v>22383924315.629997</v>
      </c>
      <c r="F7" s="56">
        <v>25866547514.540001</v>
      </c>
      <c r="G7" s="56">
        <v>25291531598.970001</v>
      </c>
      <c r="H7" s="56">
        <v>30738646148.209999</v>
      </c>
      <c r="I7" s="56">
        <v>31901659199.549999</v>
      </c>
      <c r="J7" s="56">
        <v>30774674244.889999</v>
      </c>
      <c r="K7" s="56">
        <v>31018408674.380035</v>
      </c>
      <c r="L7" s="230">
        <v>31550230242.82003</v>
      </c>
    </row>
    <row r="8" spans="1:15" x14ac:dyDescent="0.25">
      <c r="B8" s="36" t="s">
        <v>92</v>
      </c>
      <c r="C8" s="85">
        <v>92518484279.619995</v>
      </c>
      <c r="D8" s="85">
        <v>104776359675.70999</v>
      </c>
      <c r="E8" s="85">
        <v>121433448750.63</v>
      </c>
      <c r="F8" s="85">
        <v>143685795193.54001</v>
      </c>
      <c r="G8" s="85">
        <v>146386714825.97</v>
      </c>
      <c r="H8" s="85">
        <v>142497204819.20999</v>
      </c>
      <c r="I8" s="85">
        <v>161101994320.47708</v>
      </c>
      <c r="J8" s="85">
        <v>157624803486.40356</v>
      </c>
      <c r="K8" s="85">
        <v>172151144335.69678</v>
      </c>
      <c r="L8" s="231">
        <f>SUM(L6:L7)</f>
        <v>176993023322.7168</v>
      </c>
    </row>
    <row r="9" spans="1:15" x14ac:dyDescent="0.25">
      <c r="B9" s="34" t="s">
        <v>188</v>
      </c>
      <c r="C9" s="44">
        <v>1.7352793641034737E-2</v>
      </c>
      <c r="D9" s="44">
        <v>1.8130682093401691E-2</v>
      </c>
      <c r="E9" s="44">
        <v>2.0253129197323055E-2</v>
      </c>
      <c r="F9" s="44">
        <v>2.2926614845619381E-2</v>
      </c>
      <c r="G9" s="44">
        <v>2.2336011837019897E-2</v>
      </c>
      <c r="H9" s="44">
        <v>2.0870803358494495E-2</v>
      </c>
      <c r="I9" s="65">
        <v>2.2199760135382961E-2</v>
      </c>
      <c r="J9" s="65">
        <v>2.1490385995272799E-2</v>
      </c>
      <c r="K9" s="232">
        <f>K8/K10</f>
        <v>1.9834246520901204E-2</v>
      </c>
      <c r="L9" s="232">
        <f>L8/L10</f>
        <v>2.0392099457769614E-2</v>
      </c>
    </row>
    <row r="10" spans="1:15" x14ac:dyDescent="0.25">
      <c r="B10" s="34" t="s">
        <v>189</v>
      </c>
      <c r="C10" s="39">
        <v>5331619000000</v>
      </c>
      <c r="D10" s="39">
        <v>5778953000000</v>
      </c>
      <c r="E10" s="39">
        <v>5995787000000</v>
      </c>
      <c r="F10" s="39">
        <v>6267205000000</v>
      </c>
      <c r="G10" s="39">
        <v>6553843000000</v>
      </c>
      <c r="H10" s="39">
        <v>6827586000000</v>
      </c>
      <c r="I10" s="66">
        <v>7256925000000.5898</v>
      </c>
      <c r="J10" s="66">
        <v>7334666000000</v>
      </c>
      <c r="K10" s="56">
        <v>8679490000000</v>
      </c>
      <c r="L10" s="56">
        <v>8679490000000</v>
      </c>
    </row>
    <row r="11" spans="1:15" x14ac:dyDescent="0.25">
      <c r="B11" s="8"/>
      <c r="C11" s="8"/>
      <c r="D11" s="8"/>
      <c r="E11" s="8"/>
      <c r="F11" s="8"/>
      <c r="G11" s="8"/>
      <c r="H11" s="8"/>
    </row>
    <row r="12" spans="1:15" ht="15.75" x14ac:dyDescent="0.25">
      <c r="B12" s="11" t="s">
        <v>190</v>
      </c>
      <c r="C12" s="8"/>
      <c r="D12" s="8"/>
      <c r="E12" s="8"/>
      <c r="F12" s="8"/>
      <c r="G12" s="8"/>
      <c r="H12" s="8"/>
    </row>
    <row r="13" spans="1:15" x14ac:dyDescent="0.25">
      <c r="B13" s="156" t="s">
        <v>191</v>
      </c>
      <c r="C13" s="156">
        <v>2013</v>
      </c>
      <c r="D13" s="156">
        <v>2014</v>
      </c>
      <c r="E13" s="156">
        <v>2015</v>
      </c>
      <c r="F13" s="156">
        <v>2016</v>
      </c>
      <c r="G13" s="156">
        <v>2017</v>
      </c>
      <c r="H13" s="156">
        <v>2018</v>
      </c>
      <c r="I13" s="156">
        <v>2019</v>
      </c>
      <c r="J13" s="157">
        <v>2020</v>
      </c>
      <c r="K13" s="157">
        <v>2021</v>
      </c>
      <c r="L13" s="208">
        <v>44621</v>
      </c>
      <c r="O13" s="56"/>
    </row>
    <row r="14" spans="1:15" x14ac:dyDescent="0.25">
      <c r="B14" s="8" t="s">
        <v>84</v>
      </c>
      <c r="C14" s="56">
        <v>40098144162.900009</v>
      </c>
      <c r="D14" s="56">
        <v>40302758351.150002</v>
      </c>
      <c r="E14" s="56">
        <v>46801718325.590004</v>
      </c>
      <c r="F14" s="56">
        <v>53905756855.285904</v>
      </c>
      <c r="G14" s="56">
        <v>60933856418.120003</v>
      </c>
      <c r="H14" s="56">
        <v>68522999925.720009</v>
      </c>
      <c r="I14" s="56">
        <v>70835839885.050003</v>
      </c>
      <c r="J14" s="56">
        <v>82500655916.24765</v>
      </c>
      <c r="K14" s="56">
        <v>104432195870.89999</v>
      </c>
      <c r="L14" s="56">
        <v>111758339409.63</v>
      </c>
      <c r="O14" s="56"/>
    </row>
    <row r="15" spans="1:15" x14ac:dyDescent="0.25">
      <c r="B15" s="8" t="s">
        <v>78</v>
      </c>
      <c r="C15" s="56">
        <v>1681314188.2100005</v>
      </c>
      <c r="D15" s="56">
        <v>2070572540.0900006</v>
      </c>
      <c r="E15" s="56">
        <v>3005417016.4900002</v>
      </c>
      <c r="F15" s="56">
        <v>3653361220.7599998</v>
      </c>
      <c r="G15" s="56">
        <v>5011096480.3499994</v>
      </c>
      <c r="H15" s="56">
        <v>3412527563.7700005</v>
      </c>
      <c r="I15" s="56">
        <v>4193438483.690001</v>
      </c>
      <c r="J15" s="56">
        <v>3853487020.0799999</v>
      </c>
      <c r="K15" s="56">
        <v>9662035321.3600006</v>
      </c>
      <c r="L15" s="56">
        <v>5635068119.4399996</v>
      </c>
      <c r="O15" s="68"/>
    </row>
    <row r="16" spans="1:15" x14ac:dyDescent="0.25">
      <c r="B16" s="83" t="s">
        <v>92</v>
      </c>
      <c r="C16" s="115">
        <f t="shared" ref="C16:J16" si="0">C14+C15</f>
        <v>41779458351.110008</v>
      </c>
      <c r="D16" s="115">
        <f t="shared" si="0"/>
        <v>42373330891.240005</v>
      </c>
      <c r="E16" s="115">
        <f t="shared" si="0"/>
        <v>49807135342.080002</v>
      </c>
      <c r="F16" s="115">
        <f t="shared" si="0"/>
        <v>57559118076.045906</v>
      </c>
      <c r="G16" s="115">
        <f t="shared" si="0"/>
        <v>65944952898.470001</v>
      </c>
      <c r="H16" s="115">
        <f t="shared" si="0"/>
        <v>71935527489.490005</v>
      </c>
      <c r="I16" s="115">
        <f t="shared" si="0"/>
        <v>75029278368.740005</v>
      </c>
      <c r="J16" s="115">
        <f t="shared" si="0"/>
        <v>86354142936.327652</v>
      </c>
      <c r="K16" s="115">
        <v>114094231192.25999</v>
      </c>
      <c r="L16" s="115">
        <v>117393407529.07001</v>
      </c>
    </row>
    <row r="17" spans="2:15" x14ac:dyDescent="0.25">
      <c r="B17" s="8"/>
      <c r="C17" s="8"/>
      <c r="D17" s="8"/>
      <c r="E17" s="8"/>
      <c r="F17" s="8"/>
      <c r="G17" s="8"/>
      <c r="H17" s="8"/>
      <c r="O17" s="117"/>
    </row>
    <row r="18" spans="2:15" ht="15.75" x14ac:dyDescent="0.25">
      <c r="B18" s="11" t="s">
        <v>192</v>
      </c>
      <c r="C18" s="45"/>
      <c r="D18" s="45"/>
      <c r="E18" s="45"/>
      <c r="F18" s="45"/>
      <c r="G18" s="45"/>
      <c r="H18" s="45"/>
      <c r="I18" s="69"/>
      <c r="J18" s="69"/>
      <c r="O18" s="117"/>
    </row>
    <row r="19" spans="2:15" x14ac:dyDescent="0.25">
      <c r="B19" s="156" t="s">
        <v>193</v>
      </c>
      <c r="C19" s="156">
        <v>2013</v>
      </c>
      <c r="D19" s="156">
        <v>2014</v>
      </c>
      <c r="E19" s="156">
        <v>2015</v>
      </c>
      <c r="F19" s="156">
        <v>2016</v>
      </c>
      <c r="G19" s="156">
        <v>2017</v>
      </c>
      <c r="H19" s="156">
        <v>2018</v>
      </c>
      <c r="I19" s="156">
        <v>2019</v>
      </c>
      <c r="J19" s="157">
        <v>2020</v>
      </c>
      <c r="K19" s="157">
        <v>2021</v>
      </c>
      <c r="L19" s="208">
        <v>44621</v>
      </c>
      <c r="O19" s="68"/>
    </row>
    <row r="20" spans="2:15" x14ac:dyDescent="0.25">
      <c r="B20" s="45" t="s">
        <v>84</v>
      </c>
      <c r="C20" s="117">
        <v>33844456833.099991</v>
      </c>
      <c r="D20" s="117">
        <v>43571241158.849998</v>
      </c>
      <c r="E20" s="117">
        <v>52247806109.409996</v>
      </c>
      <c r="F20" s="117">
        <v>63913490823.714096</v>
      </c>
      <c r="G20" s="117">
        <v>60161326808.879997</v>
      </c>
      <c r="H20" s="117">
        <v>43235558745.279991</v>
      </c>
      <c r="I20" s="117">
        <v>58364495235.87709</v>
      </c>
      <c r="J20" s="117">
        <v>44349473325.2659</v>
      </c>
      <c r="K20" s="117">
        <v>36708128602.356758</v>
      </c>
      <c r="L20" s="117">
        <v>33684453670.27</v>
      </c>
    </row>
    <row r="21" spans="2:15" x14ac:dyDescent="0.25">
      <c r="B21" s="45" t="s">
        <v>78</v>
      </c>
      <c r="C21" s="117">
        <v>16894569095.410002</v>
      </c>
      <c r="D21" s="117">
        <v>18831787625.619999</v>
      </c>
      <c r="E21" s="117">
        <v>19378507299.139996</v>
      </c>
      <c r="F21" s="117">
        <v>22213186293.780003</v>
      </c>
      <c r="G21" s="117">
        <v>20280435118.620003</v>
      </c>
      <c r="H21" s="117">
        <v>27326118584.439999</v>
      </c>
      <c r="I21" s="117">
        <v>27708220715.859997</v>
      </c>
      <c r="J21" s="117">
        <v>26921187224.809998</v>
      </c>
      <c r="K21" s="117">
        <v>25021669035.310036</v>
      </c>
      <c r="L21" s="117">
        <v>25915162123.380001</v>
      </c>
    </row>
    <row r="22" spans="2:15" x14ac:dyDescent="0.25">
      <c r="B22" s="86" t="s">
        <v>92</v>
      </c>
      <c r="C22" s="182">
        <v>50739025928.509995</v>
      </c>
      <c r="D22" s="182">
        <v>62403028784.470001</v>
      </c>
      <c r="E22" s="182">
        <v>71626313408.549988</v>
      </c>
      <c r="F22" s="182">
        <v>86126677117.494095</v>
      </c>
      <c r="G22" s="182">
        <v>80441761927.5</v>
      </c>
      <c r="H22" s="182">
        <v>70561677329.719986</v>
      </c>
      <c r="I22" s="182">
        <v>86072715951.737091</v>
      </c>
      <c r="J22" s="182">
        <v>71270660550.075897</v>
      </c>
      <c r="K22" s="182">
        <v>61729797637.666786</v>
      </c>
      <c r="L22" s="182">
        <v>59599615793.650002</v>
      </c>
    </row>
    <row r="23" spans="2:15" x14ac:dyDescent="0.25">
      <c r="B23" s="8"/>
      <c r="C23" s="82"/>
      <c r="D23" s="8"/>
      <c r="E23" s="8"/>
      <c r="F23" s="8"/>
      <c r="G23" s="8"/>
      <c r="H23" s="8"/>
      <c r="I23" s="8"/>
    </row>
    <row r="24" spans="2:15" x14ac:dyDescent="0.25">
      <c r="B24" s="8" t="s">
        <v>369</v>
      </c>
      <c r="C24" s="8"/>
      <c r="D24" s="8"/>
      <c r="E24" s="8"/>
      <c r="F24" s="8"/>
      <c r="G24" s="8"/>
      <c r="H24" s="8"/>
      <c r="I24" s="8"/>
    </row>
    <row r="25" spans="2:15" x14ac:dyDescent="0.25">
      <c r="B25" s="8"/>
      <c r="C25" s="8"/>
      <c r="D25" s="8"/>
      <c r="E25" s="8"/>
      <c r="F25" s="8"/>
      <c r="G25" s="8"/>
      <c r="H25" s="8"/>
      <c r="I25" s="8"/>
    </row>
    <row r="26" spans="2:15" x14ac:dyDescent="0.25">
      <c r="B26" s="8"/>
      <c r="C26" s="8"/>
      <c r="D26" s="8"/>
      <c r="E26" s="8"/>
      <c r="F26" s="8"/>
      <c r="G26" s="8"/>
      <c r="H26" s="8"/>
      <c r="I26" s="8"/>
    </row>
    <row r="27" spans="2:15" x14ac:dyDescent="0.25">
      <c r="B27" s="8"/>
      <c r="C27" s="8"/>
      <c r="D27" s="8"/>
      <c r="E27" s="8"/>
      <c r="F27" s="8"/>
      <c r="G27" s="8"/>
      <c r="H27" s="8"/>
      <c r="I27" s="8"/>
    </row>
    <row r="28" spans="2:15" x14ac:dyDescent="0.25">
      <c r="B28" s="8"/>
      <c r="C28" s="8"/>
      <c r="D28" s="8"/>
      <c r="E28" s="8"/>
      <c r="F28" s="8"/>
      <c r="G28" s="8"/>
      <c r="H28" s="8"/>
      <c r="I28" s="8"/>
    </row>
    <row r="29" spans="2:15" x14ac:dyDescent="0.25">
      <c r="B29" s="8"/>
      <c r="C29" s="8"/>
      <c r="D29" s="8"/>
      <c r="E29" s="8"/>
      <c r="F29" s="8"/>
      <c r="G29" s="8"/>
      <c r="H29" s="8"/>
      <c r="I29" s="8"/>
    </row>
    <row r="30" spans="2:15" x14ac:dyDescent="0.25">
      <c r="B30" s="8"/>
      <c r="C30" s="8"/>
      <c r="D30" s="8"/>
      <c r="E30" s="8"/>
      <c r="F30" s="8"/>
      <c r="G30" s="8"/>
      <c r="H30" s="8"/>
      <c r="I30" s="8"/>
    </row>
    <row r="31" spans="2:15" x14ac:dyDescent="0.25">
      <c r="B31" s="8"/>
      <c r="C31" s="8"/>
      <c r="D31" s="8"/>
      <c r="E31" s="8"/>
      <c r="F31" s="8"/>
      <c r="G31" s="8"/>
      <c r="H31" s="8"/>
      <c r="I31" s="8"/>
    </row>
    <row r="32" spans="2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Normal="100" workbookViewId="0">
      <selection activeCell="I28" sqref="I28"/>
    </sheetView>
  </sheetViews>
  <sheetFormatPr defaultRowHeight="15" x14ac:dyDescent="0.25"/>
  <cols>
    <col min="2" max="2" width="22.85546875" customWidth="1"/>
    <col min="3" max="3" width="13.140625" bestFit="1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195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25">
      <c r="B5" s="158" t="s">
        <v>196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11823226981.214424</v>
      </c>
      <c r="D6" s="39">
        <v>10165048715.464401</v>
      </c>
      <c r="E6" s="39">
        <v>7901444201.8344498</v>
      </c>
      <c r="F6" s="39">
        <v>5060722397.4644318</v>
      </c>
      <c r="G6" s="39">
        <v>7146986382.5644226</v>
      </c>
      <c r="H6" s="55">
        <v>10910548010.293053</v>
      </c>
      <c r="I6" s="97">
        <v>13281519212.983055</v>
      </c>
      <c r="J6" s="97">
        <v>12843244460.303055</v>
      </c>
      <c r="K6" s="55">
        <v>10966573130.843063</v>
      </c>
      <c r="L6" s="55">
        <v>9121115404.6130524</v>
      </c>
      <c r="M6" s="55">
        <v>10324930999.543045</v>
      </c>
      <c r="N6" s="55">
        <v>17304769344.393066</v>
      </c>
    </row>
    <row r="7" spans="1:14" x14ac:dyDescent="0.25">
      <c r="B7" s="88">
        <v>2021</v>
      </c>
      <c r="C7" s="39">
        <v>11851697087.573055</v>
      </c>
      <c r="D7" s="39">
        <v>10113804671.963055</v>
      </c>
      <c r="E7" s="39">
        <v>11230635658.183048</v>
      </c>
      <c r="F7" s="39">
        <v>9212957358.3130531</v>
      </c>
      <c r="G7" s="96">
        <v>11745117553.253153</v>
      </c>
      <c r="H7" s="97">
        <v>12938678891.393055</v>
      </c>
      <c r="I7" s="97">
        <v>13114135453.523054</v>
      </c>
      <c r="J7" s="97">
        <v>11366446613.443056</v>
      </c>
      <c r="K7" s="97">
        <v>11190112351.943056</v>
      </c>
      <c r="L7" s="97">
        <v>11503128873.863056</v>
      </c>
      <c r="M7" s="97">
        <v>11528032069.023056</v>
      </c>
      <c r="N7" s="97">
        <v>15337989078.843058</v>
      </c>
    </row>
    <row r="8" spans="1:14" x14ac:dyDescent="0.25">
      <c r="B8" s="206">
        <v>2022</v>
      </c>
      <c r="C8" s="39">
        <v>11627271954.9</v>
      </c>
      <c r="D8" s="39">
        <v>12167248694.22611</v>
      </c>
      <c r="E8" s="39">
        <v>13711674187.173054</v>
      </c>
      <c r="F8" s="39"/>
      <c r="G8" s="96"/>
      <c r="H8" s="97"/>
      <c r="I8" s="97"/>
      <c r="J8" s="97"/>
      <c r="K8" s="97"/>
      <c r="L8" s="97"/>
      <c r="M8" s="97"/>
      <c r="N8" s="97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209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5.5" x14ac:dyDescent="0.25">
      <c r="B11" s="158" t="s">
        <v>210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2859914144.6500001</v>
      </c>
      <c r="D12" s="39">
        <v>2732936211.1100001</v>
      </c>
      <c r="E12" s="39">
        <v>2866173195.0100002</v>
      </c>
      <c r="F12" s="39">
        <v>2188862470.1399994</v>
      </c>
      <c r="G12" s="39">
        <v>2534219616.7900009</v>
      </c>
      <c r="H12" s="39">
        <v>3742219437.5099983</v>
      </c>
      <c r="I12" s="39">
        <v>2143089698.4700012</v>
      </c>
      <c r="J12" s="39">
        <v>2377611301.2599983</v>
      </c>
      <c r="K12" s="39">
        <v>2715017640.8300056</v>
      </c>
      <c r="L12" s="39">
        <v>2335946909.5599976</v>
      </c>
      <c r="M12" s="39">
        <v>2118460180.6399994</v>
      </c>
      <c r="N12" s="55">
        <v>2160223438.9199982</v>
      </c>
    </row>
    <row r="13" spans="1:14" x14ac:dyDescent="0.25">
      <c r="B13" s="88">
        <v>2021</v>
      </c>
      <c r="C13" s="39">
        <v>2694696905.1099997</v>
      </c>
      <c r="D13" s="39">
        <v>2575518496.5799999</v>
      </c>
      <c r="E13" s="39">
        <v>2560144590.5300007</v>
      </c>
      <c r="F13" s="39">
        <v>2328315927.8900003</v>
      </c>
      <c r="G13" s="39">
        <v>2535598279.6999912</v>
      </c>
      <c r="H13" s="39">
        <v>2792915638.5400095</v>
      </c>
      <c r="I13" s="39">
        <v>3151051090.6399903</v>
      </c>
      <c r="J13" s="39">
        <v>2273107759.3200197</v>
      </c>
      <c r="K13" s="114">
        <v>2532072984.4699812</v>
      </c>
      <c r="L13" s="114">
        <v>2531003752.1900387</v>
      </c>
      <c r="M13" s="114">
        <v>3107003070.0900011</v>
      </c>
      <c r="N13" s="97">
        <v>1936980179.3200006</v>
      </c>
    </row>
    <row r="14" spans="1:14" x14ac:dyDescent="0.25">
      <c r="B14" s="206">
        <v>2022</v>
      </c>
      <c r="C14" s="39">
        <v>2833755447.3299999</v>
      </c>
      <c r="D14" s="39">
        <v>2974410811.7599998</v>
      </c>
      <c r="E14" s="39">
        <v>2554015301.5700002</v>
      </c>
      <c r="F14" s="39"/>
      <c r="G14" s="39"/>
      <c r="H14" s="39"/>
      <c r="I14" s="39"/>
      <c r="J14" s="39"/>
      <c r="K14" s="114"/>
      <c r="L14" s="114"/>
      <c r="M14" s="114"/>
      <c r="N14" s="97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x14ac:dyDescent="0.25">
      <c r="B16" s="46" t="s">
        <v>374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phoneticPr fontId="21" type="noConversion"/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zoomScaleNormal="100" workbookViewId="0">
      <selection activeCell="I27" sqref="I27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212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56">
        <v>7406525921.1676283</v>
      </c>
      <c r="D6" s="56">
        <v>5701785309.7800007</v>
      </c>
      <c r="E6" s="56">
        <v>10098514835.600002</v>
      </c>
      <c r="F6" s="56">
        <v>6340337162.7199993</v>
      </c>
      <c r="G6" s="56">
        <v>5330311355.8600054</v>
      </c>
      <c r="H6" s="181">
        <v>5344388988.4599991</v>
      </c>
      <c r="I6" s="181">
        <v>6267238044.2799988</v>
      </c>
      <c r="J6" s="181">
        <v>6181207916.9299994</v>
      </c>
      <c r="K6" s="181">
        <v>6794701129.6400051</v>
      </c>
      <c r="L6" s="181">
        <v>8291784561.1699982</v>
      </c>
      <c r="M6" s="181">
        <v>7083673452.5999994</v>
      </c>
      <c r="N6" s="181">
        <v>7660187238.039999</v>
      </c>
    </row>
    <row r="7" spans="1:14" x14ac:dyDescent="0.25">
      <c r="B7" s="88">
        <v>2021</v>
      </c>
      <c r="C7" s="56">
        <v>7089545459.7700005</v>
      </c>
      <c r="D7" s="56">
        <v>7353989893.6100006</v>
      </c>
      <c r="E7" s="56">
        <v>9373873296.9699974</v>
      </c>
      <c r="F7" s="56">
        <v>9098155959.8400002</v>
      </c>
      <c r="G7" s="56">
        <v>8574347664.5199995</v>
      </c>
      <c r="H7" s="56">
        <v>8246286539.4599981</v>
      </c>
      <c r="I7" s="56">
        <v>8078788745.5200014</v>
      </c>
      <c r="J7" s="56">
        <v>9544434630.9900017</v>
      </c>
      <c r="K7" s="189">
        <v>9487340982.5699997</v>
      </c>
      <c r="L7" s="189">
        <v>8788453650.6899986</v>
      </c>
      <c r="M7" s="181">
        <v>9489767955.6000004</v>
      </c>
      <c r="N7" s="181">
        <v>9299622279.0400009</v>
      </c>
    </row>
    <row r="8" spans="1:14" x14ac:dyDescent="0.25">
      <c r="B8" s="206">
        <v>2022</v>
      </c>
      <c r="C8" s="56">
        <v>10340317595.700001</v>
      </c>
      <c r="D8" s="56">
        <v>9714374257.3500004</v>
      </c>
      <c r="E8" s="56">
        <v>11096449147.970142</v>
      </c>
      <c r="F8" s="56"/>
      <c r="G8" s="56"/>
      <c r="H8" s="56"/>
      <c r="I8" s="56"/>
      <c r="J8" s="56"/>
      <c r="K8" s="189"/>
      <c r="L8" s="189"/>
      <c r="M8" s="181"/>
      <c r="N8" s="181"/>
    </row>
    <row r="9" spans="1:14" x14ac:dyDescent="0.25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75" x14ac:dyDescent="0.25">
      <c r="B10" s="147" t="s">
        <v>213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214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493234204.11000007</v>
      </c>
      <c r="D12" s="39">
        <v>395805549.5800001</v>
      </c>
      <c r="E12" s="39">
        <v>304933148.18000001</v>
      </c>
      <c r="F12" s="39">
        <v>301688699.02999949</v>
      </c>
      <c r="G12" s="39">
        <v>214782209.33999908</v>
      </c>
      <c r="H12" s="39">
        <v>290615979.63000065</v>
      </c>
      <c r="I12" s="39">
        <v>295972899.88000035</v>
      </c>
      <c r="J12" s="39">
        <v>291303003.6999982</v>
      </c>
      <c r="K12" s="39">
        <v>283409835.7200017</v>
      </c>
      <c r="L12" s="39">
        <v>263810473.669999</v>
      </c>
      <c r="M12" s="39">
        <v>348072324.78000045</v>
      </c>
      <c r="N12" s="39">
        <v>376208248.99000061</v>
      </c>
    </row>
    <row r="13" spans="1:14" x14ac:dyDescent="0.25">
      <c r="B13" s="88">
        <v>2021</v>
      </c>
      <c r="C13" s="39">
        <v>477248983.15000004</v>
      </c>
      <c r="D13" s="39">
        <v>755281782.59999979</v>
      </c>
      <c r="E13" s="39">
        <v>561317560.81000018</v>
      </c>
      <c r="F13" s="39">
        <v>664708040.12000012</v>
      </c>
      <c r="G13" s="39">
        <v>564535643.64000058</v>
      </c>
      <c r="H13" s="39">
        <v>389927477.13</v>
      </c>
      <c r="I13" s="39">
        <v>364606031.42999935</v>
      </c>
      <c r="J13" s="39">
        <v>300540609.12</v>
      </c>
      <c r="K13" s="114">
        <v>723651053.40999997</v>
      </c>
      <c r="L13" s="114">
        <v>399449166.91000021</v>
      </c>
      <c r="M13" s="39">
        <v>371236606.77999997</v>
      </c>
      <c r="N13" s="39">
        <v>424236684.99000102</v>
      </c>
    </row>
    <row r="14" spans="1:14" x14ac:dyDescent="0.25">
      <c r="B14" s="206">
        <v>2022</v>
      </c>
      <c r="C14" s="39">
        <v>504296141.64999998</v>
      </c>
      <c r="D14" s="39">
        <v>490993280.16999996</v>
      </c>
      <c r="E14" s="39">
        <v>436887385.11000109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x14ac:dyDescent="0.25">
      <c r="B16" s="46" t="s">
        <v>374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A4" zoomScaleNormal="100" workbookViewId="0">
      <selection activeCell="J32" sqref="J32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  <col min="14" max="14" width="16.28515625" bestFit="1" customWidth="1"/>
    <col min="15" max="15" width="19" customWidth="1"/>
  </cols>
  <sheetData>
    <row r="1" spans="1:13" x14ac:dyDescent="0.25">
      <c r="A1" s="43" t="s">
        <v>75</v>
      </c>
    </row>
    <row r="2" spans="1:13" ht="18" x14ac:dyDescent="0.25">
      <c r="B2" s="224" t="s">
        <v>185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2"/>
      <c r="I3" s="8"/>
    </row>
    <row r="4" spans="1:13" ht="15.75" x14ac:dyDescent="0.25">
      <c r="B4" s="147" t="s">
        <v>35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196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3" x14ac:dyDescent="0.25">
      <c r="B6" s="88" t="s">
        <v>172</v>
      </c>
      <c r="C6" s="56">
        <v>7888065469</v>
      </c>
      <c r="D6" s="56">
        <v>8480995580</v>
      </c>
      <c r="E6" s="56">
        <v>8997756262</v>
      </c>
      <c r="F6" s="56">
        <v>8929729548</v>
      </c>
      <c r="G6" s="56">
        <v>10169016096</v>
      </c>
      <c r="H6" s="56">
        <v>9780677179</v>
      </c>
      <c r="I6" s="56">
        <v>10756132766.83</v>
      </c>
      <c r="J6" s="56">
        <v>10836912520.150002</v>
      </c>
      <c r="K6" s="56">
        <v>11618994863.07</v>
      </c>
      <c r="L6" s="56">
        <v>11804084863.869999</v>
      </c>
    </row>
    <row r="7" spans="1:13" x14ac:dyDescent="0.25">
      <c r="B7" s="88" t="s">
        <v>173</v>
      </c>
      <c r="C7" s="56">
        <v>62255073547</v>
      </c>
      <c r="D7" s="56">
        <v>71391905783</v>
      </c>
      <c r="E7" s="56">
        <v>86146853490</v>
      </c>
      <c r="F7" s="56">
        <v>104970305907</v>
      </c>
      <c r="G7" s="56">
        <v>106653552391</v>
      </c>
      <c r="H7" s="56">
        <v>97635193393</v>
      </c>
      <c r="I7" s="56">
        <v>114766903700.42</v>
      </c>
      <c r="J7" s="56">
        <v>112707099465.86</v>
      </c>
      <c r="K7" s="56">
        <v>126164877797.58</v>
      </c>
      <c r="L7" s="56">
        <v>130285371497.50002</v>
      </c>
    </row>
    <row r="8" spans="1:13" x14ac:dyDescent="0.25">
      <c r="B8" s="88" t="s">
        <v>215</v>
      </c>
      <c r="C8" s="56">
        <v>3799461980</v>
      </c>
      <c r="D8" s="56">
        <v>4001098147</v>
      </c>
      <c r="E8" s="56">
        <v>3904914683</v>
      </c>
      <c r="F8" s="56">
        <v>3919212224</v>
      </c>
      <c r="G8" s="56">
        <v>4272614740</v>
      </c>
      <c r="H8" s="56">
        <v>4342688099</v>
      </c>
      <c r="I8" s="56">
        <v>3677298653.6771102</v>
      </c>
      <c r="J8" s="56">
        <v>3306117255.5035138</v>
      </c>
      <c r="K8" s="56">
        <v>3348863553.4967599</v>
      </c>
      <c r="L8" s="56">
        <v>3353337272.286757</v>
      </c>
    </row>
    <row r="9" spans="1:13" x14ac:dyDescent="0.25">
      <c r="B9" s="47" t="s">
        <v>92</v>
      </c>
      <c r="C9" s="85">
        <v>73942600996</v>
      </c>
      <c r="D9" s="85">
        <v>83873999510</v>
      </c>
      <c r="E9" s="85">
        <v>99049524435</v>
      </c>
      <c r="F9" s="85">
        <v>117819247679</v>
      </c>
      <c r="G9" s="85">
        <v>121095183227</v>
      </c>
      <c r="H9" s="85">
        <v>111758558671</v>
      </c>
      <c r="I9" s="85">
        <v>129200335120.92711</v>
      </c>
      <c r="J9" s="85">
        <v>126850129241.51352</v>
      </c>
      <c r="K9" s="85">
        <v>141132736214.147</v>
      </c>
      <c r="L9" s="85">
        <v>145442793633.65677</v>
      </c>
      <c r="M9" s="68"/>
    </row>
    <row r="10" spans="1:13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75" x14ac:dyDescent="0.25">
      <c r="B11" s="147" t="s">
        <v>216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25">
      <c r="B12" s="156" t="s">
        <v>217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09">
        <v>44621</v>
      </c>
    </row>
    <row r="13" spans="1:13" x14ac:dyDescent="0.25">
      <c r="B13" s="88" t="s">
        <v>172</v>
      </c>
      <c r="C13" s="56">
        <v>4559544805.2700005</v>
      </c>
      <c r="D13" s="56">
        <v>5388469445.8299999</v>
      </c>
      <c r="E13" s="56">
        <v>6314404281.2900105</v>
      </c>
      <c r="F13" s="56">
        <v>7095094367.0100002</v>
      </c>
      <c r="G13" s="56">
        <v>7489400445.3199997</v>
      </c>
      <c r="H13" s="56">
        <v>7734102203.4700098</v>
      </c>
      <c r="I13" s="56">
        <v>8095415328.1500015</v>
      </c>
      <c r="J13" s="56">
        <v>8460073290.999999</v>
      </c>
      <c r="K13" s="56">
        <v>9662035321.7700005</v>
      </c>
      <c r="L13" s="56">
        <v>10718337056.469999</v>
      </c>
    </row>
    <row r="14" spans="1:13" x14ac:dyDescent="0.25">
      <c r="B14" s="88" t="s">
        <v>173</v>
      </c>
      <c r="C14" s="56">
        <v>34383088345.300003</v>
      </c>
      <c r="D14" s="56">
        <v>33583792675.959999</v>
      </c>
      <c r="E14" s="56">
        <v>38912629106.989998</v>
      </c>
      <c r="F14" s="56">
        <v>44989999936.615906</v>
      </c>
      <c r="G14" s="56">
        <v>51484937081.520004</v>
      </c>
      <c r="H14" s="56">
        <v>59188748702.639999</v>
      </c>
      <c r="I14" s="56">
        <v>60849583540.250008</v>
      </c>
      <c r="J14" s="56">
        <v>72244485390.897644</v>
      </c>
      <c r="K14" s="56">
        <v>92677424417.639999</v>
      </c>
      <c r="L14" s="56">
        <v>98822467108.090103</v>
      </c>
    </row>
    <row r="15" spans="1:13" x14ac:dyDescent="0.25">
      <c r="B15" s="88" t="s">
        <v>215</v>
      </c>
      <c r="C15" s="56">
        <v>1155511012.3299999</v>
      </c>
      <c r="D15" s="56">
        <v>1330496229.3599999</v>
      </c>
      <c r="E15" s="56">
        <v>1574684937.3099999</v>
      </c>
      <c r="F15" s="56">
        <v>1820662551.6599998</v>
      </c>
      <c r="G15" s="56">
        <v>1959518891.28</v>
      </c>
      <c r="H15" s="56">
        <v>1600149019.6100001</v>
      </c>
      <c r="I15" s="56">
        <v>1890841016.6500001</v>
      </c>
      <c r="J15" s="56">
        <v>1796097234.3499999</v>
      </c>
      <c r="K15" s="56">
        <v>2092736132.1700001</v>
      </c>
      <c r="L15" s="56">
        <v>2217535245.0700002</v>
      </c>
      <c r="M15" s="68"/>
    </row>
    <row r="16" spans="1:13" x14ac:dyDescent="0.25">
      <c r="B16" s="47" t="s">
        <v>92</v>
      </c>
      <c r="C16" s="85">
        <v>40098144162.900009</v>
      </c>
      <c r="D16" s="85">
        <v>40302758351.150002</v>
      </c>
      <c r="E16" s="85">
        <v>46801718325.590004</v>
      </c>
      <c r="F16" s="85">
        <v>53905756855.285904</v>
      </c>
      <c r="G16" s="85">
        <v>60933856418.120003</v>
      </c>
      <c r="H16" s="85">
        <v>68522999925.720009</v>
      </c>
      <c r="I16" s="85">
        <v>70835839885.050003</v>
      </c>
      <c r="J16" s="85">
        <v>82500655916.24765</v>
      </c>
      <c r="K16" s="85">
        <v>104432195872</v>
      </c>
      <c r="L16" s="85">
        <v>111758339409.63</v>
      </c>
    </row>
    <row r="17" spans="2:12" x14ac:dyDescent="0.25">
      <c r="B17" s="83"/>
      <c r="C17" s="115"/>
      <c r="D17" s="115"/>
      <c r="E17" s="115"/>
      <c r="F17" s="115"/>
      <c r="G17" s="115"/>
      <c r="H17" s="115"/>
      <c r="I17" s="115"/>
      <c r="J17" s="115"/>
      <c r="K17" s="75"/>
      <c r="L17" s="75"/>
    </row>
    <row r="18" spans="2:12" ht="15.75" x14ac:dyDescent="0.25">
      <c r="B18" s="147" t="s">
        <v>218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2" x14ac:dyDescent="0.25">
      <c r="B19" s="156" t="s">
        <v>219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09">
        <v>44621</v>
      </c>
    </row>
    <row r="20" spans="2:12" x14ac:dyDescent="0.25">
      <c r="B20" s="88" t="s">
        <v>172</v>
      </c>
      <c r="C20" s="117">
        <v>3328520663.7299995</v>
      </c>
      <c r="D20" s="117">
        <v>3092526134.1700001</v>
      </c>
      <c r="E20" s="117">
        <v>2683351980.7099895</v>
      </c>
      <c r="F20" s="117">
        <v>1834635180.9899998</v>
      </c>
      <c r="G20" s="117">
        <v>2679615650.6800003</v>
      </c>
      <c r="H20" s="117">
        <v>2046574975.5299902</v>
      </c>
      <c r="I20" s="117">
        <v>2660717438.6799984</v>
      </c>
      <c r="J20" s="117">
        <v>2376839229.1500025</v>
      </c>
      <c r="K20" s="56">
        <v>1956959432</v>
      </c>
      <c r="L20" s="56">
        <v>1085747807.3999989</v>
      </c>
    </row>
    <row r="21" spans="2:12" x14ac:dyDescent="0.25">
      <c r="B21" s="88" t="s">
        <v>173</v>
      </c>
      <c r="C21" s="117">
        <v>27871985201.699997</v>
      </c>
      <c r="D21" s="117">
        <v>37808113107.040001</v>
      </c>
      <c r="E21" s="117">
        <v>47234224383.010002</v>
      </c>
      <c r="F21" s="117">
        <v>59980305970.384094</v>
      </c>
      <c r="G21" s="117">
        <v>55168615309.479996</v>
      </c>
      <c r="H21" s="117">
        <v>38446444690.360001</v>
      </c>
      <c r="I21" s="117">
        <v>53917320160.169991</v>
      </c>
      <c r="J21" s="117">
        <v>40462614074.962357</v>
      </c>
      <c r="K21" s="56">
        <v>35303014056</v>
      </c>
      <c r="L21" s="56">
        <v>31462904389.409863</v>
      </c>
    </row>
    <row r="22" spans="2:12" x14ac:dyDescent="0.25">
      <c r="B22" s="88" t="s">
        <v>215</v>
      </c>
      <c r="C22" s="117">
        <v>2643950967.6700001</v>
      </c>
      <c r="D22" s="117">
        <v>2670601917.6400003</v>
      </c>
      <c r="E22" s="117">
        <v>2330229745.6900001</v>
      </c>
      <c r="F22" s="117">
        <v>2098549672.3400002</v>
      </c>
      <c r="G22" s="117">
        <v>2313095848.7200003</v>
      </c>
      <c r="H22" s="117">
        <v>2742539079.3899999</v>
      </c>
      <c r="I22" s="117">
        <v>1786457637.0271101</v>
      </c>
      <c r="J22" s="117">
        <v>1510020021.1535139</v>
      </c>
      <c r="K22" s="56">
        <v>1263716233</v>
      </c>
      <c r="L22" s="56">
        <v>1135802027.2167573</v>
      </c>
    </row>
    <row r="23" spans="2:12" x14ac:dyDescent="0.25">
      <c r="B23" s="47" t="s">
        <v>92</v>
      </c>
      <c r="C23" s="182">
        <f t="shared" ref="C23:L23" si="0">C20+C21+C22</f>
        <v>33844456833.099998</v>
      </c>
      <c r="D23" s="182">
        <f t="shared" si="0"/>
        <v>43571241158.849998</v>
      </c>
      <c r="E23" s="182">
        <f t="shared" si="0"/>
        <v>52247806109.409996</v>
      </c>
      <c r="F23" s="182">
        <f t="shared" si="0"/>
        <v>63913490823.714096</v>
      </c>
      <c r="G23" s="182">
        <f t="shared" si="0"/>
        <v>60161326808.879997</v>
      </c>
      <c r="H23" s="182">
        <f t="shared" si="0"/>
        <v>43235558745.279991</v>
      </c>
      <c r="I23" s="182">
        <f t="shared" si="0"/>
        <v>58364495235.877098</v>
      </c>
      <c r="J23" s="182">
        <f t="shared" si="0"/>
        <v>44349473325.265869</v>
      </c>
      <c r="K23" s="85">
        <f t="shared" si="0"/>
        <v>38523689721</v>
      </c>
      <c r="L23" s="85">
        <f t="shared" si="0"/>
        <v>33684454224.026619</v>
      </c>
    </row>
    <row r="24" spans="2:12" x14ac:dyDescent="0.25">
      <c r="B24" s="86"/>
      <c r="C24" s="87"/>
      <c r="D24" s="87"/>
      <c r="E24" s="87"/>
      <c r="F24" s="87"/>
      <c r="G24" s="87"/>
      <c r="H24" s="87"/>
      <c r="I24" s="87"/>
      <c r="J24" s="87"/>
      <c r="K24" s="87"/>
    </row>
    <row r="25" spans="2:12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25">
      <c r="B26" s="8" t="s">
        <v>375</v>
      </c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selection activeCell="J29" sqref="J29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220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5.5" customHeight="1" x14ac:dyDescent="0.25">
      <c r="B5" s="158" t="s">
        <v>221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805773778.73999989</v>
      </c>
      <c r="D6" s="39">
        <v>689181339.03000009</v>
      </c>
      <c r="E6" s="39">
        <v>846168049.69000006</v>
      </c>
      <c r="F6" s="39">
        <v>655480782.11999989</v>
      </c>
      <c r="G6" s="39">
        <v>688105895.65000057</v>
      </c>
      <c r="H6" s="55">
        <v>740817999.81000042</v>
      </c>
      <c r="I6" s="55">
        <v>785342964.56999874</v>
      </c>
      <c r="J6" s="55">
        <v>736617482.36999989</v>
      </c>
      <c r="K6" s="55">
        <v>740614041.05000019</v>
      </c>
      <c r="L6" s="55">
        <v>737651559.46000004</v>
      </c>
      <c r="M6" s="55">
        <v>825145644.76000214</v>
      </c>
      <c r="N6" s="55">
        <v>2586012982.8999996</v>
      </c>
    </row>
    <row r="7" spans="1:14" x14ac:dyDescent="0.25">
      <c r="B7" s="88">
        <v>2021</v>
      </c>
      <c r="C7" s="39">
        <v>691821319.05000019</v>
      </c>
      <c r="D7" s="39">
        <v>665043641.13000011</v>
      </c>
      <c r="E7" s="39">
        <v>844937564.54999983</v>
      </c>
      <c r="F7" s="39">
        <v>787847301.14000034</v>
      </c>
      <c r="G7" s="39">
        <v>810854066.47000003</v>
      </c>
      <c r="H7" s="39">
        <v>754901952.83999956</v>
      </c>
      <c r="I7" s="39">
        <v>830692056.40999985</v>
      </c>
      <c r="J7" s="39">
        <v>779799601.35999966</v>
      </c>
      <c r="K7" s="97">
        <v>800924292.26999998</v>
      </c>
      <c r="L7" s="97">
        <v>854684637.1900003</v>
      </c>
      <c r="M7" s="97">
        <v>919306071.84000003</v>
      </c>
      <c r="N7" s="55">
        <v>2878182359.5999999</v>
      </c>
    </row>
    <row r="8" spans="1:14" x14ac:dyDescent="0.25">
      <c r="B8" s="206">
        <v>2022</v>
      </c>
      <c r="C8" s="39">
        <v>673239080.62</v>
      </c>
      <c r="D8" s="39">
        <v>712623847.20999992</v>
      </c>
      <c r="E8" s="39">
        <v>1001029596.9200001</v>
      </c>
      <c r="F8" s="39"/>
      <c r="G8" s="39"/>
      <c r="H8" s="39"/>
      <c r="I8" s="39"/>
      <c r="J8" s="39"/>
      <c r="K8" s="97"/>
      <c r="L8" s="97"/>
      <c r="M8" s="97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220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5.5" x14ac:dyDescent="0.25">
      <c r="B11" s="158" t="s">
        <v>222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10724185126.23</v>
      </c>
      <c r="D12" s="39">
        <v>9183095745.5900002</v>
      </c>
      <c r="E12" s="39">
        <v>6782688588.3899994</v>
      </c>
      <c r="F12" s="39">
        <v>4143617965.2200012</v>
      </c>
      <c r="G12" s="39">
        <v>6202774490.2399979</v>
      </c>
      <c r="H12" s="39">
        <v>9902080119.8699951</v>
      </c>
      <c r="I12" s="39">
        <v>12219912752.050003</v>
      </c>
      <c r="J12" s="39">
        <v>11836943597.080002</v>
      </c>
      <c r="K12" s="39">
        <v>9956954683.1599884</v>
      </c>
      <c r="L12" s="39">
        <v>8108700446.8200073</v>
      </c>
      <c r="M12" s="39">
        <v>9227280737.5</v>
      </c>
      <c r="N12" s="39">
        <v>14418865213.710007</v>
      </c>
    </row>
    <row r="13" spans="1:14" x14ac:dyDescent="0.25">
      <c r="B13" s="88">
        <v>2021</v>
      </c>
      <c r="C13" s="39">
        <v>10891643892.990002</v>
      </c>
      <c r="D13" s="39">
        <v>9171571481.6899986</v>
      </c>
      <c r="E13" s="39">
        <v>10102616127.289995</v>
      </c>
      <c r="F13" s="39">
        <v>8152911126.1999979</v>
      </c>
      <c r="G13" s="39">
        <v>10664555256.689999</v>
      </c>
      <c r="H13" s="39">
        <v>11916508619.33</v>
      </c>
      <c r="I13" s="39">
        <v>12001575370.419998</v>
      </c>
      <c r="J13" s="39">
        <v>10307915512.910004</v>
      </c>
      <c r="K13" s="114">
        <v>10109352732.560001</v>
      </c>
      <c r="L13" s="114">
        <v>10371098042.290001</v>
      </c>
      <c r="M13" s="39">
        <v>12145345155.57</v>
      </c>
      <c r="N13" s="39">
        <v>10329784479.719999</v>
      </c>
    </row>
    <row r="14" spans="1:14" x14ac:dyDescent="0.25">
      <c r="B14" s="206">
        <v>2022</v>
      </c>
      <c r="C14" s="39">
        <v>10677319983.5</v>
      </c>
      <c r="D14" s="39">
        <v>11195937406.880001</v>
      </c>
      <c r="E14" s="39">
        <v>12413067811.429998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220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5.5" x14ac:dyDescent="0.25">
      <c r="B17" s="158" t="s">
        <v>223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293268076.24442589</v>
      </c>
      <c r="D18" s="39">
        <v>292771630.8444258</v>
      </c>
      <c r="E18" s="39">
        <v>272587563.75442564</v>
      </c>
      <c r="F18" s="39">
        <v>261623650.12442577</v>
      </c>
      <c r="G18" s="39">
        <v>256105996.67442942</v>
      </c>
      <c r="H18" s="39">
        <v>267649890.61305475</v>
      </c>
      <c r="I18" s="39">
        <v>276263496.36305547</v>
      </c>
      <c r="J18" s="39">
        <v>269683380.85305476</v>
      </c>
      <c r="K18" s="39">
        <v>269004406.63305473</v>
      </c>
      <c r="L18" s="39">
        <v>274763398.33305454</v>
      </c>
      <c r="M18" s="39">
        <v>272504617.28305483</v>
      </c>
      <c r="N18" s="39">
        <v>299891147.78305531</v>
      </c>
    </row>
    <row r="19" spans="2:14" x14ac:dyDescent="0.25">
      <c r="B19" s="88">
        <v>2021</v>
      </c>
      <c r="C19" s="39">
        <v>268231875.53305483</v>
      </c>
      <c r="D19" s="39">
        <v>277189549.14305496</v>
      </c>
      <c r="E19" s="39">
        <v>283080612.06305468</v>
      </c>
      <c r="F19" s="39">
        <v>272198930.97305477</v>
      </c>
      <c r="G19" s="39">
        <v>269708230.09315467</v>
      </c>
      <c r="H19" s="39">
        <v>267268319.22305489</v>
      </c>
      <c r="I19" s="39">
        <v>281868026.69305444</v>
      </c>
      <c r="J19" s="39">
        <v>278731499.17305446</v>
      </c>
      <c r="K19" s="114">
        <v>279835327.11305451</v>
      </c>
      <c r="L19" s="114">
        <v>277346194.38305449</v>
      </c>
      <c r="M19" s="39">
        <v>314461563.67000002</v>
      </c>
      <c r="N19" s="39">
        <v>278941517.45999998</v>
      </c>
    </row>
    <row r="20" spans="2:14" x14ac:dyDescent="0.25">
      <c r="B20" s="206">
        <v>2022</v>
      </c>
      <c r="C20" s="39">
        <v>276712890.77999997</v>
      </c>
      <c r="D20" s="39">
        <v>258687440.13611001</v>
      </c>
      <c r="E20" s="39">
        <v>297576778.82305431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376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selection activeCell="N26" sqref="N26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224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225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39">
        <v>1500082979.499999</v>
      </c>
      <c r="D6" s="39">
        <v>613900387.51999998</v>
      </c>
      <c r="E6" s="39">
        <v>813917675.0999999</v>
      </c>
      <c r="F6" s="39">
        <v>694982982.45000005</v>
      </c>
      <c r="G6" s="39">
        <v>547716144.80000114</v>
      </c>
      <c r="H6" s="55">
        <v>532704353.55999994</v>
      </c>
      <c r="I6" s="55">
        <v>599560137.56999981</v>
      </c>
      <c r="J6" s="55">
        <v>571780994.62999988</v>
      </c>
      <c r="K6" s="55">
        <v>629117978.05999994</v>
      </c>
      <c r="L6" s="55">
        <v>678511392.63999987</v>
      </c>
      <c r="M6" s="55">
        <v>624752439.73999977</v>
      </c>
      <c r="N6" s="55">
        <v>653045825.42999995</v>
      </c>
    </row>
    <row r="7" spans="1:14" x14ac:dyDescent="0.25">
      <c r="B7" s="88">
        <v>2021</v>
      </c>
      <c r="C7" s="39">
        <v>1010929622.9199998</v>
      </c>
      <c r="D7" s="39">
        <v>681933884.76999998</v>
      </c>
      <c r="E7" s="39">
        <v>825829715.75000024</v>
      </c>
      <c r="F7" s="39">
        <v>1149950530.3399994</v>
      </c>
      <c r="G7" s="39">
        <v>740900688.1500001</v>
      </c>
      <c r="H7" s="39">
        <v>717044570.43999982</v>
      </c>
      <c r="I7" s="39">
        <v>711249528.22000003</v>
      </c>
      <c r="J7" s="39">
        <v>738992663.58000016</v>
      </c>
      <c r="K7" s="97">
        <v>806201749.30999994</v>
      </c>
      <c r="L7" s="97">
        <v>724081965.12000012</v>
      </c>
      <c r="M7" s="55">
        <v>789180603.83000004</v>
      </c>
      <c r="N7" s="55">
        <v>765739798.92999995</v>
      </c>
    </row>
    <row r="8" spans="1:14" x14ac:dyDescent="0.25">
      <c r="B8" s="206">
        <v>2022</v>
      </c>
      <c r="C8" s="39">
        <v>1780284597.5099998</v>
      </c>
      <c r="D8" s="39">
        <v>811719963.75</v>
      </c>
      <c r="E8" s="39">
        <v>982990397.28999996</v>
      </c>
      <c r="F8" s="39"/>
      <c r="G8" s="39"/>
      <c r="H8" s="39"/>
      <c r="I8" s="39"/>
      <c r="J8" s="39"/>
      <c r="K8" s="97"/>
      <c r="L8" s="97"/>
      <c r="M8" s="55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224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226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5745508180.3476295</v>
      </c>
      <c r="D12" s="39">
        <v>4927309363.9400005</v>
      </c>
      <c r="E12" s="39">
        <v>9117453389.3300018</v>
      </c>
      <c r="F12" s="39">
        <v>5472692017.8999996</v>
      </c>
      <c r="G12" s="39">
        <v>4678502509.550004</v>
      </c>
      <c r="H12" s="39">
        <v>4700388910.8899994</v>
      </c>
      <c r="I12" s="39">
        <v>5505412518.7299995</v>
      </c>
      <c r="J12" s="39">
        <v>5444649046.4399996</v>
      </c>
      <c r="K12" s="39">
        <v>6015062826.4900055</v>
      </c>
      <c r="L12" s="56">
        <v>7474833124.0099983</v>
      </c>
      <c r="M12" s="56">
        <v>6328314080.9099998</v>
      </c>
      <c r="N12" s="181">
        <v>6834359422.3599987</v>
      </c>
    </row>
    <row r="13" spans="1:14" x14ac:dyDescent="0.25">
      <c r="B13" s="88">
        <v>2021</v>
      </c>
      <c r="C13" s="39">
        <v>5936220142.1700001</v>
      </c>
      <c r="D13" s="39">
        <v>6522496141.6900015</v>
      </c>
      <c r="E13" s="39">
        <v>8375039041.7899971</v>
      </c>
      <c r="F13" s="39">
        <v>7801975035.2299995</v>
      </c>
      <c r="G13" s="39">
        <v>7659923475.6900005</v>
      </c>
      <c r="H13" s="39">
        <v>7375206019.3199987</v>
      </c>
      <c r="I13" s="39">
        <v>7191307244.1800013</v>
      </c>
      <c r="J13" s="39">
        <v>8618616165.0300026</v>
      </c>
      <c r="K13" s="114">
        <v>8467348803.0900002</v>
      </c>
      <c r="L13" s="114">
        <v>7880909985.1799984</v>
      </c>
      <c r="M13" s="56">
        <v>8511653823</v>
      </c>
      <c r="N13" s="181">
        <v>8336728540.8400002</v>
      </c>
    </row>
    <row r="14" spans="1:14" x14ac:dyDescent="0.25">
      <c r="B14" s="206">
        <v>2022</v>
      </c>
      <c r="C14" s="39">
        <v>8367237762.0699997</v>
      </c>
      <c r="D14" s="39">
        <v>8708712725.6599998</v>
      </c>
      <c r="E14" s="39">
        <v>9902847528.5001411</v>
      </c>
      <c r="F14" s="39"/>
      <c r="G14" s="39"/>
      <c r="H14" s="39"/>
      <c r="I14" s="39"/>
      <c r="J14" s="39"/>
      <c r="K14" s="114"/>
      <c r="L14" s="114"/>
      <c r="M14" s="56"/>
      <c r="N14" s="181"/>
    </row>
    <row r="15" spans="1:14" x14ac:dyDescent="0.25">
      <c r="B15" s="36"/>
      <c r="C15" s="39"/>
      <c r="D15" s="39"/>
      <c r="E15" s="39"/>
      <c r="F15" s="39"/>
      <c r="G15" s="39"/>
      <c r="H15" s="55"/>
      <c r="L15" s="75"/>
    </row>
    <row r="16" spans="1:14" ht="15.75" x14ac:dyDescent="0.25">
      <c r="B16" s="147" t="s">
        <v>224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24.75" customHeight="1" x14ac:dyDescent="0.25">
      <c r="B17" s="158" t="s">
        <v>227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160934761.31999999</v>
      </c>
      <c r="D18" s="39">
        <v>160575558.31999999</v>
      </c>
      <c r="E18" s="39">
        <v>167143771.17000011</v>
      </c>
      <c r="F18" s="39">
        <v>172662162.37</v>
      </c>
      <c r="G18" s="39">
        <v>104092701.50999996</v>
      </c>
      <c r="H18" s="39">
        <v>111295724.00999999</v>
      </c>
      <c r="I18" s="39">
        <v>162265387.98000002</v>
      </c>
      <c r="J18" s="39">
        <v>164777875.85999992</v>
      </c>
      <c r="K18" s="39">
        <v>150520325.09</v>
      </c>
      <c r="L18" s="39">
        <v>138440044.51999998</v>
      </c>
      <c r="M18" s="39">
        <v>130606931.94999999</v>
      </c>
      <c r="N18" s="39">
        <v>172781990.25</v>
      </c>
    </row>
    <row r="19" spans="2:14" x14ac:dyDescent="0.25">
      <c r="B19" s="88">
        <v>2021</v>
      </c>
      <c r="C19" s="39">
        <v>142395694.68000004</v>
      </c>
      <c r="D19" s="39">
        <v>149559867.15000001</v>
      </c>
      <c r="E19" s="39">
        <v>173004539.43000001</v>
      </c>
      <c r="F19" s="39">
        <v>146230394.27000001</v>
      </c>
      <c r="G19" s="39">
        <v>173523500.67999977</v>
      </c>
      <c r="H19" s="39">
        <v>154035949.69999999</v>
      </c>
      <c r="I19" s="39">
        <v>176231973.12000003</v>
      </c>
      <c r="J19" s="39">
        <v>186825802.37999997</v>
      </c>
      <c r="K19" s="114">
        <v>213790430.17000014</v>
      </c>
      <c r="L19" s="114">
        <v>183461700.39000008</v>
      </c>
      <c r="M19" s="39">
        <v>188933528.46000001</v>
      </c>
      <c r="N19" s="39">
        <v>197153939.66</v>
      </c>
    </row>
    <row r="20" spans="2:14" x14ac:dyDescent="0.25">
      <c r="B20" s="206">
        <v>2022</v>
      </c>
      <c r="C20" s="39">
        <v>192795236.12</v>
      </c>
      <c r="D20" s="39">
        <v>193941567.94</v>
      </c>
      <c r="E20" s="39">
        <v>210611222.18000001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376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Normal="100" workbookViewId="0">
      <selection activeCell="P11" sqref="P11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  <col min="14" max="14" width="15.28515625" bestFit="1" customWidth="1"/>
  </cols>
  <sheetData>
    <row r="1" spans="1:13" x14ac:dyDescent="0.25">
      <c r="A1" s="43" t="s">
        <v>75</v>
      </c>
    </row>
    <row r="2" spans="1:13" ht="18" x14ac:dyDescent="0.25">
      <c r="B2" s="224" t="s">
        <v>185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2"/>
      <c r="I3" s="8"/>
    </row>
    <row r="4" spans="1:13" ht="15.75" x14ac:dyDescent="0.25">
      <c r="B4" s="147" t="s">
        <v>228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5.5" x14ac:dyDescent="0.25">
      <c r="B5" s="158" t="s">
        <v>229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25">
      <c r="B6" s="34" t="s">
        <v>89</v>
      </c>
      <c r="C6" s="56">
        <v>6185045576.2700005</v>
      </c>
      <c r="D6" s="56">
        <v>6811785870.5500002</v>
      </c>
      <c r="E6" s="56">
        <v>7175985654.3100004</v>
      </c>
      <c r="F6" s="56">
        <v>9700704958.6399994</v>
      </c>
      <c r="G6" s="56">
        <v>8503960004.7600002</v>
      </c>
      <c r="H6" s="56">
        <v>13274166010.07</v>
      </c>
      <c r="I6" s="56">
        <v>13310911201.5</v>
      </c>
      <c r="J6" s="56">
        <v>12089342526.650002</v>
      </c>
      <c r="K6" s="56">
        <v>11591279490.790001</v>
      </c>
      <c r="L6" s="56">
        <v>11638694863.930021</v>
      </c>
    </row>
    <row r="7" spans="1:13" x14ac:dyDescent="0.25">
      <c r="B7" s="34" t="s">
        <v>90</v>
      </c>
      <c r="C7" s="56">
        <v>3379187674.29</v>
      </c>
      <c r="D7" s="56">
        <v>4026232363.6599998</v>
      </c>
      <c r="E7" s="56">
        <v>4556328937.5100002</v>
      </c>
      <c r="F7" s="56">
        <v>4854913130.9099998</v>
      </c>
      <c r="G7" s="56">
        <v>5279347956.9700003</v>
      </c>
      <c r="H7" s="56">
        <v>6034787021.75</v>
      </c>
      <c r="I7" s="56">
        <v>6972896591.5000095</v>
      </c>
      <c r="J7" s="56">
        <v>6941464334.2600002</v>
      </c>
      <c r="K7" s="56">
        <v>7757718138.5</v>
      </c>
      <c r="L7" s="56">
        <v>7938759593.1700001</v>
      </c>
    </row>
    <row r="8" spans="1:13" x14ac:dyDescent="0.25">
      <c r="B8" s="34" t="s">
        <v>91</v>
      </c>
      <c r="C8" s="56">
        <v>9011650033.0599995</v>
      </c>
      <c r="D8" s="56">
        <v>10064341931.5</v>
      </c>
      <c r="E8" s="56">
        <v>10651609723.809999</v>
      </c>
      <c r="F8" s="56">
        <v>11310929424.99</v>
      </c>
      <c r="G8" s="56">
        <v>11508223637.24</v>
      </c>
      <c r="H8" s="56">
        <v>11429693116.389999</v>
      </c>
      <c r="I8" s="56">
        <v>11617851406.549999</v>
      </c>
      <c r="J8" s="56">
        <v>11743867383.979998</v>
      </c>
      <c r="K8" s="56">
        <v>11669412044.99</v>
      </c>
      <c r="L8" s="56">
        <v>11972775785.720011</v>
      </c>
    </row>
    <row r="9" spans="1:13" x14ac:dyDescent="0.25">
      <c r="B9" s="36" t="s">
        <v>92</v>
      </c>
      <c r="C9" s="85">
        <v>18575883283.620003</v>
      </c>
      <c r="D9" s="85">
        <v>20902360165.709999</v>
      </c>
      <c r="E9" s="85">
        <v>22383924315.629997</v>
      </c>
      <c r="F9" s="85">
        <v>25866547514.540001</v>
      </c>
      <c r="G9" s="85">
        <v>25291531598.970001</v>
      </c>
      <c r="H9" s="85">
        <v>30738646148.209999</v>
      </c>
      <c r="I9" s="85">
        <v>31901659199.550007</v>
      </c>
      <c r="J9" s="85">
        <v>30774674244.889999</v>
      </c>
      <c r="K9" s="85">
        <v>31018409674</v>
      </c>
      <c r="L9" s="85">
        <v>31550230242.82003</v>
      </c>
      <c r="M9" s="68"/>
    </row>
    <row r="10" spans="1:13" x14ac:dyDescent="0.25">
      <c r="B10" s="8"/>
      <c r="C10" s="73"/>
      <c r="D10" s="73"/>
      <c r="E10" s="73"/>
      <c r="F10" s="73"/>
      <c r="G10" s="73"/>
      <c r="H10" s="73"/>
      <c r="I10" s="75"/>
      <c r="J10" s="75"/>
      <c r="K10" s="75"/>
      <c r="L10" s="75"/>
    </row>
    <row r="11" spans="1:13" ht="15.75" x14ac:dyDescent="0.25">
      <c r="B11" s="147" t="s">
        <v>230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  <row r="12" spans="1:13" x14ac:dyDescent="0.25">
      <c r="B12" s="156" t="s">
        <v>231</v>
      </c>
      <c r="C12" s="157">
        <v>2013</v>
      </c>
      <c r="D12" s="157">
        <v>2014</v>
      </c>
      <c r="E12" s="157">
        <v>2015</v>
      </c>
      <c r="F12" s="157">
        <v>2016</v>
      </c>
      <c r="G12" s="157">
        <v>2017</v>
      </c>
      <c r="H12" s="157">
        <v>2018</v>
      </c>
      <c r="I12" s="157">
        <v>2019</v>
      </c>
      <c r="J12" s="157">
        <v>2020</v>
      </c>
      <c r="K12" s="161">
        <v>2021</v>
      </c>
      <c r="L12" s="210" t="s">
        <v>377</v>
      </c>
    </row>
    <row r="13" spans="1:13" x14ac:dyDescent="0.25">
      <c r="B13" s="34" t="s">
        <v>89</v>
      </c>
      <c r="C13" s="56">
        <v>125614378.44000003</v>
      </c>
      <c r="D13" s="56">
        <v>173986766.51000002</v>
      </c>
      <c r="E13" s="56">
        <v>320130161.76999992</v>
      </c>
      <c r="F13" s="56">
        <v>265774142.87</v>
      </c>
      <c r="G13" s="56">
        <v>198716208.5</v>
      </c>
      <c r="H13" s="56">
        <v>221119203.23999983</v>
      </c>
      <c r="I13" s="56">
        <v>244549827.82999995</v>
      </c>
      <c r="J13" s="56">
        <v>208809948.83000001</v>
      </c>
      <c r="K13" s="56">
        <v>297563028.45999998</v>
      </c>
      <c r="L13" s="56">
        <v>304545024.47000003</v>
      </c>
    </row>
    <row r="14" spans="1:13" x14ac:dyDescent="0.25">
      <c r="B14" s="34" t="s">
        <v>90</v>
      </c>
      <c r="C14" s="56">
        <v>622640647.7900002</v>
      </c>
      <c r="D14" s="56">
        <v>789098425.5000006</v>
      </c>
      <c r="E14" s="56">
        <v>1042910793.4200002</v>
      </c>
      <c r="F14" s="56">
        <v>1337297218.6399996</v>
      </c>
      <c r="G14" s="56">
        <v>1364626276.5199993</v>
      </c>
      <c r="H14" s="56">
        <v>1424885108.5299993</v>
      </c>
      <c r="I14" s="56">
        <v>1617462428.4699998</v>
      </c>
      <c r="J14" s="56">
        <v>1751072062.8</v>
      </c>
      <c r="K14" s="56">
        <v>2510089542.27</v>
      </c>
      <c r="L14" s="56">
        <v>2721430847.96</v>
      </c>
    </row>
    <row r="15" spans="1:13" x14ac:dyDescent="0.25">
      <c r="B15" s="34" t="s">
        <v>91</v>
      </c>
      <c r="C15" s="56">
        <v>933059161.98000026</v>
      </c>
      <c r="D15" s="56">
        <v>1107487348.0799999</v>
      </c>
      <c r="E15" s="56">
        <v>1642376061.3000002</v>
      </c>
      <c r="F15" s="56">
        <v>2050289859.25</v>
      </c>
      <c r="G15" s="56">
        <v>3447753995.3299999</v>
      </c>
      <c r="H15" s="56">
        <v>1766523252.0000014</v>
      </c>
      <c r="I15" s="56">
        <v>2331426227.3900013</v>
      </c>
      <c r="J15" s="56">
        <v>1893605008.45</v>
      </c>
      <c r="K15" s="56">
        <v>3189087068.3400002</v>
      </c>
      <c r="L15" s="56">
        <v>2609092247.0100002</v>
      </c>
    </row>
    <row r="16" spans="1:13" x14ac:dyDescent="0.25">
      <c r="B16" s="36" t="s">
        <v>92</v>
      </c>
      <c r="C16" s="85">
        <f t="shared" ref="C16:J16" si="0">C13+C14+C15</f>
        <v>1681314188.2100005</v>
      </c>
      <c r="D16" s="85">
        <f t="shared" si="0"/>
        <v>2070572540.0900006</v>
      </c>
      <c r="E16" s="85">
        <f t="shared" si="0"/>
        <v>3005417016.4900002</v>
      </c>
      <c r="F16" s="85">
        <f t="shared" si="0"/>
        <v>3653361220.7599998</v>
      </c>
      <c r="G16" s="85">
        <f t="shared" si="0"/>
        <v>5011096480.3499994</v>
      </c>
      <c r="H16" s="85">
        <f t="shared" si="0"/>
        <v>3412527563.7700005</v>
      </c>
      <c r="I16" s="85">
        <f t="shared" si="0"/>
        <v>4193438483.690001</v>
      </c>
      <c r="J16" s="85">
        <f t="shared" si="0"/>
        <v>3853487020.0799999</v>
      </c>
      <c r="K16" s="115">
        <v>5996739639</v>
      </c>
      <c r="L16" s="115">
        <v>5635068119.4399996</v>
      </c>
      <c r="M16" s="68"/>
    </row>
    <row r="17" spans="2:13" x14ac:dyDescent="0.25">
      <c r="B17" s="36"/>
      <c r="C17" s="85"/>
      <c r="D17" s="85"/>
      <c r="E17" s="85"/>
      <c r="F17" s="85"/>
      <c r="G17" s="85"/>
      <c r="H17" s="85"/>
      <c r="I17" s="85"/>
      <c r="J17" s="85"/>
      <c r="K17" s="75"/>
      <c r="L17" s="75"/>
    </row>
    <row r="18" spans="2:13" ht="15.75" x14ac:dyDescent="0.25">
      <c r="B18" s="147" t="s">
        <v>232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</row>
    <row r="19" spans="2:13" x14ac:dyDescent="0.25">
      <c r="B19" s="156" t="s">
        <v>233</v>
      </c>
      <c r="C19" s="157">
        <v>2013</v>
      </c>
      <c r="D19" s="157">
        <v>2014</v>
      </c>
      <c r="E19" s="157">
        <v>2015</v>
      </c>
      <c r="F19" s="157">
        <v>2016</v>
      </c>
      <c r="G19" s="157">
        <v>2017</v>
      </c>
      <c r="H19" s="157">
        <v>2018</v>
      </c>
      <c r="I19" s="157">
        <v>2019</v>
      </c>
      <c r="J19" s="157">
        <v>2020</v>
      </c>
      <c r="K19" s="161">
        <v>2021</v>
      </c>
      <c r="L19" s="210" t="s">
        <v>377</v>
      </c>
    </row>
    <row r="20" spans="2:13" x14ac:dyDescent="0.25">
      <c r="B20" s="34" t="s">
        <v>89</v>
      </c>
      <c r="C20" s="117">
        <v>6059431197.8300009</v>
      </c>
      <c r="D20" s="117">
        <v>6637799104.04</v>
      </c>
      <c r="E20" s="117">
        <v>6855855492.5400009</v>
      </c>
      <c r="F20" s="117">
        <v>9434930815.7699986</v>
      </c>
      <c r="G20" s="117">
        <v>8305243796.2600002</v>
      </c>
      <c r="H20" s="117">
        <v>13053046806.83</v>
      </c>
      <c r="I20" s="117">
        <v>13066361373.67</v>
      </c>
      <c r="J20" s="117">
        <v>11880532577.820002</v>
      </c>
      <c r="K20" s="117">
        <v>11293716462</v>
      </c>
      <c r="L20" s="117">
        <v>11334149839.460022</v>
      </c>
    </row>
    <row r="21" spans="2:13" x14ac:dyDescent="0.25">
      <c r="B21" s="34" t="s">
        <v>90</v>
      </c>
      <c r="C21" s="117">
        <v>2756547026.5</v>
      </c>
      <c r="D21" s="117">
        <v>3237133938.1599994</v>
      </c>
      <c r="E21" s="117">
        <v>3513418144.0900002</v>
      </c>
      <c r="F21" s="117">
        <v>3517615912.2700005</v>
      </c>
      <c r="G21" s="117">
        <v>3914721680.4500008</v>
      </c>
      <c r="H21" s="117">
        <v>4609901913.2200012</v>
      </c>
      <c r="I21" s="117">
        <v>5355434163.0300102</v>
      </c>
      <c r="J21" s="117">
        <v>5190392271.46</v>
      </c>
      <c r="K21" s="117">
        <v>5247628596</v>
      </c>
      <c r="L21" s="117">
        <v>5217328745.210001</v>
      </c>
    </row>
    <row r="22" spans="2:13" x14ac:dyDescent="0.25">
      <c r="B22" s="34" t="s">
        <v>91</v>
      </c>
      <c r="C22" s="117">
        <v>8078590871.079999</v>
      </c>
      <c r="D22" s="117">
        <v>8956854583.4200001</v>
      </c>
      <c r="E22" s="117">
        <v>9009233662.5099983</v>
      </c>
      <c r="F22" s="117">
        <v>9260639565.7399998</v>
      </c>
      <c r="G22" s="117">
        <v>8060469641.9099998</v>
      </c>
      <c r="H22" s="117">
        <v>9663169864.3899975</v>
      </c>
      <c r="I22" s="117">
        <v>9286425179.1599979</v>
      </c>
      <c r="J22" s="117">
        <v>9850262375.5299969</v>
      </c>
      <c r="K22" s="117">
        <v>8480324977</v>
      </c>
      <c r="L22" s="117">
        <v>9363683538.7100105</v>
      </c>
    </row>
    <row r="23" spans="2:13" x14ac:dyDescent="0.25">
      <c r="B23" s="36" t="s">
        <v>92</v>
      </c>
      <c r="C23" s="182">
        <f t="shared" ref="C23:L23" si="1">C20+C21+C22</f>
        <v>16894569095.41</v>
      </c>
      <c r="D23" s="182">
        <f t="shared" si="1"/>
        <v>18831787625.619999</v>
      </c>
      <c r="E23" s="182">
        <f t="shared" si="1"/>
        <v>19378507299.139999</v>
      </c>
      <c r="F23" s="182">
        <f t="shared" si="1"/>
        <v>22213186293.779999</v>
      </c>
      <c r="G23" s="182">
        <f t="shared" si="1"/>
        <v>20280435118.620003</v>
      </c>
      <c r="H23" s="182">
        <f t="shared" si="1"/>
        <v>27326118584.440002</v>
      </c>
      <c r="I23" s="182">
        <f t="shared" si="1"/>
        <v>27708220715.860008</v>
      </c>
      <c r="J23" s="182">
        <f t="shared" si="1"/>
        <v>26921187224.809998</v>
      </c>
      <c r="K23" s="182">
        <f t="shared" si="1"/>
        <v>25021670035</v>
      </c>
      <c r="L23" s="182">
        <f t="shared" si="1"/>
        <v>25915162123.380035</v>
      </c>
      <c r="M23" s="68"/>
    </row>
    <row r="24" spans="2:13" x14ac:dyDescent="0.25">
      <c r="B24" s="86"/>
      <c r="C24" s="182"/>
      <c r="D24" s="182"/>
      <c r="E24" s="182"/>
      <c r="F24" s="182"/>
      <c r="G24" s="182"/>
      <c r="H24" s="182"/>
      <c r="I24" s="182"/>
      <c r="J24" s="182"/>
      <c r="K24" s="182"/>
      <c r="L24" s="75"/>
    </row>
    <row r="25" spans="2:13" x14ac:dyDescent="0.25">
      <c r="B25" s="8"/>
      <c r="C25" s="82"/>
      <c r="D25" s="82"/>
      <c r="E25" s="82"/>
      <c r="F25" s="82"/>
      <c r="G25" s="82"/>
      <c r="H25" s="82"/>
      <c r="I25" s="82"/>
      <c r="J25" s="82"/>
      <c r="K25" s="82"/>
    </row>
    <row r="26" spans="2:13" x14ac:dyDescent="0.25">
      <c r="B26" s="8" t="s">
        <v>378</v>
      </c>
      <c r="C26" s="8"/>
      <c r="D26" s="8"/>
      <c r="E26" s="8"/>
      <c r="F26" s="8"/>
      <c r="G26" s="8"/>
      <c r="H26" s="8"/>
      <c r="I26" s="8"/>
    </row>
    <row r="27" spans="2:13" x14ac:dyDescent="0.25">
      <c r="B27" s="8"/>
      <c r="C27" s="8"/>
      <c r="D27" s="8"/>
      <c r="E27" s="8"/>
      <c r="F27" s="8"/>
      <c r="G27" s="8"/>
      <c r="H27" s="8"/>
      <c r="I27" s="8"/>
    </row>
    <row r="28" spans="2:13" x14ac:dyDescent="0.25">
      <c r="B28" s="8"/>
      <c r="C28" s="8"/>
      <c r="D28" s="8"/>
      <c r="E28" s="8"/>
      <c r="F28" s="8"/>
      <c r="G28" s="8"/>
      <c r="H28" s="8"/>
      <c r="I28" s="8"/>
    </row>
    <row r="29" spans="2:13" x14ac:dyDescent="0.25">
      <c r="B29" s="8"/>
      <c r="C29" s="8"/>
      <c r="D29" s="8"/>
      <c r="E29" s="8"/>
      <c r="F29" s="8"/>
      <c r="G29" s="8"/>
      <c r="H29" s="8"/>
      <c r="I29" s="8"/>
    </row>
    <row r="30" spans="2:13" x14ac:dyDescent="0.25">
      <c r="B30" s="8"/>
      <c r="C30" s="8"/>
      <c r="D30" s="8"/>
      <c r="E30" s="8"/>
      <c r="F30" s="8"/>
      <c r="G30" s="8"/>
      <c r="H30" s="8"/>
      <c r="I30" s="8"/>
    </row>
    <row r="31" spans="2:13" x14ac:dyDescent="0.25">
      <c r="B31" s="8"/>
      <c r="C31" s="8"/>
      <c r="D31" s="8"/>
      <c r="E31" s="8"/>
      <c r="F31" s="8"/>
      <c r="G31" s="8"/>
      <c r="H31" s="8"/>
      <c r="I31" s="8"/>
    </row>
    <row r="32" spans="2:13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selection activeCell="M27" sqref="M27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234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235</v>
      </c>
      <c r="C5" s="159" t="s">
        <v>197</v>
      </c>
      <c r="D5" s="160" t="s">
        <v>198</v>
      </c>
      <c r="E5" s="160" t="s">
        <v>199</v>
      </c>
      <c r="F5" s="160" t="s">
        <v>200</v>
      </c>
      <c r="G5" s="160" t="s">
        <v>201</v>
      </c>
      <c r="H5" s="160" t="s">
        <v>202</v>
      </c>
      <c r="I5" s="160" t="s">
        <v>203</v>
      </c>
      <c r="J5" s="160" t="s">
        <v>204</v>
      </c>
      <c r="K5" s="160" t="s">
        <v>205</v>
      </c>
      <c r="L5" s="160" t="s">
        <v>206</v>
      </c>
      <c r="M5" s="160" t="s">
        <v>207</v>
      </c>
      <c r="N5" s="160" t="s">
        <v>208</v>
      </c>
    </row>
    <row r="6" spans="1:14" x14ac:dyDescent="0.25">
      <c r="B6" s="88">
        <v>2020</v>
      </c>
      <c r="C6" s="56">
        <v>1088803659.6199999</v>
      </c>
      <c r="D6" s="56">
        <v>1135070418.8499999</v>
      </c>
      <c r="E6" s="56">
        <v>1242396475.8800001</v>
      </c>
      <c r="F6" s="56">
        <v>711160019.34000015</v>
      </c>
      <c r="G6" s="56">
        <v>1122085770.5099998</v>
      </c>
      <c r="H6" s="181">
        <v>2277658945.5799999</v>
      </c>
      <c r="I6" s="181">
        <v>677845163.4800005</v>
      </c>
      <c r="J6" s="181">
        <v>911345591.36000061</v>
      </c>
      <c r="K6" s="181">
        <v>1127134525.2199993</v>
      </c>
      <c r="L6" s="181">
        <v>918849870.45000076</v>
      </c>
      <c r="M6" s="181">
        <v>197209284.03999901</v>
      </c>
      <c r="N6" s="181">
        <v>679782802.31999969</v>
      </c>
    </row>
    <row r="7" spans="1:14" x14ac:dyDescent="0.25">
      <c r="B7" s="88">
        <v>2021</v>
      </c>
      <c r="C7" s="56">
        <v>917972922.85999894</v>
      </c>
      <c r="D7" s="56">
        <v>939373580.96000099</v>
      </c>
      <c r="E7" s="56">
        <v>879975402.16000009</v>
      </c>
      <c r="F7" s="56">
        <v>810933407.94999957</v>
      </c>
      <c r="G7" s="56">
        <v>878585429.38000107</v>
      </c>
      <c r="H7" s="56">
        <v>1256851187.6799994</v>
      </c>
      <c r="I7" s="56">
        <v>1528414186.1300106</v>
      </c>
      <c r="J7" s="56">
        <v>710646497.94998932</v>
      </c>
      <c r="K7" s="183">
        <v>917273635.2399807</v>
      </c>
      <c r="L7" s="183">
        <v>881987510.17004013</v>
      </c>
      <c r="M7" s="181">
        <v>1069747816.78</v>
      </c>
      <c r="N7" s="181">
        <v>799517913.52999997</v>
      </c>
    </row>
    <row r="8" spans="1:14" x14ac:dyDescent="0.25">
      <c r="B8" s="206">
        <v>2022</v>
      </c>
      <c r="C8" s="56">
        <v>895261104.00999999</v>
      </c>
      <c r="D8" s="56">
        <v>1003786202.4</v>
      </c>
      <c r="E8" s="56">
        <v>885689972.7099998</v>
      </c>
      <c r="F8" s="56"/>
      <c r="G8" s="56"/>
      <c r="H8" s="56"/>
      <c r="I8" s="56"/>
      <c r="J8" s="56"/>
      <c r="K8" s="183"/>
      <c r="L8" s="183"/>
      <c r="M8" s="181"/>
      <c r="N8" s="181"/>
    </row>
    <row r="9" spans="1:14" x14ac:dyDescent="0.25">
      <c r="B9" s="36"/>
      <c r="C9" s="56"/>
      <c r="D9" s="56"/>
      <c r="E9" s="56"/>
      <c r="F9" s="56"/>
      <c r="G9" s="56"/>
      <c r="H9" s="181"/>
      <c r="I9" s="181"/>
      <c r="J9" s="181"/>
      <c r="K9" s="181"/>
      <c r="L9" s="181"/>
      <c r="M9" s="181"/>
      <c r="N9" s="181"/>
    </row>
    <row r="10" spans="1:14" ht="15.75" x14ac:dyDescent="0.25">
      <c r="B10" s="147" t="s">
        <v>234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603277253.38</v>
      </c>
      <c r="D12" s="39">
        <v>570333459.87</v>
      </c>
      <c r="E12" s="39">
        <v>678355361.25</v>
      </c>
      <c r="F12" s="39">
        <v>546651373.30999994</v>
      </c>
      <c r="G12" s="39">
        <v>531479098.72000027</v>
      </c>
      <c r="H12" s="39">
        <v>559139154.53999996</v>
      </c>
      <c r="I12" s="39">
        <v>564566286.62999964</v>
      </c>
      <c r="J12" s="39">
        <v>549362334.32000065</v>
      </c>
      <c r="K12" s="39">
        <v>620643688.28999996</v>
      </c>
      <c r="L12" s="39">
        <v>487849442.00999928</v>
      </c>
      <c r="M12" s="39">
        <v>682759757.67001057</v>
      </c>
      <c r="N12" s="39">
        <v>547047124.26998997</v>
      </c>
    </row>
    <row r="13" spans="1:14" x14ac:dyDescent="0.25">
      <c r="B13" s="88">
        <v>2021</v>
      </c>
      <c r="C13" s="39">
        <v>625348647.30000103</v>
      </c>
      <c r="D13" s="39">
        <v>586712240.99999893</v>
      </c>
      <c r="E13" s="39">
        <v>724614382.04000008</v>
      </c>
      <c r="F13" s="39">
        <v>592269153.17999995</v>
      </c>
      <c r="G13" s="39">
        <v>710399791.38000011</v>
      </c>
      <c r="H13" s="39">
        <v>610985115.77999973</v>
      </c>
      <c r="I13" s="39">
        <v>679899465.28998041</v>
      </c>
      <c r="J13" s="39">
        <v>628189374.05002022</v>
      </c>
      <c r="K13" s="116">
        <v>634139311.19001961</v>
      </c>
      <c r="L13" s="114">
        <v>657372022.04998016</v>
      </c>
      <c r="M13" s="39">
        <v>773775018.46000004</v>
      </c>
      <c r="N13" s="39">
        <v>534013616.88</v>
      </c>
    </row>
    <row r="14" spans="1:14" x14ac:dyDescent="0.25">
      <c r="B14" s="206">
        <v>2022</v>
      </c>
      <c r="C14" s="39">
        <v>681698830.21000004</v>
      </c>
      <c r="D14" s="39">
        <v>789845216.27999997</v>
      </c>
      <c r="E14" s="39">
        <v>646172678.42000008</v>
      </c>
      <c r="F14" s="39"/>
      <c r="G14" s="39"/>
      <c r="H14" s="39"/>
      <c r="I14" s="39"/>
      <c r="J14" s="39"/>
      <c r="K14" s="116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234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x14ac:dyDescent="0.25">
      <c r="B17" s="158" t="s">
        <v>237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56">
        <v>1167833231.6500001</v>
      </c>
      <c r="D18" s="56">
        <v>1027532332.3899999</v>
      </c>
      <c r="E18" s="56">
        <v>945421357.88000011</v>
      </c>
      <c r="F18" s="56">
        <v>931051077.48999977</v>
      </c>
      <c r="G18" s="56">
        <v>880654747.56000042</v>
      </c>
      <c r="H18" s="56">
        <v>905421337.38999939</v>
      </c>
      <c r="I18" s="56">
        <v>900678248.36000061</v>
      </c>
      <c r="J18" s="56">
        <v>916903375.57999992</v>
      </c>
      <c r="K18" s="56">
        <v>967239427.32000065</v>
      </c>
      <c r="L18" s="56">
        <v>929247597.09998894</v>
      </c>
      <c r="M18" s="56">
        <v>1238491138.9300098</v>
      </c>
      <c r="N18" s="56">
        <v>933393512.32999992</v>
      </c>
    </row>
    <row r="19" spans="2:14" x14ac:dyDescent="0.25">
      <c r="B19" s="88">
        <v>2021</v>
      </c>
      <c r="C19" s="56">
        <v>1151375334.95</v>
      </c>
      <c r="D19" s="56">
        <v>1049432674.6200001</v>
      </c>
      <c r="E19" s="56">
        <v>955554806.32999992</v>
      </c>
      <c r="F19" s="56">
        <v>925113366.75999975</v>
      </c>
      <c r="G19" s="56">
        <v>946613058.93999004</v>
      </c>
      <c r="H19" s="56">
        <v>925079335.08001041</v>
      </c>
      <c r="I19" s="56">
        <v>942737439.21999931</v>
      </c>
      <c r="J19" s="56">
        <v>934271887.32001019</v>
      </c>
      <c r="K19" s="114">
        <v>980660038.03998089</v>
      </c>
      <c r="L19" s="114">
        <v>991644219.97001839</v>
      </c>
      <c r="M19" s="56">
        <v>1263480234.8499999</v>
      </c>
      <c r="N19" s="56">
        <v>603448648.90999997</v>
      </c>
    </row>
    <row r="20" spans="2:14" x14ac:dyDescent="0.25">
      <c r="B20" s="206">
        <v>2022</v>
      </c>
      <c r="C20" s="56">
        <v>1256795513.1099999</v>
      </c>
      <c r="D20" s="56">
        <v>1180779393.0799999</v>
      </c>
      <c r="E20" s="56">
        <v>1022152650.4400003</v>
      </c>
      <c r="F20" s="56"/>
      <c r="G20" s="56"/>
      <c r="H20" s="56"/>
      <c r="I20" s="56"/>
      <c r="J20" s="56"/>
      <c r="K20" s="114"/>
      <c r="L20" s="114"/>
      <c r="M20" s="56"/>
      <c r="N20" s="56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379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Normal="100" workbookViewId="0">
      <selection activeCell="K9" sqref="K9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43" t="s">
        <v>75</v>
      </c>
    </row>
    <row r="2" spans="1:12" ht="18" x14ac:dyDescent="0.25">
      <c r="B2" s="223" t="s">
        <v>76</v>
      </c>
      <c r="C2" s="223"/>
      <c r="D2" s="223"/>
      <c r="E2" s="223"/>
      <c r="F2" s="223"/>
      <c r="G2" s="223"/>
      <c r="H2" s="223"/>
      <c r="I2" s="223"/>
    </row>
    <row r="3" spans="1:12" ht="15.75" x14ac:dyDescent="0.25">
      <c r="B3" s="11"/>
      <c r="C3" s="7"/>
      <c r="D3" s="7"/>
      <c r="E3" s="7"/>
      <c r="F3" s="7"/>
      <c r="G3" s="7"/>
      <c r="H3" s="7"/>
      <c r="I3" s="7"/>
    </row>
    <row r="4" spans="1:12" ht="15.75" x14ac:dyDescent="0.25">
      <c r="B4" s="147" t="s">
        <v>4</v>
      </c>
      <c r="C4" s="145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48" t="s">
        <v>88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3" t="s">
        <v>89</v>
      </c>
      <c r="C6" s="9">
        <v>332</v>
      </c>
      <c r="D6" s="9">
        <v>327</v>
      </c>
      <c r="E6" s="9">
        <v>322</v>
      </c>
      <c r="F6" s="9">
        <v>323</v>
      </c>
      <c r="G6" s="9">
        <v>321</v>
      </c>
      <c r="H6" s="9">
        <v>313</v>
      </c>
      <c r="I6" s="9">
        <v>304</v>
      </c>
      <c r="J6" s="9">
        <v>302</v>
      </c>
      <c r="K6" s="9">
        <v>297</v>
      </c>
      <c r="L6" s="9">
        <v>295</v>
      </c>
    </row>
    <row r="7" spans="1:12" x14ac:dyDescent="0.25">
      <c r="B7" s="3" t="s">
        <v>90</v>
      </c>
      <c r="C7" s="9">
        <v>412</v>
      </c>
      <c r="D7" s="9">
        <v>421</v>
      </c>
      <c r="E7" s="9">
        <v>429</v>
      </c>
      <c r="F7" s="9">
        <v>420</v>
      </c>
      <c r="G7" s="9">
        <v>431</v>
      </c>
      <c r="H7" s="9">
        <v>436</v>
      </c>
      <c r="I7" s="9">
        <v>448</v>
      </c>
      <c r="J7" s="9">
        <v>461</v>
      </c>
      <c r="K7" s="9">
        <v>477</v>
      </c>
      <c r="L7" s="9">
        <v>481</v>
      </c>
    </row>
    <row r="8" spans="1:12" x14ac:dyDescent="0.25">
      <c r="B8" s="3" t="s">
        <v>91</v>
      </c>
      <c r="C8" s="9">
        <v>355</v>
      </c>
      <c r="D8" s="9">
        <v>360</v>
      </c>
      <c r="E8" s="9">
        <v>359</v>
      </c>
      <c r="F8" s="9">
        <v>358</v>
      </c>
      <c r="G8" s="9">
        <v>355</v>
      </c>
      <c r="H8" s="9">
        <v>351</v>
      </c>
      <c r="I8" s="9">
        <v>339</v>
      </c>
      <c r="J8" s="9">
        <v>337</v>
      </c>
      <c r="K8" s="9">
        <v>340</v>
      </c>
      <c r="L8" s="9">
        <v>340</v>
      </c>
    </row>
    <row r="9" spans="1:12" x14ac:dyDescent="0.25">
      <c r="B9" s="1" t="s">
        <v>92</v>
      </c>
      <c r="C9" s="10">
        <v>1099</v>
      </c>
      <c r="D9" s="10">
        <v>1108</v>
      </c>
      <c r="E9" s="10">
        <v>1110</v>
      </c>
      <c r="F9" s="10">
        <v>1101</v>
      </c>
      <c r="G9" s="10">
        <v>1107</v>
      </c>
      <c r="H9" s="10">
        <v>1100</v>
      </c>
      <c r="I9" s="10">
        <v>1091</v>
      </c>
      <c r="J9" s="10">
        <f>SUM(J6:J8)</f>
        <v>1100</v>
      </c>
      <c r="K9" s="10">
        <f>SUM(K6:K8)</f>
        <v>1114</v>
      </c>
      <c r="L9" s="10">
        <f>SUM(L6:L8)</f>
        <v>1116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8"/>
      <c r="C11" s="8"/>
      <c r="D11" s="8"/>
      <c r="E11" s="8"/>
      <c r="F11" s="8"/>
      <c r="G11" s="8"/>
      <c r="H11" s="8"/>
      <c r="I11" s="8"/>
      <c r="J11" s="67"/>
    </row>
    <row r="12" spans="1:12" x14ac:dyDescent="0.25">
      <c r="B12" s="38" t="s">
        <v>360</v>
      </c>
      <c r="C12" s="38"/>
      <c r="D12" s="38"/>
      <c r="E12" s="38"/>
      <c r="F12" s="38"/>
      <c r="G12" s="8"/>
      <c r="H12" s="8"/>
      <c r="I12" s="8"/>
    </row>
    <row r="13" spans="1:12" x14ac:dyDescent="0.25">
      <c r="B13" s="62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J9:K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selection activeCell="A18" sqref="A18:XFD18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238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58" t="s">
        <v>239</v>
      </c>
      <c r="C5" s="159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72385536.539999992</v>
      </c>
      <c r="D6" s="39">
        <v>912567.92000000179</v>
      </c>
      <c r="E6" s="39">
        <v>20840335.250000015</v>
      </c>
      <c r="F6" s="39">
        <v>24819535.549999982</v>
      </c>
      <c r="G6" s="39">
        <v>7461064.2599999905</v>
      </c>
      <c r="H6" s="55">
        <v>6870410.5899999738</v>
      </c>
      <c r="I6" s="55">
        <v>9774398.6200000048</v>
      </c>
      <c r="J6" s="55">
        <v>14024376.719999969</v>
      </c>
      <c r="K6" s="55">
        <v>13822336.460000038</v>
      </c>
      <c r="L6" s="55">
        <v>10134236.830000043</v>
      </c>
      <c r="M6" s="55">
        <v>15284681.150000095</v>
      </c>
      <c r="N6" s="55">
        <v>12539285.789999843</v>
      </c>
    </row>
    <row r="7" spans="1:14" x14ac:dyDescent="0.25">
      <c r="B7" s="88">
        <v>2021</v>
      </c>
      <c r="C7" s="39">
        <v>24654538.569999997</v>
      </c>
      <c r="D7" s="39">
        <v>12832740.539999988</v>
      </c>
      <c r="E7" s="39">
        <v>27170007.660000019</v>
      </c>
      <c r="F7" s="39">
        <v>27087307.899999999</v>
      </c>
      <c r="G7" s="39">
        <v>23267388.439999983</v>
      </c>
      <c r="H7" s="39">
        <v>36531476.810000062</v>
      </c>
      <c r="I7" s="39">
        <v>28534028.629999965</v>
      </c>
      <c r="J7" s="39">
        <v>15577710.409999996</v>
      </c>
      <c r="K7" s="97">
        <v>23407481.389999986</v>
      </c>
      <c r="L7" s="97">
        <v>20913357.629999995</v>
      </c>
      <c r="M7" s="55">
        <v>26896558.52</v>
      </c>
      <c r="N7" s="55">
        <v>30690431.960000001</v>
      </c>
    </row>
    <row r="8" spans="1:14" x14ac:dyDescent="0.25">
      <c r="B8" s="206">
        <v>2022</v>
      </c>
      <c r="C8" s="39">
        <v>30032005.68</v>
      </c>
      <c r="D8" s="39">
        <v>19204766.850000001</v>
      </c>
      <c r="E8" s="39">
        <v>22402510.25</v>
      </c>
      <c r="F8" s="39"/>
      <c r="G8" s="39"/>
      <c r="H8" s="39"/>
      <c r="I8" s="39"/>
      <c r="J8" s="39"/>
      <c r="K8" s="97"/>
      <c r="L8" s="97"/>
      <c r="M8" s="55"/>
      <c r="N8" s="55"/>
    </row>
    <row r="9" spans="1:14" x14ac:dyDescent="0.25">
      <c r="B9" s="36"/>
      <c r="C9" s="39"/>
      <c r="D9" s="39"/>
      <c r="E9" s="39"/>
      <c r="F9" s="39"/>
      <c r="G9" s="39"/>
      <c r="H9" s="55"/>
      <c r="I9" s="55"/>
      <c r="J9" s="55"/>
      <c r="K9" s="55"/>
      <c r="L9" s="55"/>
      <c r="M9" s="55"/>
      <c r="N9" s="55"/>
    </row>
    <row r="10" spans="1:14" ht="15.75" x14ac:dyDescent="0.25">
      <c r="B10" s="147" t="s">
        <v>238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58" t="s">
        <v>236</v>
      </c>
      <c r="C11" s="159" t="s">
        <v>197</v>
      </c>
      <c r="D11" s="160" t="s">
        <v>198</v>
      </c>
      <c r="E11" s="160" t="s">
        <v>199</v>
      </c>
      <c r="F11" s="160" t="s">
        <v>200</v>
      </c>
      <c r="G11" s="160" t="s">
        <v>201</v>
      </c>
      <c r="H11" s="160" t="s">
        <v>202</v>
      </c>
      <c r="I11" s="160" t="s">
        <v>203</v>
      </c>
      <c r="J11" s="160" t="s">
        <v>204</v>
      </c>
      <c r="K11" s="160" t="s">
        <v>205</v>
      </c>
      <c r="L11" s="160" t="s">
        <v>206</v>
      </c>
      <c r="M11" s="160" t="s">
        <v>207</v>
      </c>
      <c r="N11" s="160" t="s">
        <v>208</v>
      </c>
    </row>
    <row r="12" spans="1:14" x14ac:dyDescent="0.25">
      <c r="B12" s="88">
        <v>2020</v>
      </c>
      <c r="C12" s="39">
        <v>151473021.50000015</v>
      </c>
      <c r="D12" s="39">
        <v>180641649.29999986</v>
      </c>
      <c r="E12" s="39">
        <v>129437761.67000002</v>
      </c>
      <c r="F12" s="39">
        <v>127221914.79000044</v>
      </c>
      <c r="G12" s="39">
        <v>129020834.56999922</v>
      </c>
      <c r="H12" s="39">
        <v>157835559.0200007</v>
      </c>
      <c r="I12" s="39">
        <v>137753832.94999945</v>
      </c>
      <c r="J12" s="39">
        <v>125515290.50999987</v>
      </c>
      <c r="K12" s="39">
        <v>128869755.5</v>
      </c>
      <c r="L12" s="39">
        <v>140820709.46000004</v>
      </c>
      <c r="M12" s="39">
        <v>207176898.38999963</v>
      </c>
      <c r="N12" s="39">
        <v>138921637.16000009</v>
      </c>
    </row>
    <row r="13" spans="1:14" x14ac:dyDescent="0.25">
      <c r="B13" s="88">
        <v>2021</v>
      </c>
      <c r="C13" s="39">
        <v>176242304.90999997</v>
      </c>
      <c r="D13" s="39">
        <v>147851235.32999998</v>
      </c>
      <c r="E13" s="39">
        <v>184204090.43000007</v>
      </c>
      <c r="F13" s="39">
        <v>189749020.32999998</v>
      </c>
      <c r="G13" s="39">
        <v>186102225.81000006</v>
      </c>
      <c r="H13" s="39">
        <v>158033941.31999993</v>
      </c>
      <c r="I13" s="39">
        <v>174367959.63999999</v>
      </c>
      <c r="J13" s="39">
        <v>136005919.98000002</v>
      </c>
      <c r="K13" s="114">
        <v>523606401.8499999</v>
      </c>
      <c r="L13" s="114">
        <v>217582400.42000008</v>
      </c>
      <c r="M13" s="39">
        <v>170934729.28999999</v>
      </c>
      <c r="N13" s="39">
        <v>245409312.96000001</v>
      </c>
    </row>
    <row r="14" spans="1:14" x14ac:dyDescent="0.25">
      <c r="B14" s="206">
        <v>2022</v>
      </c>
      <c r="C14" s="39">
        <v>233578878.30000001</v>
      </c>
      <c r="D14" s="39">
        <v>253645034.90999997</v>
      </c>
      <c r="E14" s="39">
        <v>232415023.15000004</v>
      </c>
      <c r="F14" s="39"/>
      <c r="G14" s="39"/>
      <c r="H14" s="39"/>
      <c r="I14" s="39"/>
      <c r="J14" s="39"/>
      <c r="K14" s="114"/>
      <c r="L14" s="114"/>
      <c r="M14" s="39"/>
      <c r="N14" s="39"/>
    </row>
    <row r="15" spans="1:14" x14ac:dyDescent="0.25">
      <c r="B15" s="36"/>
      <c r="C15" s="39"/>
      <c r="D15" s="39"/>
      <c r="E15" s="39"/>
      <c r="F15" s="39"/>
      <c r="G15" s="39"/>
      <c r="H15" s="55"/>
    </row>
    <row r="16" spans="1:14" ht="15.75" x14ac:dyDescent="0.25">
      <c r="B16" s="147" t="s">
        <v>238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ht="19.5" customHeight="1" x14ac:dyDescent="0.25">
      <c r="B17" s="158" t="s">
        <v>240</v>
      </c>
      <c r="C17" s="159" t="s">
        <v>197</v>
      </c>
      <c r="D17" s="160" t="s">
        <v>198</v>
      </c>
      <c r="E17" s="160" t="s">
        <v>199</v>
      </c>
      <c r="F17" s="160" t="s">
        <v>200</v>
      </c>
      <c r="G17" s="160" t="s">
        <v>201</v>
      </c>
      <c r="H17" s="160" t="s">
        <v>202</v>
      </c>
      <c r="I17" s="160" t="s">
        <v>203</v>
      </c>
      <c r="J17" s="160" t="s">
        <v>204</v>
      </c>
      <c r="K17" s="160" t="s">
        <v>205</v>
      </c>
      <c r="L17" s="160" t="s">
        <v>206</v>
      </c>
      <c r="M17" s="160" t="s">
        <v>207</v>
      </c>
      <c r="N17" s="160" t="s">
        <v>208</v>
      </c>
    </row>
    <row r="18" spans="2:14" x14ac:dyDescent="0.25">
      <c r="B18" s="88">
        <v>2020</v>
      </c>
      <c r="C18" s="39">
        <v>269375646.06999993</v>
      </c>
      <c r="D18" s="39">
        <v>215151332.36000025</v>
      </c>
      <c r="E18" s="39">
        <v>153655051.25999999</v>
      </c>
      <c r="F18" s="39">
        <v>149647248.6899991</v>
      </c>
      <c r="G18" s="39">
        <v>78300310.509999871</v>
      </c>
      <c r="H18" s="39">
        <v>125910010.01999998</v>
      </c>
      <c r="I18" s="39">
        <v>148444668.3100009</v>
      </c>
      <c r="J18" s="39">
        <v>151763336.46999836</v>
      </c>
      <c r="K18" s="39">
        <v>140717743.76000166</v>
      </c>
      <c r="L18" s="39">
        <v>112855527.37999892</v>
      </c>
      <c r="M18" s="39">
        <v>125610745.24000072</v>
      </c>
      <c r="N18" s="39">
        <v>224747326.04000068</v>
      </c>
    </row>
    <row r="19" spans="2:14" x14ac:dyDescent="0.25">
      <c r="B19" s="88">
        <v>2021</v>
      </c>
      <c r="C19" s="39">
        <v>276352139.67000008</v>
      </c>
      <c r="D19" s="39">
        <v>594597806.72999978</v>
      </c>
      <c r="E19" s="39">
        <v>349943462.72000003</v>
      </c>
      <c r="F19" s="39">
        <v>447871711.8900001</v>
      </c>
      <c r="G19" s="39">
        <v>355166029.39000058</v>
      </c>
      <c r="H19" s="39">
        <v>195362059</v>
      </c>
      <c r="I19" s="39">
        <v>161704043.15999937</v>
      </c>
      <c r="J19" s="39">
        <v>148956978.73000002</v>
      </c>
      <c r="K19" s="114">
        <v>176637170.17000008</v>
      </c>
      <c r="L19" s="114">
        <v>160953408.86000013</v>
      </c>
      <c r="M19" s="39">
        <v>173405318.66999999</v>
      </c>
      <c r="N19" s="39">
        <v>148136939.34999999</v>
      </c>
    </row>
    <row r="20" spans="2:14" x14ac:dyDescent="0.25">
      <c r="B20" s="206">
        <v>2022</v>
      </c>
      <c r="C20" s="39">
        <v>240685257.66999999</v>
      </c>
      <c r="D20" s="39">
        <v>218143478.41</v>
      </c>
      <c r="E20" s="39">
        <v>182069851.71000105</v>
      </c>
      <c r="F20" s="39"/>
      <c r="G20" s="39"/>
      <c r="H20" s="39"/>
      <c r="I20" s="39"/>
      <c r="J20" s="39"/>
      <c r="K20" s="114"/>
      <c r="L20" s="114"/>
      <c r="M20" s="39"/>
      <c r="N20" s="39"/>
    </row>
    <row r="21" spans="2:14" x14ac:dyDescent="0.25">
      <c r="B21" s="36"/>
      <c r="C21" s="39"/>
      <c r="D21" s="39"/>
      <c r="E21" s="39"/>
      <c r="F21" s="39"/>
      <c r="G21" s="39"/>
      <c r="H21" s="55"/>
    </row>
    <row r="22" spans="2:14" x14ac:dyDescent="0.25">
      <c r="B22" s="46" t="s">
        <v>380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K6" sqref="K6:K8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7.5703125" customWidth="1"/>
  </cols>
  <sheetData>
    <row r="1" spans="1:12" x14ac:dyDescent="0.25">
      <c r="A1" s="43" t="s">
        <v>75</v>
      </c>
    </row>
    <row r="2" spans="1:12" ht="18" customHeight="1" x14ac:dyDescent="0.25">
      <c r="B2" s="224" t="s">
        <v>194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47" t="s">
        <v>241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5.5" x14ac:dyDescent="0.25">
      <c r="B5" s="158" t="s">
        <v>242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2" ht="12.75" customHeight="1" x14ac:dyDescent="0.25">
      <c r="B6" s="34" t="s">
        <v>172</v>
      </c>
      <c r="C6" s="190">
        <v>303.60000000000002</v>
      </c>
      <c r="D6" s="190">
        <v>331.7</v>
      </c>
      <c r="E6" s="190">
        <v>326.60000000000002</v>
      </c>
      <c r="F6" s="190">
        <v>288.7</v>
      </c>
      <c r="G6" s="191">
        <v>331.9</v>
      </c>
      <c r="H6" s="191">
        <v>319.2</v>
      </c>
      <c r="I6" s="191">
        <v>351</v>
      </c>
      <c r="J6" s="191">
        <v>353.7</v>
      </c>
      <c r="K6" s="191">
        <v>429.72</v>
      </c>
      <c r="L6" s="191">
        <v>353.1088401975191</v>
      </c>
    </row>
    <row r="7" spans="1:12" x14ac:dyDescent="0.25">
      <c r="B7" s="34" t="s">
        <v>173</v>
      </c>
      <c r="C7" s="190">
        <v>1166</v>
      </c>
      <c r="D7" s="190">
        <v>1122</v>
      </c>
      <c r="E7" s="190">
        <v>1156.5999999999999</v>
      </c>
      <c r="F7" s="190">
        <v>1144.9000000000001</v>
      </c>
      <c r="G7" s="191">
        <v>1240.7</v>
      </c>
      <c r="H7" s="191">
        <v>1203.5</v>
      </c>
      <c r="I7" s="191">
        <v>1101.7</v>
      </c>
      <c r="J7" s="191">
        <v>1271.8</v>
      </c>
      <c r="K7" s="191">
        <v>1484</v>
      </c>
      <c r="L7" s="191">
        <v>1613.1608323319981</v>
      </c>
    </row>
    <row r="8" spans="1:12" x14ac:dyDescent="0.25">
      <c r="B8" s="34" t="s">
        <v>215</v>
      </c>
      <c r="C8" s="190">
        <v>478.4</v>
      </c>
      <c r="D8" s="192">
        <v>577.29999999999995</v>
      </c>
      <c r="E8" s="192">
        <v>630.6</v>
      </c>
      <c r="F8" s="192">
        <v>630.29999999999995</v>
      </c>
      <c r="G8" s="193">
        <v>551.1</v>
      </c>
      <c r="H8" s="193">
        <v>629</v>
      </c>
      <c r="I8" s="193">
        <v>639.29999999999995</v>
      </c>
      <c r="J8" s="193">
        <v>486.7</v>
      </c>
      <c r="K8" s="193">
        <v>586.61</v>
      </c>
      <c r="L8" s="193">
        <v>583.64223061099415</v>
      </c>
    </row>
    <row r="9" spans="1:12" x14ac:dyDescent="0.25">
      <c r="B9" s="34"/>
      <c r="C9" s="190"/>
      <c r="D9" s="190"/>
      <c r="E9" s="192"/>
      <c r="F9" s="192"/>
      <c r="G9" s="192"/>
      <c r="H9" s="193"/>
      <c r="I9" s="193"/>
      <c r="J9" s="193"/>
      <c r="K9" s="193"/>
      <c r="L9" s="191"/>
    </row>
    <row r="10" spans="1:12" ht="13.5" customHeight="1" x14ac:dyDescent="0.25">
      <c r="B10" s="36"/>
      <c r="C10" s="190"/>
      <c r="D10" s="190"/>
      <c r="E10" s="190"/>
      <c r="F10" s="190"/>
      <c r="G10" s="190"/>
      <c r="H10" s="191"/>
      <c r="I10" s="191"/>
      <c r="J10" s="191"/>
      <c r="K10" s="191"/>
      <c r="L10" s="75"/>
    </row>
    <row r="11" spans="1:12" ht="15.75" x14ac:dyDescent="0.25">
      <c r="B11" s="147" t="s">
        <v>243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54"/>
    </row>
    <row r="12" spans="1:12" ht="25.5" x14ac:dyDescent="0.25">
      <c r="B12" s="158" t="s">
        <v>244</v>
      </c>
      <c r="C12" s="161">
        <v>2013</v>
      </c>
      <c r="D12" s="161">
        <v>2014</v>
      </c>
      <c r="E12" s="161">
        <v>2015</v>
      </c>
      <c r="F12" s="161">
        <v>2016</v>
      </c>
      <c r="G12" s="161">
        <v>2017</v>
      </c>
      <c r="H12" s="161">
        <v>2018</v>
      </c>
      <c r="I12" s="161">
        <v>2019</v>
      </c>
      <c r="J12" s="161">
        <v>2020</v>
      </c>
      <c r="K12" s="161">
        <v>2021</v>
      </c>
      <c r="L12" s="210" t="s">
        <v>377</v>
      </c>
    </row>
    <row r="13" spans="1:12" x14ac:dyDescent="0.25">
      <c r="B13" s="34" t="s">
        <v>245</v>
      </c>
      <c r="C13" s="190">
        <v>179.2</v>
      </c>
      <c r="D13" s="190">
        <v>218.6</v>
      </c>
      <c r="E13" s="190">
        <v>224.5</v>
      </c>
      <c r="F13" s="190">
        <v>236</v>
      </c>
      <c r="G13" s="191">
        <v>229.7</v>
      </c>
      <c r="H13" s="191">
        <v>247.9</v>
      </c>
      <c r="I13" s="191">
        <v>251</v>
      </c>
      <c r="J13" s="191">
        <v>246.5</v>
      </c>
      <c r="K13" s="191">
        <v>219.67</v>
      </c>
      <c r="L13" s="191">
        <v>226.7287877757004</v>
      </c>
    </row>
    <row r="14" spans="1:12" x14ac:dyDescent="0.25">
      <c r="B14" s="34" t="s">
        <v>90</v>
      </c>
      <c r="C14" s="190">
        <v>197.2</v>
      </c>
      <c r="D14" s="190">
        <v>225.6</v>
      </c>
      <c r="E14" s="190">
        <v>225.4</v>
      </c>
      <c r="F14" s="190">
        <v>229.2</v>
      </c>
      <c r="G14" s="191">
        <v>229</v>
      </c>
      <c r="H14" s="191">
        <v>239.9</v>
      </c>
      <c r="I14" s="191">
        <v>238.6</v>
      </c>
      <c r="J14" s="191">
        <v>242.5</v>
      </c>
      <c r="K14" s="191">
        <v>251.44</v>
      </c>
      <c r="L14" s="191">
        <v>250.55020416605794</v>
      </c>
    </row>
    <row r="15" spans="1:12" x14ac:dyDescent="0.25">
      <c r="B15" s="34" t="s">
        <v>91</v>
      </c>
      <c r="C15" s="190">
        <v>265.8</v>
      </c>
      <c r="D15" s="192">
        <v>287.39999999999998</v>
      </c>
      <c r="E15" s="192">
        <v>318</v>
      </c>
      <c r="F15" s="192">
        <v>357.9</v>
      </c>
      <c r="G15" s="193">
        <v>372.6</v>
      </c>
      <c r="H15" s="193">
        <v>405.8</v>
      </c>
      <c r="I15" s="193">
        <v>410</v>
      </c>
      <c r="J15" s="193">
        <v>407.9</v>
      </c>
      <c r="K15" s="193">
        <v>396.34</v>
      </c>
      <c r="L15" s="193">
        <v>471.74384174907829</v>
      </c>
    </row>
    <row r="16" spans="1:12" x14ac:dyDescent="0.25">
      <c r="B16" s="36"/>
      <c r="C16" s="89"/>
      <c r="D16" s="89"/>
      <c r="E16" s="89"/>
      <c r="F16" s="89"/>
      <c r="G16" s="89"/>
      <c r="H16" s="90"/>
      <c r="I16" s="91"/>
      <c r="J16" s="91"/>
      <c r="K16" s="91"/>
    </row>
    <row r="17" spans="2:11" x14ac:dyDescent="0.25">
      <c r="B17" s="46" t="s">
        <v>374</v>
      </c>
      <c r="C17" s="92"/>
      <c r="D17" s="92"/>
      <c r="E17" s="92"/>
      <c r="F17" s="92"/>
      <c r="G17" s="92"/>
      <c r="H17" s="91"/>
      <c r="I17" s="91"/>
      <c r="J17" s="91"/>
      <c r="K17" s="91"/>
    </row>
    <row r="18" spans="2:11" x14ac:dyDescent="0.25">
      <c r="B18" s="37"/>
      <c r="C18" s="92"/>
      <c r="D18" s="92"/>
      <c r="E18" s="92"/>
      <c r="F18" s="92"/>
      <c r="G18" s="92"/>
      <c r="H18" s="91"/>
      <c r="I18" s="91"/>
      <c r="J18" s="91"/>
      <c r="K18" s="91"/>
    </row>
    <row r="19" spans="2:11" x14ac:dyDescent="0.25">
      <c r="B19" s="8"/>
      <c r="C19" s="8"/>
      <c r="D19" s="8"/>
      <c r="E19" s="8"/>
      <c r="F19" s="8"/>
      <c r="G19" s="8"/>
    </row>
    <row r="20" spans="2:11" x14ac:dyDescent="0.25">
      <c r="B20" s="8"/>
      <c r="C20" s="8"/>
      <c r="D20" s="8"/>
      <c r="E20" s="8"/>
      <c r="F20" s="8"/>
      <c r="G20" s="8"/>
    </row>
    <row r="21" spans="2:11" x14ac:dyDescent="0.25">
      <c r="B21" s="8"/>
      <c r="C21" s="8"/>
      <c r="D21" s="8"/>
      <c r="E21" s="8"/>
      <c r="F21" s="8"/>
      <c r="G21" s="8"/>
    </row>
    <row r="22" spans="2:11" x14ac:dyDescent="0.25">
      <c r="B22" s="8"/>
      <c r="C22" s="8"/>
      <c r="D22" s="8"/>
      <c r="E22" s="8"/>
      <c r="F22" s="8"/>
      <c r="G22" s="8"/>
    </row>
    <row r="23" spans="2:11" x14ac:dyDescent="0.25">
      <c r="B23" s="8"/>
      <c r="C23" s="8"/>
      <c r="D23" s="8"/>
      <c r="E23" s="8"/>
      <c r="F23" s="8"/>
      <c r="G23" s="8"/>
    </row>
    <row r="24" spans="2:11" x14ac:dyDescent="0.25">
      <c r="B24" s="8"/>
      <c r="C24" s="8"/>
      <c r="D24" s="8"/>
      <c r="E24" s="8"/>
      <c r="F24" s="8"/>
      <c r="G24" s="8"/>
    </row>
    <row r="25" spans="2:11" x14ac:dyDescent="0.25">
      <c r="B25" s="8"/>
      <c r="C25" s="8"/>
      <c r="D25" s="8"/>
      <c r="E25" s="8"/>
      <c r="F25" s="8"/>
      <c r="G25" s="8"/>
    </row>
    <row r="26" spans="2:11" x14ac:dyDescent="0.25">
      <c r="B26" s="8"/>
      <c r="C26" s="8"/>
      <c r="D26" s="8"/>
      <c r="E26" s="8"/>
      <c r="F26" s="8"/>
      <c r="G26" s="8"/>
    </row>
    <row r="27" spans="2:11" x14ac:dyDescent="0.25">
      <c r="B27" s="8"/>
      <c r="C27" s="8"/>
      <c r="D27" s="8"/>
      <c r="E27" s="8"/>
      <c r="F27" s="8"/>
      <c r="G27" s="8"/>
    </row>
    <row r="28" spans="2:11" x14ac:dyDescent="0.25">
      <c r="B28" s="8"/>
      <c r="C28" s="8"/>
      <c r="D28" s="8"/>
      <c r="E28" s="8"/>
      <c r="F28" s="8"/>
      <c r="G28" s="8"/>
    </row>
    <row r="29" spans="2:11" x14ac:dyDescent="0.25">
      <c r="B29" s="8"/>
      <c r="C29" s="8"/>
      <c r="D29" s="8"/>
      <c r="E29" s="8"/>
      <c r="F29" s="8"/>
      <c r="G29" s="8"/>
    </row>
    <row r="30" spans="2:11" x14ac:dyDescent="0.25">
      <c r="B30" s="8"/>
      <c r="C30" s="8"/>
      <c r="D30" s="8"/>
      <c r="E30" s="8"/>
      <c r="F30" s="8"/>
      <c r="G30" s="8"/>
    </row>
    <row r="31" spans="2:11" x14ac:dyDescent="0.25">
      <c r="B31" s="8"/>
      <c r="C31" s="8"/>
      <c r="D31" s="8"/>
      <c r="E31" s="8"/>
      <c r="F31" s="8"/>
      <c r="G31" s="8"/>
    </row>
    <row r="32" spans="2:11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118" zoomScaleNormal="118" workbookViewId="0">
      <selection activeCell="I6" sqref="I6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" customWidth="1"/>
    <col min="14" max="14" width="15.85546875" bestFit="1" customWidth="1"/>
  </cols>
  <sheetData>
    <row r="1" spans="1:13" x14ac:dyDescent="0.25">
      <c r="A1" s="43" t="s">
        <v>75</v>
      </c>
    </row>
    <row r="2" spans="1:13" ht="18" x14ac:dyDescent="0.25">
      <c r="B2" s="224" t="s">
        <v>246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247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39.75" customHeight="1" x14ac:dyDescent="0.25">
      <c r="B5" s="158" t="s">
        <v>43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25">
      <c r="B6" s="34" t="s">
        <v>84</v>
      </c>
      <c r="C6" s="56">
        <v>3402031064</v>
      </c>
      <c r="D6" s="56">
        <v>2236583689</v>
      </c>
      <c r="E6" s="56">
        <v>2444336745</v>
      </c>
      <c r="F6" s="56">
        <v>2949737616</v>
      </c>
      <c r="G6" s="56">
        <v>3052164469</v>
      </c>
      <c r="H6" s="56">
        <v>3119452482</v>
      </c>
      <c r="I6" s="56">
        <v>3274461110.1375599</v>
      </c>
      <c r="J6" s="56">
        <v>3253024428.6542702</v>
      </c>
      <c r="K6" s="56">
        <v>4212433177.2399998</v>
      </c>
      <c r="L6" s="56">
        <v>4330365445.0212402</v>
      </c>
    </row>
    <row r="7" spans="1:13" x14ac:dyDescent="0.25">
      <c r="B7" s="34" t="s">
        <v>78</v>
      </c>
      <c r="C7" s="56">
        <v>35458419198.019997</v>
      </c>
      <c r="D7" s="56">
        <v>39493488344.419998</v>
      </c>
      <c r="E7" s="56">
        <v>44872629529.269997</v>
      </c>
      <c r="F7" s="56">
        <v>49738176160.059998</v>
      </c>
      <c r="G7" s="56">
        <v>62780770895.210007</v>
      </c>
      <c r="H7" s="56">
        <v>61243796064.500008</v>
      </c>
      <c r="I7" s="56">
        <v>63667247835.560005</v>
      </c>
      <c r="J7" s="56">
        <v>65541336143.849998</v>
      </c>
      <c r="K7" s="56">
        <v>77723858074.729996</v>
      </c>
      <c r="L7" s="56">
        <v>80298815939.770004</v>
      </c>
    </row>
    <row r="8" spans="1:13" x14ac:dyDescent="0.25">
      <c r="B8" s="34" t="s">
        <v>157</v>
      </c>
      <c r="C8" s="65">
        <v>7.2886772783314034E-3</v>
      </c>
      <c r="D8" s="65">
        <v>7.2210436792650842E-3</v>
      </c>
      <c r="E8" s="65">
        <v>7.8917023360352851E-3</v>
      </c>
      <c r="F8" s="65">
        <v>8.4069236248152084E-3</v>
      </c>
      <c r="G8" s="65">
        <v>1.0044936286116406E-2</v>
      </c>
      <c r="H8" s="65">
        <v>9.4269407293441649E-3</v>
      </c>
      <c r="I8" s="65">
        <v>9.224528150103814E-3</v>
      </c>
      <c r="J8" s="65">
        <v>9.3793446862480544E-3</v>
      </c>
      <c r="K8" s="65">
        <v>9.2650549926100237E-3</v>
      </c>
      <c r="L8" s="65">
        <v>1.0035350702777921E-2</v>
      </c>
      <c r="M8" s="68"/>
    </row>
    <row r="9" spans="1:13" x14ac:dyDescent="0.25">
      <c r="B9" s="34" t="s">
        <v>92</v>
      </c>
      <c r="C9" s="56">
        <v>38860450262.019997</v>
      </c>
      <c r="D9" s="56">
        <v>41730072033.419998</v>
      </c>
      <c r="E9" s="56">
        <v>47316966274.269997</v>
      </c>
      <c r="F9" s="56">
        <v>52687913776.059998</v>
      </c>
      <c r="G9" s="56">
        <v>65832935364.210007</v>
      </c>
      <c r="H9" s="56">
        <v>64363248546.500008</v>
      </c>
      <c r="I9" s="56">
        <v>66941708945.697563</v>
      </c>
      <c r="J9" s="56">
        <v>68794360572.504272</v>
      </c>
      <c r="K9" s="56">
        <v>81936291251.970001</v>
      </c>
      <c r="L9" s="56">
        <v>84629181384.791245</v>
      </c>
    </row>
    <row r="10" spans="1:13" ht="16.5" x14ac:dyDescent="0.3">
      <c r="B10" s="21"/>
      <c r="C10" s="21"/>
      <c r="D10" s="21"/>
      <c r="E10" s="21"/>
      <c r="F10" s="21"/>
      <c r="G10" s="21"/>
      <c r="H10" s="21"/>
      <c r="I10" s="21"/>
    </row>
    <row r="11" spans="1:13" ht="16.5" x14ac:dyDescent="0.3">
      <c r="B11" s="46" t="s">
        <v>381</v>
      </c>
      <c r="C11" s="21"/>
      <c r="D11" s="21"/>
      <c r="E11" s="21"/>
      <c r="F11" s="21"/>
      <c r="G11" s="21"/>
      <c r="H11" s="21"/>
      <c r="I11" s="21"/>
      <c r="K11" s="191"/>
    </row>
    <row r="12" spans="1:13" x14ac:dyDescent="0.25">
      <c r="B12" s="8"/>
      <c r="C12" s="8"/>
      <c r="D12" s="8"/>
      <c r="E12" s="8"/>
      <c r="F12" s="8"/>
      <c r="G12" s="8"/>
      <c r="H12" s="8"/>
      <c r="I12" s="8"/>
      <c r="K12" s="191"/>
    </row>
    <row r="13" spans="1:13" x14ac:dyDescent="0.25">
      <c r="B13" s="8"/>
      <c r="C13" s="8"/>
      <c r="D13" s="8"/>
      <c r="E13" s="8"/>
      <c r="F13" s="8"/>
      <c r="G13" s="8"/>
      <c r="H13" s="8"/>
      <c r="I13" s="8"/>
      <c r="K13" s="193"/>
    </row>
    <row r="14" spans="1:13" x14ac:dyDescent="0.25">
      <c r="B14" s="8"/>
      <c r="C14" s="8"/>
      <c r="D14" s="8"/>
      <c r="E14" s="8"/>
      <c r="F14" s="8"/>
      <c r="G14" s="8"/>
      <c r="H14" s="8"/>
      <c r="I14" s="8"/>
    </row>
    <row r="15" spans="1:13" x14ac:dyDescent="0.25">
      <c r="B15" s="8"/>
      <c r="C15" s="8"/>
      <c r="D15" s="8"/>
      <c r="E15" s="8"/>
      <c r="F15" s="8"/>
      <c r="G15" s="8"/>
      <c r="H15" s="8"/>
      <c r="I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Normal="100" workbookViewId="0">
      <selection activeCell="J24" sqref="J24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246</v>
      </c>
      <c r="C2" s="224"/>
      <c r="D2" s="224"/>
      <c r="E2" s="224"/>
      <c r="F2" s="224"/>
      <c r="G2" s="224"/>
      <c r="H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248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26.25" x14ac:dyDescent="0.25">
      <c r="B5" s="162" t="s">
        <v>249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252079304.20649976</v>
      </c>
      <c r="D6" s="39">
        <v>251216738.20950699</v>
      </c>
      <c r="E6" s="39">
        <v>265523597.96662754</v>
      </c>
      <c r="F6" s="39">
        <v>236461574.42911804</v>
      </c>
      <c r="G6" s="39">
        <v>253425875.30288768</v>
      </c>
      <c r="H6" s="54">
        <v>264538648.88935542</v>
      </c>
      <c r="I6" s="54">
        <v>280876125.79989052</v>
      </c>
      <c r="J6" s="54">
        <v>261210334.05761576</v>
      </c>
      <c r="K6" s="54">
        <v>285545142.39787054</v>
      </c>
      <c r="L6" s="54">
        <v>285620353.82928848</v>
      </c>
      <c r="M6" s="54">
        <v>288453084.96405029</v>
      </c>
      <c r="N6" s="54">
        <v>328003348.4615593</v>
      </c>
    </row>
    <row r="7" spans="1:14" x14ac:dyDescent="0.25">
      <c r="B7" s="88">
        <v>2021</v>
      </c>
      <c r="C7" s="39">
        <v>307844967.95993304</v>
      </c>
      <c r="D7" s="39">
        <v>289792260.56500006</v>
      </c>
      <c r="E7" s="39">
        <v>315965671.36434484</v>
      </c>
      <c r="F7" s="39">
        <v>350479077.3162179</v>
      </c>
      <c r="G7" s="39">
        <v>347449998.54558653</v>
      </c>
      <c r="H7" s="39">
        <v>352861550.95246428</v>
      </c>
      <c r="I7" s="39">
        <v>353655448.15663171</v>
      </c>
      <c r="J7" s="39">
        <v>373085046.60604835</v>
      </c>
      <c r="K7" s="54">
        <v>371907937.34720218</v>
      </c>
      <c r="L7" s="54">
        <v>370029730.39221799</v>
      </c>
      <c r="M7" s="54">
        <v>378554944.54000002</v>
      </c>
      <c r="N7" s="54">
        <v>399539431.92000002</v>
      </c>
    </row>
    <row r="8" spans="1:14" x14ac:dyDescent="0.25">
      <c r="B8" s="88">
        <v>2022</v>
      </c>
      <c r="C8" s="39">
        <v>334818179.88189101</v>
      </c>
      <c r="D8" s="39">
        <v>319426735.94297099</v>
      </c>
      <c r="E8" s="39">
        <v>378557363.42034727</v>
      </c>
      <c r="F8" s="39"/>
      <c r="G8" s="39"/>
      <c r="H8" s="54"/>
      <c r="I8" s="54"/>
      <c r="J8" s="54"/>
      <c r="K8" s="54"/>
      <c r="L8" s="54"/>
      <c r="M8" s="54"/>
      <c r="N8" s="54"/>
    </row>
    <row r="9" spans="1:14" x14ac:dyDescent="0.25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75" x14ac:dyDescent="0.25">
      <c r="B10" s="147" t="s">
        <v>250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ht="26.25" x14ac:dyDescent="0.25">
      <c r="B11" s="162" t="s">
        <v>251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25">
      <c r="B12" s="88">
        <v>2020</v>
      </c>
      <c r="C12" s="39">
        <v>5438351650.0299997</v>
      </c>
      <c r="D12" s="39">
        <v>5592213019.1800003</v>
      </c>
      <c r="E12" s="39">
        <v>5191831757.6799994</v>
      </c>
      <c r="F12" s="39">
        <v>5139570744.1200008</v>
      </c>
      <c r="G12" s="39">
        <v>5749977011.039999</v>
      </c>
      <c r="H12" s="54">
        <v>4882172178.5700006</v>
      </c>
      <c r="I12" s="54">
        <v>5143062207.1299973</v>
      </c>
      <c r="J12" s="54">
        <v>5490115860.4499989</v>
      </c>
      <c r="K12" s="54">
        <v>5590151320.1900005</v>
      </c>
      <c r="L12" s="54">
        <v>4870210791.9899998</v>
      </c>
      <c r="M12" s="54">
        <v>6036996951.4699984</v>
      </c>
      <c r="N12" s="54">
        <v>6416682652.0000048</v>
      </c>
    </row>
    <row r="13" spans="1:14" x14ac:dyDescent="0.25">
      <c r="B13" s="88">
        <v>2021</v>
      </c>
      <c r="C13" s="39">
        <v>6109715390.5199995</v>
      </c>
      <c r="D13" s="39">
        <v>6288062224.1800003</v>
      </c>
      <c r="E13" s="39">
        <v>6061191233.4699993</v>
      </c>
      <c r="F13" s="39">
        <v>5996512365.1800013</v>
      </c>
      <c r="G13" s="39">
        <v>6359897709.0100012</v>
      </c>
      <c r="H13" s="39">
        <v>6678134308.4499979</v>
      </c>
      <c r="I13" s="39">
        <v>5907217979.8400021</v>
      </c>
      <c r="J13" s="39">
        <v>5850614096.2199984</v>
      </c>
      <c r="K13" s="54">
        <v>6444178145.4300032</v>
      </c>
      <c r="L13" s="54">
        <v>5930232009.5699997</v>
      </c>
      <c r="M13" s="54">
        <v>6472172388.3400002</v>
      </c>
      <c r="N13" s="54">
        <v>9625930224.5200005</v>
      </c>
    </row>
    <row r="14" spans="1:14" x14ac:dyDescent="0.25">
      <c r="B14" s="206">
        <v>2022</v>
      </c>
      <c r="C14" s="39">
        <v>6402159337.5799999</v>
      </c>
      <c r="D14" s="39">
        <v>6269585814.9699993</v>
      </c>
      <c r="E14" s="39">
        <v>8362181560.6599998</v>
      </c>
      <c r="F14" s="39"/>
      <c r="G14" s="39"/>
      <c r="H14" s="39"/>
      <c r="I14" s="39"/>
      <c r="J14" s="39"/>
      <c r="K14" s="54"/>
      <c r="L14" s="54"/>
      <c r="M14" s="54"/>
      <c r="N14" s="54"/>
    </row>
    <row r="15" spans="1:14" ht="16.5" x14ac:dyDescent="0.3">
      <c r="B15" s="21"/>
      <c r="C15" s="8"/>
      <c r="D15" s="8"/>
      <c r="E15" s="8"/>
      <c r="F15" s="8"/>
      <c r="G15" s="8"/>
    </row>
    <row r="16" spans="1:14" x14ac:dyDescent="0.25">
      <c r="B16" s="46" t="s">
        <v>382</v>
      </c>
      <c r="C16" s="8"/>
      <c r="D16" s="8"/>
      <c r="E16" s="8"/>
      <c r="F16" s="8"/>
      <c r="G16" s="8"/>
    </row>
    <row r="17" spans="2:7" x14ac:dyDescent="0.25">
      <c r="B17" s="8"/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</sheetData>
  <mergeCells count="1">
    <mergeCell ref="B2:H2"/>
  </mergeCells>
  <phoneticPr fontId="21" type="noConversion"/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topLeftCell="A4" zoomScaleNormal="100" workbookViewId="0">
      <selection activeCell="M23" sqref="M23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4.85546875" customWidth="1"/>
    <col min="15" max="15" width="15.28515625" bestFit="1" customWidth="1"/>
  </cols>
  <sheetData>
    <row r="1" spans="1:12" x14ac:dyDescent="0.25">
      <c r="A1" s="43" t="s">
        <v>75</v>
      </c>
    </row>
    <row r="2" spans="1:12" ht="18" x14ac:dyDescent="0.25">
      <c r="B2" s="224" t="s">
        <v>246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252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6.25" x14ac:dyDescent="0.25">
      <c r="B5" s="164" t="s">
        <v>253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34" t="s">
        <v>179</v>
      </c>
      <c r="C6" s="39">
        <v>27649309410.669998</v>
      </c>
      <c r="D6" s="39">
        <v>30404532611.150002</v>
      </c>
      <c r="E6" s="39">
        <v>34079351853.25</v>
      </c>
      <c r="F6" s="39">
        <v>36799875497.279999</v>
      </c>
      <c r="G6" s="39">
        <v>45400022592.910004</v>
      </c>
      <c r="H6" s="39">
        <v>45981273274.160004</v>
      </c>
      <c r="I6" s="39">
        <v>46669898460.980003</v>
      </c>
      <c r="J6" s="39">
        <v>47895417502.010002</v>
      </c>
      <c r="K6" s="39">
        <v>55520961666.089996</v>
      </c>
      <c r="L6" s="39">
        <v>56087047598.319992</v>
      </c>
    </row>
    <row r="7" spans="1:12" x14ac:dyDescent="0.25">
      <c r="B7" s="34" t="s">
        <v>180</v>
      </c>
      <c r="C7" s="39">
        <v>2592031704.23</v>
      </c>
      <c r="D7" s="39">
        <v>3151696714.3000002</v>
      </c>
      <c r="E7" s="39">
        <v>3795423034.5900002</v>
      </c>
      <c r="F7" s="39">
        <v>4555987053.4799995</v>
      </c>
      <c r="G7" s="39">
        <v>5300938957.25</v>
      </c>
      <c r="H7" s="39">
        <v>5877222460.9399996</v>
      </c>
      <c r="I7" s="39">
        <v>6275624710.3199997</v>
      </c>
      <c r="J7" s="39">
        <v>6445321327.1599998</v>
      </c>
      <c r="K7" s="39">
        <v>8485072597.6599998</v>
      </c>
      <c r="L7" s="39">
        <v>8563221738.0899992</v>
      </c>
    </row>
    <row r="8" spans="1:12" x14ac:dyDescent="0.25">
      <c r="B8" s="34" t="s">
        <v>181</v>
      </c>
      <c r="C8" s="39">
        <v>5217078083.1199999</v>
      </c>
      <c r="D8" s="39">
        <v>5937259018.9700003</v>
      </c>
      <c r="E8" s="39">
        <v>6997854641.4300003</v>
      </c>
      <c r="F8" s="39">
        <v>8382313609.3000002</v>
      </c>
      <c r="G8" s="39">
        <v>12079809345.049999</v>
      </c>
      <c r="H8" s="39">
        <v>9385300329.3999996</v>
      </c>
      <c r="I8" s="39">
        <v>10721724664.26</v>
      </c>
      <c r="J8" s="39">
        <v>11200597314.68</v>
      </c>
      <c r="K8" s="39">
        <v>13717823810.98</v>
      </c>
      <c r="L8" s="39">
        <v>13249127086.76</v>
      </c>
    </row>
    <row r="9" spans="1:12" x14ac:dyDescent="0.25">
      <c r="B9" s="36" t="s">
        <v>92</v>
      </c>
      <c r="C9" s="84">
        <f t="shared" ref="C9:J9" si="0">C6+C7+C8</f>
        <v>35458419198.019997</v>
      </c>
      <c r="D9" s="84">
        <f t="shared" si="0"/>
        <v>39493488344.419998</v>
      </c>
      <c r="E9" s="84">
        <f t="shared" si="0"/>
        <v>44872629529.269997</v>
      </c>
      <c r="F9" s="84">
        <f t="shared" si="0"/>
        <v>49738176160.059998</v>
      </c>
      <c r="G9" s="84">
        <f t="shared" si="0"/>
        <v>62780770895.210007</v>
      </c>
      <c r="H9" s="84">
        <f t="shared" si="0"/>
        <v>61243796064.500008</v>
      </c>
      <c r="I9" s="84">
        <f t="shared" si="0"/>
        <v>63667247835.560005</v>
      </c>
      <c r="J9" s="84">
        <f t="shared" si="0"/>
        <v>65541336143.849998</v>
      </c>
      <c r="K9" s="84">
        <v>77723858075</v>
      </c>
      <c r="L9" s="84">
        <v>77899396423.169983</v>
      </c>
    </row>
    <row r="10" spans="1:12" x14ac:dyDescent="0.25">
      <c r="B10" s="36"/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x14ac:dyDescent="0.25">
      <c r="B11" s="212" t="s">
        <v>254</v>
      </c>
      <c r="C11" s="213" t="s">
        <v>383</v>
      </c>
      <c r="D11" s="149">
        <v>2014</v>
      </c>
      <c r="E11" s="213">
        <v>2015</v>
      </c>
      <c r="F11" s="213">
        <v>2016</v>
      </c>
      <c r="G11" s="213">
        <v>2017</v>
      </c>
      <c r="H11" s="213">
        <v>2018</v>
      </c>
      <c r="I11" s="213">
        <v>2019</v>
      </c>
      <c r="J11" s="213">
        <v>2020</v>
      </c>
      <c r="K11" s="213">
        <v>2021</v>
      </c>
      <c r="L11" s="213" t="s">
        <v>377</v>
      </c>
    </row>
    <row r="12" spans="1:12" x14ac:dyDescent="0.25">
      <c r="B12" s="34" t="s">
        <v>179</v>
      </c>
      <c r="C12" s="234"/>
      <c r="D12" s="39">
        <v>4619</v>
      </c>
      <c r="E12" s="39">
        <v>5118</v>
      </c>
      <c r="F12" s="39">
        <v>5370</v>
      </c>
      <c r="G12" s="39">
        <v>6444</v>
      </c>
      <c r="H12" s="39">
        <v>6516</v>
      </c>
      <c r="I12" s="39">
        <v>6545</v>
      </c>
      <c r="J12" s="39">
        <v>6693</v>
      </c>
      <c r="K12" s="39">
        <v>7771</v>
      </c>
      <c r="L12" s="39">
        <v>7850</v>
      </c>
    </row>
    <row r="13" spans="1:12" x14ac:dyDescent="0.25">
      <c r="B13" s="34" t="s">
        <v>180</v>
      </c>
      <c r="C13" s="234"/>
      <c r="D13" s="39">
        <v>6854</v>
      </c>
      <c r="E13" s="39">
        <v>7457</v>
      </c>
      <c r="F13" s="39">
        <v>7985</v>
      </c>
      <c r="G13" s="39">
        <v>8448</v>
      </c>
      <c r="H13" s="39">
        <v>7153</v>
      </c>
      <c r="I13" s="39">
        <v>6467</v>
      </c>
      <c r="J13" s="39">
        <v>6277</v>
      </c>
      <c r="K13" s="39">
        <v>8199</v>
      </c>
      <c r="L13" s="39">
        <v>8275</v>
      </c>
    </row>
    <row r="14" spans="1:12" x14ac:dyDescent="0.25">
      <c r="B14" s="34" t="s">
        <v>181</v>
      </c>
      <c r="C14" s="234"/>
      <c r="D14" s="39">
        <v>3251</v>
      </c>
      <c r="E14" s="39">
        <v>3733</v>
      </c>
      <c r="F14" s="39">
        <v>4256</v>
      </c>
      <c r="G14" s="39">
        <v>5716</v>
      </c>
      <c r="H14" s="39">
        <v>4245</v>
      </c>
      <c r="I14" s="39">
        <v>4596</v>
      </c>
      <c r="J14" s="39">
        <v>4623</v>
      </c>
      <c r="K14" s="39">
        <v>5619</v>
      </c>
      <c r="L14" s="39">
        <v>5427</v>
      </c>
    </row>
    <row r="15" spans="1:12" x14ac:dyDescent="0.25">
      <c r="B15" s="36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ht="16.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25">
      <c r="B17" s="46" t="s">
        <v>373</v>
      </c>
      <c r="C17" s="8"/>
      <c r="D17" s="8"/>
      <c r="E17" s="8"/>
      <c r="F17" s="8"/>
      <c r="G17" s="8"/>
      <c r="H17" s="8"/>
      <c r="I17" s="8"/>
    </row>
    <row r="18" spans="1:15" x14ac:dyDescent="0.25">
      <c r="A18" s="46"/>
      <c r="B18" s="233" t="s">
        <v>389</v>
      </c>
      <c r="C18" s="233"/>
      <c r="D18" s="233"/>
      <c r="E18" s="233"/>
      <c r="F18" s="233"/>
      <c r="G18" s="8"/>
      <c r="H18" s="8"/>
      <c r="I18" s="8"/>
      <c r="O18" s="106"/>
    </row>
    <row r="19" spans="1:15" x14ac:dyDescent="0.25">
      <c r="B19" s="8"/>
      <c r="C19" s="8"/>
      <c r="D19" s="8"/>
      <c r="E19" s="8"/>
      <c r="F19" s="8"/>
      <c r="G19" s="8"/>
      <c r="H19" s="8"/>
      <c r="I19" s="8"/>
      <c r="O19" s="106"/>
    </row>
    <row r="20" spans="1:15" x14ac:dyDescent="0.25">
      <c r="B20" s="8"/>
      <c r="C20" s="8"/>
      <c r="D20" s="8"/>
      <c r="E20" s="8"/>
      <c r="F20" s="8"/>
      <c r="G20" s="8"/>
      <c r="H20" s="8"/>
      <c r="I20" s="8"/>
      <c r="O20" s="68"/>
    </row>
    <row r="21" spans="1:15" x14ac:dyDescent="0.25">
      <c r="B21" s="8"/>
      <c r="C21" s="8"/>
      <c r="D21" s="8"/>
      <c r="E21" s="8"/>
      <c r="F21" s="8"/>
      <c r="G21" s="8"/>
      <c r="H21" s="8"/>
      <c r="I21" s="8"/>
    </row>
    <row r="22" spans="1:15" x14ac:dyDescent="0.25">
      <c r="B22" s="8"/>
      <c r="C22" s="8"/>
      <c r="D22" s="8"/>
      <c r="E22" s="8"/>
      <c r="F22" s="8"/>
      <c r="G22" s="8"/>
      <c r="H22" s="8"/>
      <c r="I22" s="8"/>
    </row>
    <row r="23" spans="1:15" x14ac:dyDescent="0.25">
      <c r="B23" s="8"/>
      <c r="C23" s="8"/>
      <c r="D23" s="8"/>
      <c r="E23" s="8"/>
      <c r="F23" s="8"/>
      <c r="G23" s="8"/>
      <c r="H23" s="8"/>
      <c r="I23" s="8"/>
    </row>
    <row r="24" spans="1:15" x14ac:dyDescent="0.25">
      <c r="B24" s="8"/>
      <c r="C24" s="8"/>
      <c r="D24" s="8"/>
      <c r="E24" s="8"/>
      <c r="F24" s="8"/>
      <c r="G24" s="8"/>
      <c r="H24" s="8"/>
      <c r="I24" s="8"/>
    </row>
    <row r="25" spans="1:15" x14ac:dyDescent="0.25">
      <c r="B25" s="8"/>
      <c r="C25" s="8"/>
      <c r="D25" s="8"/>
      <c r="E25" s="8"/>
      <c r="F25" s="8"/>
      <c r="G25" s="8"/>
      <c r="H25" s="8"/>
      <c r="I25" s="8"/>
    </row>
    <row r="26" spans="1:15" x14ac:dyDescent="0.25">
      <c r="B26" s="8"/>
      <c r="C26" s="8"/>
      <c r="D26" s="8"/>
      <c r="E26" s="8"/>
      <c r="F26" s="8"/>
      <c r="G26" s="8"/>
      <c r="H26" s="8"/>
      <c r="I26" s="8"/>
    </row>
    <row r="27" spans="1:15" x14ac:dyDescent="0.25">
      <c r="B27" s="8"/>
      <c r="C27" s="8"/>
      <c r="D27" s="8"/>
      <c r="E27" s="8"/>
      <c r="F27" s="8"/>
      <c r="G27" s="8"/>
      <c r="H27" s="8"/>
      <c r="I27" s="8"/>
    </row>
    <row r="28" spans="1:15" x14ac:dyDescent="0.25">
      <c r="B28" s="8"/>
      <c r="C28" s="8"/>
      <c r="D28" s="8"/>
      <c r="E28" s="8"/>
      <c r="F28" s="8"/>
      <c r="G28" s="8"/>
      <c r="H28" s="8"/>
      <c r="I28" s="8"/>
    </row>
    <row r="29" spans="1:15" x14ac:dyDescent="0.25">
      <c r="B29" s="8"/>
      <c r="C29" s="8"/>
      <c r="D29" s="8"/>
      <c r="E29" s="8"/>
      <c r="F29" s="8"/>
      <c r="G29" s="8"/>
      <c r="H29" s="8"/>
      <c r="I29" s="8"/>
    </row>
    <row r="30" spans="1:15" x14ac:dyDescent="0.25">
      <c r="B30" s="8"/>
      <c r="C30" s="8"/>
      <c r="D30" s="8"/>
      <c r="E30" s="8"/>
      <c r="F30" s="8"/>
      <c r="G30" s="8"/>
      <c r="H30" s="8"/>
      <c r="I30" s="8"/>
    </row>
    <row r="31" spans="1:15" x14ac:dyDescent="0.25">
      <c r="B31" s="8"/>
      <c r="C31" s="8"/>
      <c r="D31" s="8"/>
      <c r="E31" s="8"/>
      <c r="F31" s="8"/>
      <c r="G31" s="8"/>
      <c r="H31" s="8"/>
      <c r="I31" s="8"/>
    </row>
    <row r="32" spans="1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ignoredErrors>
    <ignoredError sqref="C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K27" sqref="K27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246</v>
      </c>
      <c r="C2" s="224"/>
      <c r="D2" s="224"/>
      <c r="E2" s="224"/>
      <c r="F2" s="224"/>
      <c r="G2" s="224"/>
      <c r="H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255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62" t="s">
        <v>256</v>
      </c>
      <c r="C5" s="195" t="s">
        <v>197</v>
      </c>
      <c r="D5" s="195" t="s">
        <v>198</v>
      </c>
      <c r="E5" s="195" t="s">
        <v>199</v>
      </c>
      <c r="F5" s="195" t="s">
        <v>200</v>
      </c>
      <c r="G5" s="195" t="s">
        <v>201</v>
      </c>
      <c r="H5" s="195" t="s">
        <v>202</v>
      </c>
      <c r="I5" s="195" t="s">
        <v>203</v>
      </c>
      <c r="J5" s="195" t="s">
        <v>204</v>
      </c>
      <c r="K5" s="195" t="s">
        <v>205</v>
      </c>
      <c r="L5" s="195" t="s">
        <v>206</v>
      </c>
      <c r="M5" s="195" t="s">
        <v>207</v>
      </c>
      <c r="N5" s="195" t="s">
        <v>208</v>
      </c>
    </row>
    <row r="6" spans="1:14" x14ac:dyDescent="0.25">
      <c r="B6" s="88">
        <v>2020</v>
      </c>
      <c r="C6" s="56">
        <v>3871203230.6300001</v>
      </c>
      <c r="D6" s="56">
        <v>4010220970.4700003</v>
      </c>
      <c r="E6" s="56">
        <v>3728919175.0599995</v>
      </c>
      <c r="F6" s="56">
        <v>3764451677.9500008</v>
      </c>
      <c r="G6" s="56">
        <v>4460369141.3699989</v>
      </c>
      <c r="H6" s="196">
        <v>3453677891.6100006</v>
      </c>
      <c r="I6" s="196">
        <v>3599800006.0900002</v>
      </c>
      <c r="J6" s="196">
        <v>3710443476.2799988</v>
      </c>
      <c r="K6" s="196">
        <v>4068989339.6800003</v>
      </c>
      <c r="L6" s="196">
        <v>3645783462</v>
      </c>
      <c r="M6" s="196">
        <v>4163625830.4199982</v>
      </c>
      <c r="N6" s="196">
        <v>5417933300.4500046</v>
      </c>
    </row>
    <row r="7" spans="1:14" x14ac:dyDescent="0.25">
      <c r="B7" s="88">
        <v>2021</v>
      </c>
      <c r="C7" s="56">
        <v>4055495307.6999998</v>
      </c>
      <c r="D7" s="56">
        <v>4259750470.2300005</v>
      </c>
      <c r="E7" s="56">
        <v>4112712687.9499989</v>
      </c>
      <c r="F7" s="56">
        <v>3955323140.2300014</v>
      </c>
      <c r="G7" s="56">
        <v>4197775739.8600006</v>
      </c>
      <c r="H7" s="56">
        <v>4814788784.8499985</v>
      </c>
      <c r="I7" s="56">
        <v>4176516613.7400017</v>
      </c>
      <c r="J7" s="56">
        <v>4132803327.5999985</v>
      </c>
      <c r="K7" s="196">
        <v>4313778749.5700035</v>
      </c>
      <c r="L7" s="196">
        <v>4142308849.5</v>
      </c>
      <c r="M7" s="196">
        <v>4684157104.4300003</v>
      </c>
      <c r="N7" s="196">
        <v>8675550890.4300003</v>
      </c>
    </row>
    <row r="8" spans="1:14" x14ac:dyDescent="0.25">
      <c r="B8" s="206">
        <v>2022</v>
      </c>
      <c r="C8" s="56">
        <v>4453752741.75</v>
      </c>
      <c r="D8" s="56">
        <v>4331327450.7999992</v>
      </c>
      <c r="E8" s="56">
        <v>4208964205.5600014</v>
      </c>
      <c r="F8" s="56"/>
      <c r="G8" s="56"/>
      <c r="H8" s="56"/>
      <c r="I8" s="56"/>
      <c r="J8" s="56"/>
      <c r="K8" s="196"/>
      <c r="L8" s="196"/>
      <c r="M8" s="196"/>
      <c r="N8" s="196"/>
    </row>
    <row r="9" spans="1:14" x14ac:dyDescent="0.25">
      <c r="B9" s="88"/>
      <c r="C9" s="56"/>
      <c r="D9" s="56"/>
      <c r="E9" s="56"/>
      <c r="F9" s="56"/>
      <c r="G9" s="56"/>
      <c r="H9" s="196"/>
      <c r="I9" s="196"/>
      <c r="J9" s="196"/>
      <c r="K9" s="196"/>
      <c r="L9" s="196"/>
      <c r="M9" s="196"/>
      <c r="N9" s="196"/>
    </row>
    <row r="10" spans="1:14" ht="15.75" x14ac:dyDescent="0.25">
      <c r="B10" s="147" t="s">
        <v>255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B11" s="162" t="s">
        <v>257</v>
      </c>
      <c r="C11" s="195" t="s">
        <v>197</v>
      </c>
      <c r="D11" s="195" t="s">
        <v>198</v>
      </c>
      <c r="E11" s="195" t="s">
        <v>199</v>
      </c>
      <c r="F11" s="195" t="s">
        <v>200</v>
      </c>
      <c r="G11" s="195" t="s">
        <v>201</v>
      </c>
      <c r="H11" s="195" t="s">
        <v>202</v>
      </c>
      <c r="I11" s="195" t="s">
        <v>203</v>
      </c>
      <c r="J11" s="195" t="s">
        <v>204</v>
      </c>
      <c r="K11" s="195" t="s">
        <v>205</v>
      </c>
      <c r="L11" s="195" t="s">
        <v>206</v>
      </c>
      <c r="M11" s="195" t="s">
        <v>207</v>
      </c>
      <c r="N11" s="195" t="s">
        <v>208</v>
      </c>
    </row>
    <row r="12" spans="1:14" x14ac:dyDescent="0.25">
      <c r="B12" s="88">
        <v>2020</v>
      </c>
      <c r="C12" s="56">
        <v>554194837.33000004</v>
      </c>
      <c r="D12" s="56">
        <v>598152203.95999992</v>
      </c>
      <c r="E12" s="56">
        <v>531296377.06999993</v>
      </c>
      <c r="F12" s="56">
        <v>516177565.67000031</v>
      </c>
      <c r="G12" s="56">
        <v>494588257.61999989</v>
      </c>
      <c r="H12" s="196">
        <v>551385741.65999985</v>
      </c>
      <c r="I12" s="196">
        <v>587643185.05000019</v>
      </c>
      <c r="J12" s="196">
        <v>519274982.07999945</v>
      </c>
      <c r="K12" s="196">
        <v>601106290.83000088</v>
      </c>
      <c r="L12" s="196">
        <v>405944608.25</v>
      </c>
      <c r="M12" s="196">
        <v>803372075.77999973</v>
      </c>
      <c r="N12" s="196">
        <v>282185201.85999966</v>
      </c>
    </row>
    <row r="13" spans="1:14" x14ac:dyDescent="0.25">
      <c r="B13" s="88">
        <v>2021</v>
      </c>
      <c r="C13" s="56">
        <v>910011109.02999997</v>
      </c>
      <c r="D13" s="56">
        <v>598877245.88000011</v>
      </c>
      <c r="E13" s="56">
        <v>645235039.25999999</v>
      </c>
      <c r="F13" s="56">
        <v>613383656.77999973</v>
      </c>
      <c r="G13" s="56">
        <v>717309784.38000011</v>
      </c>
      <c r="H13" s="56">
        <v>681462720.11999989</v>
      </c>
      <c r="I13" s="56">
        <v>673697338.30000019</v>
      </c>
      <c r="J13" s="56">
        <v>647225283.55000019</v>
      </c>
      <c r="K13" s="196">
        <v>1075194973.6300001</v>
      </c>
      <c r="L13" s="196">
        <v>743324596.32999992</v>
      </c>
      <c r="M13" s="196">
        <v>686594087.44000006</v>
      </c>
      <c r="N13" s="196">
        <v>492756762.95999998</v>
      </c>
    </row>
    <row r="14" spans="1:14" x14ac:dyDescent="0.25">
      <c r="B14" s="206">
        <v>2022</v>
      </c>
      <c r="C14" s="56">
        <v>751171778.74000001</v>
      </c>
      <c r="D14" s="56">
        <v>786372929.1400001</v>
      </c>
      <c r="E14" s="56">
        <v>694727826.71999979</v>
      </c>
      <c r="F14" s="56"/>
      <c r="G14" s="56"/>
      <c r="H14" s="56"/>
      <c r="I14" s="56"/>
      <c r="J14" s="56"/>
      <c r="K14" s="196"/>
      <c r="L14" s="196"/>
      <c r="M14" s="196"/>
      <c r="N14" s="196"/>
    </row>
    <row r="15" spans="1:14" s="93" customFormat="1" ht="16.5" x14ac:dyDescent="0.3">
      <c r="B15" s="94"/>
      <c r="C15" s="197"/>
      <c r="D15" s="197"/>
      <c r="E15" s="197"/>
      <c r="F15" s="197"/>
      <c r="G15" s="197"/>
      <c r="H15" s="198"/>
      <c r="I15" s="198"/>
      <c r="J15" s="198"/>
      <c r="K15" s="198"/>
      <c r="L15" s="198"/>
      <c r="M15" s="198"/>
      <c r="N15" s="198"/>
    </row>
    <row r="16" spans="1:14" s="93" customFormat="1" ht="15.75" x14ac:dyDescent="0.25">
      <c r="B16" s="147" t="s">
        <v>255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pans="2:14" s="93" customFormat="1" x14ac:dyDescent="0.25">
      <c r="B17" s="162" t="s">
        <v>258</v>
      </c>
      <c r="C17" s="195" t="s">
        <v>197</v>
      </c>
      <c r="D17" s="195" t="s">
        <v>198</v>
      </c>
      <c r="E17" s="195" t="s">
        <v>199</v>
      </c>
      <c r="F17" s="195" t="s">
        <v>200</v>
      </c>
      <c r="G17" s="195" t="s">
        <v>201</v>
      </c>
      <c r="H17" s="195" t="s">
        <v>202</v>
      </c>
      <c r="I17" s="195" t="s">
        <v>203</v>
      </c>
      <c r="J17" s="195" t="s">
        <v>204</v>
      </c>
      <c r="K17" s="195" t="s">
        <v>205</v>
      </c>
      <c r="L17" s="195" t="s">
        <v>206</v>
      </c>
      <c r="M17" s="195" t="s">
        <v>207</v>
      </c>
      <c r="N17" s="195" t="s">
        <v>208</v>
      </c>
    </row>
    <row r="18" spans="2:14" s="93" customFormat="1" x14ac:dyDescent="0.25">
      <c r="B18" s="88">
        <v>2020</v>
      </c>
      <c r="C18" s="56">
        <v>1012953582.0700001</v>
      </c>
      <c r="D18" s="56">
        <v>983839844.74999988</v>
      </c>
      <c r="E18" s="56">
        <v>931616205.54999995</v>
      </c>
      <c r="F18" s="56">
        <v>858941500.5</v>
      </c>
      <c r="G18" s="56">
        <v>795019612.05000019</v>
      </c>
      <c r="H18" s="196">
        <v>877108545.30000019</v>
      </c>
      <c r="I18" s="196">
        <v>955619015.98999977</v>
      </c>
      <c r="J18" s="196">
        <v>1260397402.0900002</v>
      </c>
      <c r="K18" s="196">
        <v>920055689.67999935</v>
      </c>
      <c r="L18" s="196">
        <v>818482721.73999977</v>
      </c>
      <c r="M18" s="196">
        <v>1069999045.2700005</v>
      </c>
      <c r="N18" s="196">
        <v>716564149.69000053</v>
      </c>
    </row>
    <row r="19" spans="2:14" s="93" customFormat="1" x14ac:dyDescent="0.25">
      <c r="B19" s="88">
        <v>2021</v>
      </c>
      <c r="C19" s="56">
        <v>1144208973.79</v>
      </c>
      <c r="D19" s="56">
        <v>1429434508.0700002</v>
      </c>
      <c r="E19" s="56">
        <v>1303243506.2599998</v>
      </c>
      <c r="F19" s="56">
        <v>1427805568.1700001</v>
      </c>
      <c r="G19" s="56">
        <v>1444812184.7700005</v>
      </c>
      <c r="H19" s="56">
        <v>1181882803.4799995</v>
      </c>
      <c r="I19" s="56">
        <v>1057004027.8000002</v>
      </c>
      <c r="J19" s="56">
        <v>1070585485.0699997</v>
      </c>
      <c r="K19" s="196">
        <v>1055204422.2299995</v>
      </c>
      <c r="L19" s="196">
        <v>1044598563.7399998</v>
      </c>
      <c r="M19" s="196">
        <v>1101421196.47</v>
      </c>
      <c r="N19" s="196">
        <v>457622571.13</v>
      </c>
    </row>
    <row r="20" spans="2:14" s="93" customFormat="1" x14ac:dyDescent="0.25">
      <c r="B20" s="206">
        <v>2022</v>
      </c>
      <c r="C20" s="56">
        <v>1197234817.0899999</v>
      </c>
      <c r="D20" s="56">
        <v>1151885435.03</v>
      </c>
      <c r="E20" s="56">
        <v>1059070011.7800002</v>
      </c>
      <c r="F20" s="56"/>
      <c r="G20" s="56"/>
      <c r="H20" s="56"/>
      <c r="I20" s="56"/>
      <c r="J20" s="56"/>
      <c r="K20" s="196"/>
      <c r="L20" s="196"/>
      <c r="M20" s="196"/>
      <c r="N20" s="196"/>
    </row>
    <row r="21" spans="2:14" s="93" customFormat="1" ht="16.5" x14ac:dyDescent="0.3">
      <c r="B21" s="94"/>
      <c r="C21" s="95"/>
      <c r="D21" s="95"/>
      <c r="E21" s="95"/>
      <c r="F21" s="95"/>
      <c r="G21" s="95"/>
    </row>
    <row r="22" spans="2:14" x14ac:dyDescent="0.25">
      <c r="B22" s="46" t="s">
        <v>384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workbookViewId="0">
      <selection activeCell="I33" sqref="I33"/>
    </sheetView>
  </sheetViews>
  <sheetFormatPr defaultRowHeight="15" x14ac:dyDescent="0.25"/>
  <cols>
    <col min="2" max="2" width="29" customWidth="1"/>
    <col min="3" max="11" width="14.28515625" bestFit="1" customWidth="1"/>
    <col min="12" max="12" width="15.7109375" customWidth="1"/>
    <col min="14" max="14" width="16.85546875" bestFit="1" customWidth="1"/>
  </cols>
  <sheetData>
    <row r="1" spans="1:13" x14ac:dyDescent="0.25">
      <c r="A1" s="43" t="s">
        <v>75</v>
      </c>
    </row>
    <row r="2" spans="1:13" ht="18" x14ac:dyDescent="0.25">
      <c r="B2" s="224" t="s">
        <v>246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259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ht="26.25" x14ac:dyDescent="0.25">
      <c r="B5" s="164" t="s">
        <v>260</v>
      </c>
      <c r="C5" s="161">
        <v>2013</v>
      </c>
      <c r="D5" s="161">
        <v>2014</v>
      </c>
      <c r="E5" s="161">
        <v>2015</v>
      </c>
      <c r="F5" s="161">
        <v>2016</v>
      </c>
      <c r="G5" s="161">
        <v>2017</v>
      </c>
      <c r="H5" s="161">
        <v>2018</v>
      </c>
      <c r="I5" s="161">
        <v>2019</v>
      </c>
      <c r="J5" s="161">
        <v>2020</v>
      </c>
      <c r="K5" s="161">
        <v>2021</v>
      </c>
      <c r="L5" s="210" t="s">
        <v>377</v>
      </c>
    </row>
    <row r="6" spans="1:13" x14ac:dyDescent="0.25">
      <c r="B6" s="34" t="s">
        <v>172</v>
      </c>
      <c r="C6" s="199">
        <v>396566994</v>
      </c>
      <c r="D6" s="199">
        <v>416409070</v>
      </c>
      <c r="E6" s="199">
        <v>524704182</v>
      </c>
      <c r="F6" s="199">
        <v>624597944</v>
      </c>
      <c r="G6" s="199">
        <v>737213348</v>
      </c>
      <c r="H6" s="199">
        <v>896282699</v>
      </c>
      <c r="I6" s="199">
        <v>923975020.61573005</v>
      </c>
      <c r="J6" s="199">
        <v>853253990.05210292</v>
      </c>
      <c r="K6" s="199">
        <v>957552565</v>
      </c>
      <c r="L6" s="199">
        <v>989085200.99875402</v>
      </c>
    </row>
    <row r="7" spans="1:13" x14ac:dyDescent="0.25">
      <c r="B7" s="34" t="s">
        <v>173</v>
      </c>
      <c r="C7" s="199">
        <v>1531901200</v>
      </c>
      <c r="D7" s="199">
        <v>264486049</v>
      </c>
      <c r="E7" s="199">
        <v>232875946</v>
      </c>
      <c r="F7" s="199">
        <v>461992484</v>
      </c>
      <c r="G7" s="199">
        <v>336569710</v>
      </c>
      <c r="H7" s="199">
        <v>239232946</v>
      </c>
      <c r="I7" s="199">
        <v>267988765.577535</v>
      </c>
      <c r="J7" s="199">
        <v>212330944.0618524</v>
      </c>
      <c r="K7" s="199">
        <v>394324192</v>
      </c>
      <c r="L7" s="199">
        <v>401218515.45300996</v>
      </c>
    </row>
    <row r="8" spans="1:13" x14ac:dyDescent="0.25">
      <c r="B8" s="34" t="s">
        <v>215</v>
      </c>
      <c r="C8" s="199">
        <v>1473562870</v>
      </c>
      <c r="D8" s="199">
        <v>1555688570</v>
      </c>
      <c r="E8" s="199">
        <v>1686756617</v>
      </c>
      <c r="F8" s="199">
        <v>1863147188</v>
      </c>
      <c r="G8" s="199">
        <v>1978381411</v>
      </c>
      <c r="H8" s="199">
        <v>1983936837</v>
      </c>
      <c r="I8" s="199">
        <v>2082497323.9442999</v>
      </c>
      <c r="J8" s="199">
        <v>2187439494.5403147</v>
      </c>
      <c r="K8" s="199">
        <v>2860556420</v>
      </c>
      <c r="L8" s="199">
        <v>2941328799.2394772</v>
      </c>
    </row>
    <row r="9" spans="1:13" x14ac:dyDescent="0.25">
      <c r="B9" s="36" t="s">
        <v>92</v>
      </c>
      <c r="C9" s="200">
        <v>3402031064</v>
      </c>
      <c r="D9" s="200">
        <v>2236583689</v>
      </c>
      <c r="E9" s="200">
        <v>2444336745</v>
      </c>
      <c r="F9" s="200">
        <v>2949737616</v>
      </c>
      <c r="G9" s="200">
        <v>3052164469</v>
      </c>
      <c r="H9" s="200">
        <v>3119452482</v>
      </c>
      <c r="I9" s="200">
        <v>3274461110.1375647</v>
      </c>
      <c r="J9" s="200">
        <v>3253024428.6542702</v>
      </c>
      <c r="K9" s="200">
        <v>4212433177</v>
      </c>
      <c r="L9" s="200">
        <v>4331632515.6912413</v>
      </c>
      <c r="M9" s="78"/>
    </row>
    <row r="10" spans="1:13" x14ac:dyDescent="0.25">
      <c r="B10" s="36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78"/>
    </row>
    <row r="11" spans="1:13" s="214" customFormat="1" x14ac:dyDescent="0.25">
      <c r="B11" s="212" t="s">
        <v>254</v>
      </c>
      <c r="C11" s="216" t="s">
        <v>383</v>
      </c>
      <c r="D11" s="216">
        <v>2014</v>
      </c>
      <c r="E11" s="216">
        <v>2015</v>
      </c>
      <c r="F11" s="216">
        <v>2016</v>
      </c>
      <c r="G11" s="216">
        <v>2017</v>
      </c>
      <c r="H11" s="216">
        <v>2018</v>
      </c>
      <c r="I11" s="216">
        <v>2019</v>
      </c>
      <c r="J11" s="216">
        <v>2020</v>
      </c>
      <c r="K11" s="216" t="s">
        <v>385</v>
      </c>
      <c r="L11" s="216" t="s">
        <v>377</v>
      </c>
    </row>
    <row r="12" spans="1:13" x14ac:dyDescent="0.25">
      <c r="B12" s="34" t="s">
        <v>172</v>
      </c>
      <c r="C12" s="235"/>
      <c r="D12" s="215">
        <v>2554</v>
      </c>
      <c r="E12" s="215">
        <v>2861</v>
      </c>
      <c r="F12" s="215">
        <v>3288</v>
      </c>
      <c r="G12" s="215">
        <v>5184</v>
      </c>
      <c r="H12" s="215">
        <v>4213</v>
      </c>
      <c r="I12" s="215">
        <v>4344</v>
      </c>
      <c r="J12" s="215">
        <v>4011</v>
      </c>
      <c r="K12" s="215">
        <v>4501</v>
      </c>
      <c r="L12" s="215">
        <v>4650</v>
      </c>
      <c r="M12" s="78"/>
    </row>
    <row r="13" spans="1:13" x14ac:dyDescent="0.25">
      <c r="B13" s="34" t="s">
        <v>173</v>
      </c>
      <c r="C13" s="235"/>
      <c r="D13" s="215">
        <v>4018</v>
      </c>
      <c r="E13" s="215">
        <v>3637</v>
      </c>
      <c r="F13" s="215">
        <v>6132</v>
      </c>
      <c r="G13" s="215">
        <v>4569</v>
      </c>
      <c r="H13" s="215">
        <v>3191</v>
      </c>
      <c r="I13" s="215">
        <v>3574</v>
      </c>
      <c r="J13" s="215">
        <v>2832</v>
      </c>
      <c r="K13" s="215">
        <v>5259</v>
      </c>
      <c r="L13" s="215">
        <v>5351</v>
      </c>
      <c r="M13" s="78"/>
    </row>
    <row r="14" spans="1:13" x14ac:dyDescent="0.25">
      <c r="B14" s="34" t="s">
        <v>215</v>
      </c>
      <c r="C14" s="235"/>
      <c r="D14" s="215">
        <v>1808</v>
      </c>
      <c r="E14" s="215">
        <v>1855</v>
      </c>
      <c r="F14" s="215">
        <v>2245</v>
      </c>
      <c r="G14" s="215">
        <v>3140</v>
      </c>
      <c r="H14" s="215">
        <v>4068</v>
      </c>
      <c r="I14" s="215">
        <v>4270</v>
      </c>
      <c r="J14" s="215">
        <v>4486</v>
      </c>
      <c r="K14" s="215">
        <v>5866</v>
      </c>
      <c r="L14" s="215">
        <v>6031</v>
      </c>
      <c r="M14" s="78"/>
    </row>
    <row r="15" spans="1:13" x14ac:dyDescent="0.25">
      <c r="B15" s="36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78"/>
    </row>
    <row r="16" spans="1:13" ht="16.5" x14ac:dyDescent="0.3">
      <c r="B16" s="21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386</v>
      </c>
      <c r="C17" s="8"/>
      <c r="D17" s="8"/>
      <c r="E17" s="8"/>
      <c r="F17" s="8"/>
      <c r="G17" s="8"/>
      <c r="H17" s="8"/>
      <c r="I17" s="8"/>
    </row>
    <row r="18" spans="2:9" x14ac:dyDescent="0.25">
      <c r="B18" s="233" t="s">
        <v>390</v>
      </c>
      <c r="C18" s="233"/>
      <c r="D18" s="233"/>
      <c r="E18" s="233"/>
      <c r="F18" s="233"/>
      <c r="G18" s="233"/>
      <c r="H18" s="46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ignoredErrors>
    <ignoredError sqref="K11 C11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D26" sqref="D26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75</v>
      </c>
    </row>
    <row r="2" spans="1:14" ht="18" customHeight="1" x14ac:dyDescent="0.25">
      <c r="B2" s="224" t="s">
        <v>246</v>
      </c>
      <c r="C2" s="224"/>
      <c r="D2" s="224"/>
      <c r="E2" s="224"/>
      <c r="F2" s="224"/>
      <c r="G2" s="224"/>
      <c r="H2" s="224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47" t="s">
        <v>261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25">
      <c r="B5" s="162" t="s">
        <v>172</v>
      </c>
      <c r="C5" s="163" t="s">
        <v>197</v>
      </c>
      <c r="D5" s="163" t="s">
        <v>198</v>
      </c>
      <c r="E5" s="163" t="s">
        <v>199</v>
      </c>
      <c r="F5" s="163" t="s">
        <v>200</v>
      </c>
      <c r="G5" s="163" t="s">
        <v>201</v>
      </c>
      <c r="H5" s="163" t="s">
        <v>202</v>
      </c>
      <c r="I5" s="163" t="s">
        <v>203</v>
      </c>
      <c r="J5" s="163" t="s">
        <v>204</v>
      </c>
      <c r="K5" s="163" t="s">
        <v>205</v>
      </c>
      <c r="L5" s="163" t="s">
        <v>206</v>
      </c>
      <c r="M5" s="163" t="s">
        <v>207</v>
      </c>
      <c r="N5" s="163" t="s">
        <v>208</v>
      </c>
    </row>
    <row r="6" spans="1:14" x14ac:dyDescent="0.25">
      <c r="B6" s="88">
        <v>2020</v>
      </c>
      <c r="C6" s="39">
        <v>68600218.890662149</v>
      </c>
      <c r="D6" s="39">
        <v>76917833.25620155</v>
      </c>
      <c r="E6" s="39">
        <v>73316272.427450985</v>
      </c>
      <c r="F6" s="39">
        <v>63501627.944386512</v>
      </c>
      <c r="G6" s="39">
        <v>65271921.352012694</v>
      </c>
      <c r="H6" s="54">
        <v>61562049.448888779</v>
      </c>
      <c r="I6" s="54">
        <v>65669293.852500021</v>
      </c>
      <c r="J6" s="54">
        <v>63752111.129999995</v>
      </c>
      <c r="K6" s="54">
        <v>76910799.530000091</v>
      </c>
      <c r="L6" s="54">
        <v>74134245.069999933</v>
      </c>
      <c r="M6" s="54">
        <v>72771055.190000176</v>
      </c>
      <c r="N6" s="54">
        <v>90846561.960000038</v>
      </c>
    </row>
    <row r="7" spans="1:14" x14ac:dyDescent="0.25">
      <c r="B7" s="88">
        <v>2021</v>
      </c>
      <c r="C7" s="39">
        <v>74884282.429999992</v>
      </c>
      <c r="D7" s="39">
        <v>71608466.459999993</v>
      </c>
      <c r="E7" s="39">
        <v>72716104.419999361</v>
      </c>
      <c r="F7" s="39">
        <v>77821967.089999795</v>
      </c>
      <c r="G7" s="39">
        <v>81784953.749999881</v>
      </c>
      <c r="H7" s="39">
        <v>72041802.339583278</v>
      </c>
      <c r="I7" s="39">
        <v>77902829.399999976</v>
      </c>
      <c r="J7" s="39">
        <v>75745479.319999456</v>
      </c>
      <c r="K7" s="54">
        <v>83281873.799999982</v>
      </c>
      <c r="L7" s="54">
        <v>92462759.189999998</v>
      </c>
      <c r="M7" s="54">
        <v>87432409.689999998</v>
      </c>
      <c r="N7" s="54">
        <v>89869636.969999999</v>
      </c>
    </row>
    <row r="8" spans="1:14" x14ac:dyDescent="0.25">
      <c r="B8" s="206">
        <v>2022</v>
      </c>
      <c r="C8" s="39">
        <v>80353655.769999906</v>
      </c>
      <c r="D8" s="39">
        <v>83980167.494103089</v>
      </c>
      <c r="E8" s="39">
        <v>86407666.185068369</v>
      </c>
      <c r="F8" s="39"/>
      <c r="G8" s="39"/>
      <c r="H8" s="39"/>
      <c r="I8" s="39"/>
      <c r="J8" s="39"/>
      <c r="K8" s="54"/>
      <c r="L8" s="54"/>
      <c r="M8" s="54"/>
      <c r="N8" s="54"/>
    </row>
    <row r="9" spans="1:14" x14ac:dyDescent="0.25">
      <c r="B9" s="88"/>
      <c r="C9" s="39"/>
      <c r="D9" s="39"/>
      <c r="E9" s="39"/>
      <c r="F9" s="39"/>
      <c r="G9" s="39"/>
      <c r="H9" s="54"/>
      <c r="I9" s="54"/>
      <c r="J9" s="54"/>
      <c r="K9" s="54"/>
      <c r="L9" s="54"/>
      <c r="M9" s="54"/>
      <c r="N9" s="54"/>
    </row>
    <row r="10" spans="1:14" ht="15.75" x14ac:dyDescent="0.25">
      <c r="B10" s="147" t="s">
        <v>261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25">
      <c r="B11" s="162" t="s">
        <v>173</v>
      </c>
      <c r="C11" s="163" t="s">
        <v>197</v>
      </c>
      <c r="D11" s="163" t="s">
        <v>198</v>
      </c>
      <c r="E11" s="163" t="s">
        <v>199</v>
      </c>
      <c r="F11" s="163" t="s">
        <v>200</v>
      </c>
      <c r="G11" s="163" t="s">
        <v>201</v>
      </c>
      <c r="H11" s="163" t="s">
        <v>202</v>
      </c>
      <c r="I11" s="163" t="s">
        <v>203</v>
      </c>
      <c r="J11" s="163" t="s">
        <v>204</v>
      </c>
      <c r="K11" s="163" t="s">
        <v>205</v>
      </c>
      <c r="L11" s="163" t="s">
        <v>206</v>
      </c>
      <c r="M11" s="163" t="s">
        <v>207</v>
      </c>
      <c r="N11" s="163" t="s">
        <v>208</v>
      </c>
    </row>
    <row r="12" spans="1:14" x14ac:dyDescent="0.25">
      <c r="B12" s="88">
        <v>2020</v>
      </c>
      <c r="C12" s="39">
        <v>14413117.295519419</v>
      </c>
      <c r="D12" s="39">
        <v>13451619.43826472</v>
      </c>
      <c r="E12" s="39">
        <v>16143588.508326091</v>
      </c>
      <c r="F12" s="39">
        <v>15303826.989742152</v>
      </c>
      <c r="G12" s="39">
        <v>22283614.310000002</v>
      </c>
      <c r="H12" s="54">
        <v>17172801.24000001</v>
      </c>
      <c r="I12" s="54">
        <v>15492903.309999973</v>
      </c>
      <c r="J12" s="54">
        <v>15128007.980000004</v>
      </c>
      <c r="K12" s="54">
        <v>14668807.470000044</v>
      </c>
      <c r="L12" s="54">
        <v>20723539.719999969</v>
      </c>
      <c r="M12" s="54">
        <v>22236302.439999998</v>
      </c>
      <c r="N12" s="54">
        <v>25312815.360000014</v>
      </c>
    </row>
    <row r="13" spans="1:14" x14ac:dyDescent="0.25">
      <c r="B13" s="88">
        <v>2021</v>
      </c>
      <c r="C13" s="39">
        <v>26739876.000000004</v>
      </c>
      <c r="D13" s="39">
        <v>30113301.810000014</v>
      </c>
      <c r="E13" s="39">
        <v>25822052.269999996</v>
      </c>
      <c r="F13" s="39">
        <v>44051545.370000005</v>
      </c>
      <c r="G13" s="39">
        <v>39401676.339999974</v>
      </c>
      <c r="H13" s="39">
        <v>30628473.069999993</v>
      </c>
      <c r="I13" s="39">
        <v>35648206.560000002</v>
      </c>
      <c r="J13" s="39">
        <v>33566418.140000015</v>
      </c>
      <c r="K13" s="54">
        <v>29123866.479999993</v>
      </c>
      <c r="L13" s="54">
        <v>37125099.899999999</v>
      </c>
      <c r="M13" s="54">
        <v>32865179.309999999</v>
      </c>
      <c r="N13" s="54">
        <v>29238496.690000001</v>
      </c>
    </row>
    <row r="14" spans="1:14" x14ac:dyDescent="0.25">
      <c r="B14" s="206">
        <v>2022</v>
      </c>
      <c r="C14" s="39">
        <v>31810838.449999999</v>
      </c>
      <c r="D14" s="39">
        <v>27064683.040000003</v>
      </c>
      <c r="E14" s="39">
        <v>30694032.103009991</v>
      </c>
      <c r="F14" s="39"/>
      <c r="G14" s="39"/>
      <c r="H14" s="39"/>
      <c r="I14" s="39"/>
      <c r="J14" s="39"/>
      <c r="K14" s="54"/>
      <c r="L14" s="54"/>
      <c r="M14" s="54"/>
      <c r="N14" s="54"/>
    </row>
    <row r="15" spans="1:14" s="93" customFormat="1" ht="16.5" x14ac:dyDescent="0.3">
      <c r="B15" s="94"/>
      <c r="C15" s="95"/>
      <c r="D15" s="95"/>
      <c r="E15" s="95"/>
      <c r="F15" s="95"/>
      <c r="G15" s="95"/>
    </row>
    <row r="16" spans="1:14" s="93" customFormat="1" ht="15.75" x14ac:dyDescent="0.25">
      <c r="B16" s="147" t="s">
        <v>261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2:14" s="93" customFormat="1" x14ac:dyDescent="0.25">
      <c r="B17" s="162" t="s">
        <v>262</v>
      </c>
      <c r="C17" s="163" t="s">
        <v>197</v>
      </c>
      <c r="D17" s="163" t="s">
        <v>198</v>
      </c>
      <c r="E17" s="163" t="s">
        <v>199</v>
      </c>
      <c r="F17" s="163" t="s">
        <v>200</v>
      </c>
      <c r="G17" s="163" t="s">
        <v>201</v>
      </c>
      <c r="H17" s="163" t="s">
        <v>202</v>
      </c>
      <c r="I17" s="163" t="s">
        <v>203</v>
      </c>
      <c r="J17" s="163" t="s">
        <v>204</v>
      </c>
      <c r="K17" s="163" t="s">
        <v>205</v>
      </c>
      <c r="L17" s="163" t="s">
        <v>206</v>
      </c>
      <c r="M17" s="163" t="s">
        <v>207</v>
      </c>
      <c r="N17" s="163" t="s">
        <v>208</v>
      </c>
    </row>
    <row r="18" spans="2:14" s="93" customFormat="1" x14ac:dyDescent="0.25">
      <c r="B18" s="88">
        <v>2020</v>
      </c>
      <c r="C18" s="39">
        <v>169065968.02031818</v>
      </c>
      <c r="D18" s="39">
        <v>160847285.51504073</v>
      </c>
      <c r="E18" s="39">
        <v>176063737.03085041</v>
      </c>
      <c r="F18" s="39">
        <v>157656119.4949894</v>
      </c>
      <c r="G18" s="39">
        <v>165870339.64087498</v>
      </c>
      <c r="H18" s="54">
        <v>185822174.37046659</v>
      </c>
      <c r="I18" s="54">
        <v>199765852.6073904</v>
      </c>
      <c r="J18" s="54">
        <v>182330214.94761586</v>
      </c>
      <c r="K18" s="54">
        <v>193965535.3978703</v>
      </c>
      <c r="L18" s="54">
        <v>190762569.03928852</v>
      </c>
      <c r="M18" s="54">
        <v>193445727.33405018</v>
      </c>
      <c r="N18" s="54">
        <v>211843971.14155912</v>
      </c>
    </row>
    <row r="19" spans="2:14" s="93" customFormat="1" x14ac:dyDescent="0.25">
      <c r="B19" s="88">
        <v>2021</v>
      </c>
      <c r="C19" s="39">
        <v>206220809.52993304</v>
      </c>
      <c r="D19" s="39">
        <v>188070492.29500002</v>
      </c>
      <c r="E19" s="39">
        <v>217427514.67434549</v>
      </c>
      <c r="F19" s="39">
        <v>228605564.8562181</v>
      </c>
      <c r="G19" s="39">
        <v>226263368.45558667</v>
      </c>
      <c r="H19" s="39">
        <v>250191275.54288101</v>
      </c>
      <c r="I19" s="39">
        <v>240104412.1966317</v>
      </c>
      <c r="J19" s="39">
        <v>263773149.14604878</v>
      </c>
      <c r="K19" s="54">
        <v>259502197.06720221</v>
      </c>
      <c r="L19" s="54">
        <v>240441871.30221844</v>
      </c>
      <c r="M19" s="54">
        <v>269524426.20999998</v>
      </c>
      <c r="N19" s="54">
        <v>280431298.25999999</v>
      </c>
    </row>
    <row r="20" spans="2:14" s="93" customFormat="1" x14ac:dyDescent="0.25">
      <c r="B20" s="206">
        <v>2022</v>
      </c>
      <c r="C20" s="39">
        <v>222653685.66189101</v>
      </c>
      <c r="D20" s="39">
        <v>208381885.40886799</v>
      </c>
      <c r="E20" s="39">
        <v>261455665.13226908</v>
      </c>
      <c r="F20" s="39"/>
      <c r="G20" s="39"/>
      <c r="H20" s="39"/>
      <c r="I20" s="39"/>
      <c r="J20" s="39"/>
      <c r="K20" s="54"/>
      <c r="L20" s="54"/>
      <c r="M20" s="54"/>
      <c r="N20" s="54"/>
    </row>
    <row r="21" spans="2:14" s="93" customFormat="1" ht="16.5" x14ac:dyDescent="0.3">
      <c r="B21" s="94"/>
      <c r="C21" s="95"/>
      <c r="D21" s="95"/>
      <c r="E21" s="95"/>
      <c r="F21" s="95"/>
      <c r="G21" s="95"/>
    </row>
    <row r="22" spans="2:14" x14ac:dyDescent="0.25">
      <c r="B22" s="46" t="s">
        <v>376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F27" sqref="F27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5.140625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264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25">
      <c r="B6" s="34" t="s">
        <v>266</v>
      </c>
      <c r="C6" s="236"/>
      <c r="D6" s="236"/>
      <c r="E6" s="236"/>
      <c r="F6" s="236"/>
      <c r="G6" s="236"/>
      <c r="H6" s="184">
        <v>0.02</v>
      </c>
      <c r="I6" s="184">
        <v>2.4500000000000001E-2</v>
      </c>
      <c r="J6" s="184">
        <v>2.18E-2</v>
      </c>
      <c r="K6" s="185">
        <v>2.1700000000000001E-2</v>
      </c>
      <c r="L6" s="185">
        <v>1.8985168218501689E-2</v>
      </c>
    </row>
    <row r="7" spans="1:12" x14ac:dyDescent="0.25">
      <c r="B7" s="34" t="s">
        <v>267</v>
      </c>
      <c r="C7" s="236"/>
      <c r="D7" s="236"/>
      <c r="E7" s="236"/>
      <c r="F7" s="236"/>
      <c r="G7" s="236"/>
      <c r="H7" s="184">
        <v>6.3E-3</v>
      </c>
      <c r="I7" s="184">
        <v>9.9000000000000008E-3</v>
      </c>
      <c r="J7" s="184">
        <v>9.7999999999999997E-3</v>
      </c>
      <c r="K7" s="185">
        <v>8.0999999999999996E-3</v>
      </c>
      <c r="L7" s="185">
        <v>9.8052695699339786E-3</v>
      </c>
    </row>
    <row r="8" spans="1:12" x14ac:dyDescent="0.25">
      <c r="B8" s="34" t="s">
        <v>268</v>
      </c>
      <c r="C8" s="184">
        <v>1.6500000000000001E-2</v>
      </c>
      <c r="D8" s="184">
        <v>1.6500000000000001E-2</v>
      </c>
      <c r="E8" s="184">
        <v>1.6299999999999999E-2</v>
      </c>
      <c r="F8" s="184">
        <v>1.6299999999999999E-2</v>
      </c>
      <c r="G8" s="184">
        <v>1.6400000000000001E-2</v>
      </c>
      <c r="H8" s="184">
        <v>1.6199999999999999E-2</v>
      </c>
      <c r="I8" s="184">
        <v>1.6199999999999999E-2</v>
      </c>
      <c r="J8" s="184">
        <v>1.6199999999999999E-2</v>
      </c>
      <c r="K8" s="185">
        <v>1.6400000000000001E-2</v>
      </c>
      <c r="L8" s="185">
        <v>1.4400502412825445E-2</v>
      </c>
    </row>
    <row r="9" spans="1:12" x14ac:dyDescent="0.25">
      <c r="B9" s="34" t="s">
        <v>269</v>
      </c>
      <c r="C9" s="184">
        <v>1.1900000000000001E-2</v>
      </c>
      <c r="D9" s="184">
        <v>1.17E-2</v>
      </c>
      <c r="E9" s="184">
        <v>1.14E-2</v>
      </c>
      <c r="F9" s="184">
        <v>1.1299999999999999E-2</v>
      </c>
      <c r="G9" s="184">
        <v>1.06E-2</v>
      </c>
      <c r="H9" s="184">
        <v>1.04E-2</v>
      </c>
      <c r="I9" s="184">
        <v>1.0200000000000001E-2</v>
      </c>
      <c r="J9" s="184">
        <v>1.0200000000000001E-2</v>
      </c>
      <c r="K9" s="185">
        <v>1.01E-2</v>
      </c>
      <c r="L9" s="185">
        <v>1.2103470387903813E-2</v>
      </c>
    </row>
    <row r="10" spans="1:12" x14ac:dyDescent="0.25">
      <c r="B10" s="34" t="s">
        <v>270</v>
      </c>
      <c r="C10" s="184">
        <v>1.49E-2</v>
      </c>
      <c r="D10" s="184">
        <v>1.44E-2</v>
      </c>
      <c r="E10" s="184">
        <v>1.38E-2</v>
      </c>
      <c r="F10" s="184">
        <v>1.38E-2</v>
      </c>
      <c r="G10" s="184">
        <v>1.35E-2</v>
      </c>
      <c r="H10" s="184">
        <v>1.41E-2</v>
      </c>
      <c r="I10" s="184">
        <v>1.41E-2</v>
      </c>
      <c r="J10" s="184">
        <v>1.49E-2</v>
      </c>
      <c r="K10" s="185">
        <v>1.52E-2</v>
      </c>
      <c r="L10" s="185">
        <v>1.3171045418579327E-2</v>
      </c>
    </row>
    <row r="11" spans="1:12" x14ac:dyDescent="0.25">
      <c r="B11" s="34" t="s">
        <v>271</v>
      </c>
      <c r="C11" s="184">
        <v>1.0999999999999999E-2</v>
      </c>
      <c r="D11" s="184">
        <v>8.9999999999999993E-3</v>
      </c>
      <c r="E11" s="184">
        <v>8.3999999999999995E-3</v>
      </c>
      <c r="F11" s="184">
        <v>8.2000000000000007E-3</v>
      </c>
      <c r="G11" s="184">
        <v>8.0000000000000002E-3</v>
      </c>
      <c r="H11" s="184">
        <v>8.0000000000000002E-3</v>
      </c>
      <c r="I11" s="184">
        <v>7.9000000000000008E-3</v>
      </c>
      <c r="J11" s="184">
        <v>7.7999999999999996E-3</v>
      </c>
      <c r="K11" s="185">
        <v>7.4999999999999997E-3</v>
      </c>
      <c r="L11" s="185">
        <v>8.0779414050116075E-3</v>
      </c>
    </row>
    <row r="12" spans="1:12" x14ac:dyDescent="0.25">
      <c r="B12" s="34" t="s">
        <v>272</v>
      </c>
      <c r="C12" s="184">
        <v>1.4E-2</v>
      </c>
      <c r="D12" s="184">
        <v>1.38E-2</v>
      </c>
      <c r="E12" s="184">
        <v>1.34E-2</v>
      </c>
      <c r="F12" s="184">
        <v>1.3299999999999999E-2</v>
      </c>
      <c r="G12" s="184">
        <v>1.26E-2</v>
      </c>
      <c r="H12" s="184">
        <v>1.2699999999999999E-2</v>
      </c>
      <c r="I12" s="184">
        <v>1.2699999999999999E-2</v>
      </c>
      <c r="J12" s="184">
        <v>1.3299999999999999E-2</v>
      </c>
      <c r="K12" s="185">
        <v>1.35E-2</v>
      </c>
      <c r="L12" s="185">
        <v>1.3027121709358387E-2</v>
      </c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34"/>
      <c r="C14" s="21"/>
      <c r="D14" s="21"/>
      <c r="E14" s="21"/>
      <c r="F14" s="21"/>
      <c r="G14" s="21"/>
      <c r="H14" s="21"/>
      <c r="I14" s="21"/>
    </row>
    <row r="15" spans="1:12" ht="16.5" x14ac:dyDescent="0.3">
      <c r="B15" s="46" t="s">
        <v>391</v>
      </c>
      <c r="C15" s="21"/>
      <c r="D15" s="21"/>
      <c r="E15" s="21"/>
      <c r="F15" s="21"/>
      <c r="G15" s="21"/>
      <c r="H15" s="21"/>
      <c r="I15" s="21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selection activeCell="H6" sqref="H6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224" t="s">
        <v>263</v>
      </c>
      <c r="C2" s="224"/>
      <c r="D2" s="224"/>
      <c r="E2" s="224"/>
      <c r="F2" s="224"/>
      <c r="G2" s="224"/>
      <c r="H2" s="224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7" t="s">
        <v>273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25">
      <c r="B6" s="88" t="s">
        <v>277</v>
      </c>
      <c r="C6" s="186">
        <v>2.9771390967888813E-2</v>
      </c>
      <c r="D6" s="237"/>
      <c r="E6" s="186">
        <v>1.5001145157997187E-2</v>
      </c>
      <c r="F6" s="186">
        <v>1.0126156597245091E-2</v>
      </c>
      <c r="G6" s="186">
        <v>1.4560785940793177E-2</v>
      </c>
      <c r="H6" s="186">
        <v>8.428745232261196E-3</v>
      </c>
      <c r="I6" s="188">
        <v>1.0779666094186294E-2</v>
      </c>
    </row>
    <row r="7" spans="1:9" x14ac:dyDescent="0.25">
      <c r="B7" s="88" t="s">
        <v>278</v>
      </c>
      <c r="C7" s="186">
        <v>1.8541447518456846E-2</v>
      </c>
      <c r="D7" s="186">
        <v>5.9366200565765821E-3</v>
      </c>
      <c r="E7" s="186">
        <v>1.8086264580019443E-2</v>
      </c>
      <c r="F7" s="186">
        <v>1.1744489070102381E-2</v>
      </c>
      <c r="G7" s="186">
        <v>1.5195248031511453E-2</v>
      </c>
      <c r="H7" s="186">
        <v>7.1178134239462164E-3</v>
      </c>
      <c r="I7" s="188">
        <v>1.3022921858733855E-2</v>
      </c>
    </row>
    <row r="8" spans="1:9" x14ac:dyDescent="0.25">
      <c r="B8" s="34"/>
      <c r="C8" s="98"/>
      <c r="D8" s="98"/>
      <c r="E8" s="98"/>
      <c r="F8" s="98"/>
      <c r="G8" s="98"/>
      <c r="H8" s="98"/>
      <c r="I8" s="98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391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zoomScaleNormal="100" workbookViewId="0">
      <selection activeCell="M23" sqref="M23"/>
    </sheetView>
  </sheetViews>
  <sheetFormatPr defaultRowHeight="15" x14ac:dyDescent="0.25"/>
  <cols>
    <col min="2" max="2" width="38.28515625" customWidth="1"/>
  </cols>
  <sheetData>
    <row r="1" spans="1:12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2" ht="18" x14ac:dyDescent="0.25">
      <c r="B2" s="223" t="s">
        <v>76</v>
      </c>
      <c r="C2" s="223"/>
      <c r="D2" s="223"/>
      <c r="E2" s="223"/>
      <c r="F2" s="223"/>
      <c r="G2" s="223"/>
      <c r="H2" s="223"/>
      <c r="I2" s="223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14.25" customHeight="1" x14ac:dyDescent="0.25">
      <c r="B5" s="150" t="s">
        <v>93</v>
      </c>
      <c r="C5" s="149">
        <v>2013</v>
      </c>
      <c r="D5" s="149">
        <v>2014</v>
      </c>
      <c r="E5" s="149">
        <v>2015</v>
      </c>
      <c r="F5" s="149">
        <v>2016</v>
      </c>
      <c r="G5" s="149">
        <v>2017</v>
      </c>
      <c r="H5" s="149">
        <v>2018</v>
      </c>
      <c r="I5" s="149">
        <v>2019</v>
      </c>
      <c r="J5" s="149">
        <v>2020</v>
      </c>
      <c r="K5" s="149">
        <v>2021</v>
      </c>
      <c r="L5" s="211" t="s">
        <v>377</v>
      </c>
    </row>
    <row r="6" spans="1:12" x14ac:dyDescent="0.25">
      <c r="B6" s="12" t="s">
        <v>94</v>
      </c>
      <c r="C6" s="13">
        <v>2652</v>
      </c>
      <c r="D6" s="13">
        <v>2694</v>
      </c>
      <c r="E6" s="13">
        <v>2674</v>
      </c>
      <c r="F6" s="13">
        <v>2704</v>
      </c>
      <c r="G6" s="13">
        <v>2699</v>
      </c>
      <c r="H6" s="13">
        <v>2732</v>
      </c>
      <c r="I6" s="13">
        <v>2792</v>
      </c>
      <c r="J6" s="13">
        <v>2841</v>
      </c>
      <c r="K6" s="13">
        <v>3025</v>
      </c>
      <c r="L6" s="13">
        <v>3109</v>
      </c>
    </row>
    <row r="7" spans="1:12" x14ac:dyDescent="0.25">
      <c r="B7" s="12" t="s">
        <v>95</v>
      </c>
      <c r="C7" s="13">
        <v>498</v>
      </c>
      <c r="D7" s="13">
        <v>500</v>
      </c>
      <c r="E7" s="13">
        <v>505</v>
      </c>
      <c r="F7" s="13">
        <v>497</v>
      </c>
      <c r="G7" s="13">
        <v>414</v>
      </c>
      <c r="H7" s="13">
        <v>448</v>
      </c>
      <c r="I7" s="14">
        <v>484</v>
      </c>
      <c r="J7" s="14">
        <v>491</v>
      </c>
      <c r="K7" s="14">
        <v>392</v>
      </c>
      <c r="L7" s="14">
        <v>387</v>
      </c>
    </row>
    <row r="8" spans="1:12" x14ac:dyDescent="0.25">
      <c r="B8" s="15" t="s">
        <v>92</v>
      </c>
      <c r="C8" s="16">
        <v>3150</v>
      </c>
      <c r="D8" s="16">
        <v>3194</v>
      </c>
      <c r="E8" s="16">
        <v>3179</v>
      </c>
      <c r="F8" s="16">
        <v>3201</v>
      </c>
      <c r="G8" s="16">
        <v>3113</v>
      </c>
      <c r="H8" s="16">
        <v>3180</v>
      </c>
      <c r="I8" s="16">
        <f>I6+I7</f>
        <v>3276</v>
      </c>
      <c r="J8" s="16">
        <f>J6+J7</f>
        <v>3332</v>
      </c>
      <c r="K8" s="16">
        <f>K6+K7</f>
        <v>3417</v>
      </c>
      <c r="L8" s="16">
        <f>L6+L7</f>
        <v>3496</v>
      </c>
    </row>
    <row r="9" spans="1:12" x14ac:dyDescent="0.25">
      <c r="B9" s="8"/>
      <c r="C9" s="8"/>
      <c r="D9" s="8"/>
      <c r="E9" s="8"/>
      <c r="F9" s="8"/>
      <c r="G9" s="8"/>
      <c r="H9" s="8"/>
      <c r="I9" s="8"/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38" t="s">
        <v>359</v>
      </c>
      <c r="C11" s="38"/>
      <c r="D11" s="38"/>
      <c r="E11" s="8"/>
      <c r="F11" s="8"/>
      <c r="G11" s="8"/>
      <c r="H11" s="8"/>
      <c r="I11" s="8"/>
    </row>
    <row r="12" spans="1:12" ht="16.5" x14ac:dyDescent="0.3">
      <c r="B12" s="21" t="s">
        <v>96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V25" sqref="V25"/>
    </sheetView>
  </sheetViews>
  <sheetFormatPr defaultRowHeight="15" x14ac:dyDescent="0.25"/>
  <cols>
    <col min="2" max="2" width="25.85546875" customWidth="1"/>
    <col min="3" max="11" width="8.28515625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</row>
    <row r="3" spans="1:12" x14ac:dyDescent="0.25">
      <c r="B3" s="8"/>
      <c r="C3" s="8"/>
      <c r="D3" s="8"/>
      <c r="E3" s="8"/>
      <c r="F3" s="8"/>
      <c r="G3" s="8"/>
      <c r="H3" s="8"/>
    </row>
    <row r="4" spans="1:12" ht="15.75" x14ac:dyDescent="0.25">
      <c r="B4" s="147" t="s">
        <v>279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265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09">
        <v>44621</v>
      </c>
    </row>
    <row r="6" spans="1:12" ht="15.75" customHeight="1" x14ac:dyDescent="0.25">
      <c r="B6" s="34" t="s">
        <v>266</v>
      </c>
      <c r="C6" s="239"/>
      <c r="D6" s="239"/>
      <c r="E6" s="239"/>
      <c r="F6" s="239"/>
      <c r="G6" s="239"/>
      <c r="H6" s="239"/>
      <c r="I6" s="238">
        <v>0.48097911943967731</v>
      </c>
      <c r="J6" s="238">
        <v>0.48673795675612719</v>
      </c>
      <c r="K6" s="238">
        <v>0.25871721110092394</v>
      </c>
      <c r="L6" s="238">
        <v>0.37124202589798339</v>
      </c>
    </row>
    <row r="7" spans="1:12" x14ac:dyDescent="0.25">
      <c r="B7" s="34" t="s">
        <v>267</v>
      </c>
      <c r="C7" s="239"/>
      <c r="D7" s="239"/>
      <c r="E7" s="239"/>
      <c r="F7" s="239"/>
      <c r="G7" s="239"/>
      <c r="H7" s="239"/>
      <c r="I7" s="238">
        <v>0.31025086618527675</v>
      </c>
      <c r="J7" s="238">
        <v>0.29905674929806736</v>
      </c>
      <c r="K7" s="238">
        <v>0.14783472054688707</v>
      </c>
      <c r="L7" s="238">
        <v>0.30815389196027798</v>
      </c>
    </row>
    <row r="8" spans="1:12" x14ac:dyDescent="0.25">
      <c r="B8" s="34" t="s">
        <v>268</v>
      </c>
      <c r="C8" s="238">
        <v>-5.6013311287291472E-2</v>
      </c>
      <c r="D8" s="238">
        <v>-6.7339283412327644E-3</v>
      </c>
      <c r="E8" s="238">
        <v>1.0753056027441366E-2</v>
      </c>
      <c r="F8" s="238">
        <v>0.22429971059667664</v>
      </c>
      <c r="G8" s="238">
        <v>0.39706271427143336</v>
      </c>
      <c r="H8" s="238">
        <v>0.51950439332815868</v>
      </c>
      <c r="I8" s="238">
        <v>0.76626321953750387</v>
      </c>
      <c r="J8" s="238">
        <v>0.80917949663471656</v>
      </c>
      <c r="K8" s="238">
        <v>0.75064350239105493</v>
      </c>
      <c r="L8" s="238">
        <v>0.84769266056384684</v>
      </c>
    </row>
    <row r="9" spans="1:12" x14ac:dyDescent="0.25">
      <c r="B9" s="34" t="s">
        <v>269</v>
      </c>
      <c r="C9" s="238">
        <v>4.4985015015384835E-2</v>
      </c>
      <c r="D9" s="238">
        <v>0.14828461548619409</v>
      </c>
      <c r="E9" s="238">
        <v>0.27831527214059548</v>
      </c>
      <c r="F9" s="238">
        <v>0.46428825862579681</v>
      </c>
      <c r="G9" s="238">
        <v>0.60900976062238943</v>
      </c>
      <c r="H9" s="238">
        <v>0.72749688238400489</v>
      </c>
      <c r="I9" s="238">
        <v>0.90127586585571606</v>
      </c>
      <c r="J9" s="238">
        <v>0.96911305652223345</v>
      </c>
      <c r="K9" s="238">
        <v>0.98972571326956893</v>
      </c>
      <c r="L9" s="238">
        <v>1.0407076519828338</v>
      </c>
    </row>
    <row r="10" spans="1:12" x14ac:dyDescent="0.25">
      <c r="B10" s="34" t="s">
        <v>270</v>
      </c>
      <c r="C10" s="238">
        <v>-2.1288711333030837E-2</v>
      </c>
      <c r="D10" s="238">
        <v>3.4704765634553159E-2</v>
      </c>
      <c r="E10" s="238">
        <v>8.4641047054158758E-2</v>
      </c>
      <c r="F10" s="238">
        <v>0.28393621084698717</v>
      </c>
      <c r="G10" s="238">
        <v>0.44736624810111536</v>
      </c>
      <c r="H10" s="238">
        <v>0.56871314611246193</v>
      </c>
      <c r="I10" s="238">
        <v>0.77632967448902335</v>
      </c>
      <c r="J10" s="238">
        <v>0.83660331367466823</v>
      </c>
      <c r="K10" s="238">
        <v>0.81567758619906483</v>
      </c>
      <c r="L10" s="238">
        <v>0.88504868174641449</v>
      </c>
    </row>
    <row r="11" spans="1:12" x14ac:dyDescent="0.25">
      <c r="B11" s="34" t="s">
        <v>271</v>
      </c>
      <c r="C11" s="238">
        <v>-0.10393224295117957</v>
      </c>
      <c r="D11" s="238">
        <v>7.1492336832139625E-3</v>
      </c>
      <c r="E11" s="238">
        <v>8.9118868269402629E-2</v>
      </c>
      <c r="F11" s="238">
        <v>0.32928215536341154</v>
      </c>
      <c r="G11" s="238">
        <v>0.47847014638498986</v>
      </c>
      <c r="H11" s="238">
        <v>0.64700259669416682</v>
      </c>
      <c r="I11" s="238">
        <v>0.9774810256887998</v>
      </c>
      <c r="J11" s="238">
        <v>1.0880437609309861</v>
      </c>
      <c r="K11" s="238">
        <v>1.0405164005657377</v>
      </c>
      <c r="L11" s="238">
        <v>1.089608608735015</v>
      </c>
    </row>
    <row r="12" spans="1:12" x14ac:dyDescent="0.25">
      <c r="B12" s="34" t="s">
        <v>272</v>
      </c>
      <c r="C12" s="238">
        <v>-3.9560307633742676E-3</v>
      </c>
      <c r="D12" s="238">
        <v>7.1545391627061639E-2</v>
      </c>
      <c r="E12" s="238">
        <v>0.14441218230156716</v>
      </c>
      <c r="F12" s="238">
        <v>0.34541471131507873</v>
      </c>
      <c r="G12" s="238">
        <v>0.5041503052390115</v>
      </c>
      <c r="H12" s="238">
        <v>0.62442533257843436</v>
      </c>
      <c r="I12" s="238">
        <v>0.82779088196150075</v>
      </c>
      <c r="J12" s="238">
        <v>0.88783870992908498</v>
      </c>
      <c r="K12" s="238">
        <v>0.87129330565974628</v>
      </c>
      <c r="L12" s="238">
        <v>0.94092235782883527</v>
      </c>
    </row>
    <row r="13" spans="1:12" ht="16.5" x14ac:dyDescent="0.3">
      <c r="B13" s="34"/>
      <c r="C13" s="21"/>
      <c r="D13" s="21"/>
      <c r="E13" s="21"/>
      <c r="F13" s="21"/>
      <c r="G13" s="21"/>
      <c r="H13" s="101"/>
    </row>
    <row r="14" spans="1:12" ht="16.5" x14ac:dyDescent="0.3">
      <c r="B14" s="34"/>
      <c r="C14" s="21"/>
      <c r="D14" s="21"/>
      <c r="E14" s="21"/>
      <c r="F14" s="21"/>
      <c r="G14" s="21"/>
      <c r="H14" s="102"/>
    </row>
    <row r="15" spans="1:12" ht="16.5" x14ac:dyDescent="0.3">
      <c r="B15" s="46" t="s">
        <v>392</v>
      </c>
      <c r="C15" s="21"/>
      <c r="D15" s="21"/>
      <c r="E15" s="21"/>
      <c r="F15" s="21"/>
      <c r="G15" s="21"/>
      <c r="H15" s="102"/>
    </row>
    <row r="16" spans="1:12" x14ac:dyDescent="0.25">
      <c r="B16" s="46"/>
      <c r="C16" s="8"/>
      <c r="D16" s="8"/>
      <c r="E16" s="8"/>
      <c r="F16" s="8"/>
      <c r="G16" s="8"/>
      <c r="H16" s="102"/>
    </row>
    <row r="17" spans="2:8" x14ac:dyDescent="0.25">
      <c r="B17" s="8"/>
      <c r="C17" s="8"/>
      <c r="D17" s="8"/>
      <c r="E17" s="8"/>
      <c r="F17" s="8"/>
      <c r="G17" s="8"/>
      <c r="H17" s="102"/>
    </row>
    <row r="18" spans="2:8" x14ac:dyDescent="0.25">
      <c r="B18" s="8"/>
      <c r="C18" s="8"/>
      <c r="D18" s="8"/>
      <c r="E18" s="8"/>
      <c r="F18" s="8"/>
      <c r="G18" s="8"/>
      <c r="H18" s="102"/>
    </row>
    <row r="19" spans="2:8" x14ac:dyDescent="0.25">
      <c r="B19" s="8"/>
      <c r="C19" s="8"/>
      <c r="D19" s="8"/>
      <c r="E19" s="8"/>
      <c r="F19" s="8"/>
      <c r="G19" s="8"/>
      <c r="H19" s="102"/>
    </row>
    <row r="20" spans="2:8" x14ac:dyDescent="0.25">
      <c r="B20" s="8"/>
      <c r="C20" s="8"/>
      <c r="D20" s="8"/>
      <c r="E20" s="8"/>
      <c r="F20" s="8"/>
      <c r="G20" s="8"/>
      <c r="H20" s="102"/>
    </row>
    <row r="21" spans="2:8" x14ac:dyDescent="0.25">
      <c r="B21" s="8"/>
      <c r="C21" s="8"/>
      <c r="D21" s="8"/>
      <c r="E21" s="8"/>
      <c r="F21" s="8"/>
      <c r="G21" s="8"/>
      <c r="H21" s="102"/>
    </row>
    <row r="22" spans="2:8" x14ac:dyDescent="0.25">
      <c r="B22" s="8"/>
      <c r="C22" s="8"/>
      <c r="D22" s="8"/>
      <c r="E22" s="8"/>
      <c r="F22" s="8"/>
      <c r="G22" s="8"/>
      <c r="H22" s="102"/>
    </row>
    <row r="23" spans="2:8" x14ac:dyDescent="0.25">
      <c r="B23" s="8"/>
      <c r="C23" s="8"/>
      <c r="D23" s="8"/>
      <c r="E23" s="8"/>
      <c r="F23" s="8"/>
      <c r="G23" s="8"/>
      <c r="H23" s="102"/>
    </row>
    <row r="24" spans="2:8" x14ac:dyDescent="0.25">
      <c r="B24" s="8"/>
      <c r="C24" s="8"/>
      <c r="D24" s="8"/>
      <c r="E24" s="8"/>
      <c r="F24" s="8"/>
      <c r="G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8"/>
      <c r="C37" s="8"/>
      <c r="D37" s="8"/>
      <c r="E37" s="8"/>
      <c r="F37" s="8"/>
      <c r="G37" s="8"/>
      <c r="H37" s="8"/>
    </row>
    <row r="38" spans="2:8" x14ac:dyDescent="0.25">
      <c r="B38" s="8"/>
      <c r="C38" s="8"/>
      <c r="D38" s="8"/>
      <c r="E38" s="8"/>
      <c r="F38" s="8"/>
      <c r="G38" s="8"/>
      <c r="H38" s="8"/>
    </row>
    <row r="39" spans="2:8" x14ac:dyDescent="0.25">
      <c r="B39" s="8"/>
      <c r="C39" s="8"/>
      <c r="D39" s="8"/>
      <c r="E39" s="8"/>
      <c r="F39" s="8"/>
      <c r="G39" s="8"/>
      <c r="H39" s="8"/>
    </row>
    <row r="40" spans="2:8" x14ac:dyDescent="0.25">
      <c r="B40" s="8"/>
      <c r="C40" s="8"/>
      <c r="D40" s="8"/>
      <c r="E40" s="8"/>
      <c r="F40" s="8"/>
      <c r="G40" s="8"/>
      <c r="H40" s="8"/>
    </row>
  </sheetData>
  <mergeCells count="1">
    <mergeCell ref="B2:H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selection activeCell="G25" sqref="G2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75</v>
      </c>
    </row>
    <row r="2" spans="1:9" ht="18" x14ac:dyDescent="0.25">
      <c r="B2" s="224" t="s">
        <v>263</v>
      </c>
      <c r="C2" s="224"/>
      <c r="D2" s="224"/>
      <c r="E2" s="224"/>
      <c r="F2" s="224"/>
      <c r="G2" s="224"/>
      <c r="H2" s="224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47" t="s">
        <v>280</v>
      </c>
      <c r="C4" s="146"/>
      <c r="D4" s="146"/>
      <c r="E4" s="146"/>
      <c r="F4" s="146"/>
      <c r="G4" s="146"/>
      <c r="H4" s="146"/>
      <c r="I4" s="146"/>
    </row>
    <row r="5" spans="1:9" x14ac:dyDescent="0.25">
      <c r="B5" s="158" t="s">
        <v>274</v>
      </c>
      <c r="C5" s="148" t="s">
        <v>266</v>
      </c>
      <c r="D5" s="148" t="s">
        <v>267</v>
      </c>
      <c r="E5" s="149" t="s">
        <v>268</v>
      </c>
      <c r="F5" s="148" t="s">
        <v>275</v>
      </c>
      <c r="G5" s="149" t="s">
        <v>270</v>
      </c>
      <c r="H5" s="149" t="s">
        <v>271</v>
      </c>
      <c r="I5" s="149" t="s">
        <v>276</v>
      </c>
    </row>
    <row r="6" spans="1:9" ht="15.75" customHeight="1" x14ac:dyDescent="0.25">
      <c r="B6" s="88" t="s">
        <v>277</v>
      </c>
      <c r="C6" s="186">
        <v>8.851065109775752E-2</v>
      </c>
      <c r="D6" s="187">
        <v>0</v>
      </c>
      <c r="E6" s="186">
        <v>5.5687356531037624E-2</v>
      </c>
      <c r="F6" s="186">
        <v>2.5801834015253967E-2</v>
      </c>
      <c r="G6" s="186">
        <v>3.9840410836866076E-2</v>
      </c>
      <c r="H6" s="186">
        <v>2.6394512618455025E-2</v>
      </c>
      <c r="I6" s="186">
        <v>3.759901429954865E-2</v>
      </c>
    </row>
    <row r="7" spans="1:9" x14ac:dyDescent="0.25">
      <c r="B7" s="88" t="s">
        <v>278</v>
      </c>
      <c r="C7" s="186">
        <v>8.9603945286937936E-2</v>
      </c>
      <c r="D7" s="186">
        <v>0.13967095483660466</v>
      </c>
      <c r="E7" s="186">
        <v>5.4749715395663368E-2</v>
      </c>
      <c r="F7" s="186">
        <v>2.5441284505743952E-2</v>
      </c>
      <c r="G7" s="186">
        <v>3.7304534947122478E-2</v>
      </c>
      <c r="H7" s="186">
        <v>2.3130389036542621E-2</v>
      </c>
      <c r="I7" s="186">
        <v>3.6989433996365818E-2</v>
      </c>
    </row>
    <row r="8" spans="1:9" x14ac:dyDescent="0.25">
      <c r="B8" s="34"/>
      <c r="C8" s="98"/>
      <c r="D8" s="98"/>
      <c r="E8" s="98"/>
      <c r="F8" s="98"/>
      <c r="G8" s="98"/>
      <c r="H8" s="172"/>
      <c r="I8" s="172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46" t="s">
        <v>393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B15" sqref="B15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1" customWidth="1"/>
    <col min="12" max="12" width="10.7109375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281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226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25">
      <c r="B6" s="226"/>
      <c r="C6" s="103">
        <v>1.9498880846870103E-3</v>
      </c>
      <c r="D6" s="103">
        <v>2.2201285106717974E-3</v>
      </c>
      <c r="E6" s="103">
        <v>3.3694317528972931E-3</v>
      </c>
      <c r="F6" s="103">
        <v>3.333082436513661E-3</v>
      </c>
      <c r="G6" s="103">
        <v>3.2713405459968768E-3</v>
      </c>
      <c r="H6" s="103">
        <v>3.0364372887443898E-3</v>
      </c>
      <c r="I6" s="103">
        <v>2.9397615729650065E-3</v>
      </c>
      <c r="J6" s="103">
        <v>2.7730192460464478E-3</v>
      </c>
      <c r="K6" s="173">
        <v>2.7075355423190938E-3</v>
      </c>
      <c r="L6" s="173">
        <v>2.8170140659810453E-3</v>
      </c>
    </row>
    <row r="7" spans="1:12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25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10" t="s">
        <v>377</v>
      </c>
    </row>
    <row r="9" spans="1:12" x14ac:dyDescent="0.25">
      <c r="B9" s="104" t="s">
        <v>284</v>
      </c>
      <c r="C9" s="103">
        <v>4.7048729826108873E-3</v>
      </c>
      <c r="D9" s="103">
        <v>4.7314616492847945E-3</v>
      </c>
      <c r="E9" s="103">
        <v>4.7310755236313539E-3</v>
      </c>
      <c r="F9" s="103">
        <v>5.7558313771248638E-3</v>
      </c>
      <c r="G9" s="103">
        <v>5.7249910949993751E-3</v>
      </c>
      <c r="H9" s="103">
        <v>4.7483357958024858E-3</v>
      </c>
      <c r="I9" s="103">
        <v>5.1701700272086754E-3</v>
      </c>
      <c r="J9" s="103">
        <v>4.9402796080169507E-3</v>
      </c>
      <c r="K9" s="173">
        <v>3.8802263452444074E-3</v>
      </c>
      <c r="L9" s="173">
        <v>3.5045709861984391E-3</v>
      </c>
    </row>
    <row r="10" spans="1:12" x14ac:dyDescent="0.25">
      <c r="B10" s="104" t="s">
        <v>285</v>
      </c>
      <c r="C10" s="103">
        <v>3.4510180564764755E-3</v>
      </c>
      <c r="D10" s="103">
        <v>3.3065996231869577E-3</v>
      </c>
      <c r="E10" s="103">
        <v>3.2886345157888794E-3</v>
      </c>
      <c r="F10" s="103">
        <v>3.030063556457551E-3</v>
      </c>
      <c r="G10" s="103">
        <v>2.8113574667131044E-3</v>
      </c>
      <c r="H10" s="103">
        <v>2.8753464592902599E-3</v>
      </c>
      <c r="I10" s="103">
        <v>2.8524568565640842E-3</v>
      </c>
      <c r="J10" s="103">
        <v>2.729359947111282E-3</v>
      </c>
      <c r="K10" s="173">
        <v>2.5166611258744449E-3</v>
      </c>
      <c r="L10" s="173">
        <v>2.7287290763221999E-3</v>
      </c>
    </row>
    <row r="11" spans="1:12" x14ac:dyDescent="0.25">
      <c r="B11" s="104" t="s">
        <v>165</v>
      </c>
      <c r="C11" s="103">
        <v>2.9905668983060559E-3</v>
      </c>
      <c r="D11" s="103">
        <v>2.5941702417752754E-3</v>
      </c>
      <c r="E11" s="103">
        <v>3.4015151794529841E-3</v>
      </c>
      <c r="F11" s="103">
        <v>3.4894347073145594E-3</v>
      </c>
      <c r="G11" s="103">
        <v>3.5241798213488697E-3</v>
      </c>
      <c r="H11" s="103">
        <v>3.1076350327249804E-3</v>
      </c>
      <c r="I11" s="103">
        <v>2.9561643470855433E-3</v>
      </c>
      <c r="J11" s="103">
        <v>2.7644312085161179E-3</v>
      </c>
      <c r="K11" s="173">
        <v>2.8079210016909999E-3</v>
      </c>
      <c r="L11" s="173">
        <v>2.8542520253904131E-3</v>
      </c>
    </row>
    <row r="12" spans="1:12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46" t="s">
        <v>387</v>
      </c>
      <c r="C14" s="21"/>
      <c r="D14" s="21"/>
      <c r="E14" s="21"/>
      <c r="F14" s="21"/>
      <c r="G14" s="21"/>
      <c r="H14" s="21"/>
      <c r="I14" s="21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selection activeCell="B27" sqref="B27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4.7109375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286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x14ac:dyDescent="0.25">
      <c r="B6" s="104" t="s">
        <v>89</v>
      </c>
      <c r="C6" s="103">
        <v>2.3801658761556446E-3</v>
      </c>
      <c r="D6" s="103">
        <v>1.9321823715719776E-3</v>
      </c>
      <c r="E6" s="103">
        <v>2.6403555208479412E-3</v>
      </c>
      <c r="F6" s="103">
        <v>2.7086060929520776E-3</v>
      </c>
      <c r="G6" s="103">
        <v>2.7145774698352099E-3</v>
      </c>
      <c r="H6" s="103">
        <v>2.4495682136833007E-3</v>
      </c>
      <c r="I6" s="103">
        <v>2.3184209369885847E-3</v>
      </c>
      <c r="J6" s="103">
        <v>2.1408507510702543E-3</v>
      </c>
      <c r="K6" s="174">
        <v>2.2246429397921653E-3</v>
      </c>
      <c r="L6" s="174">
        <v>2.2464141355899216E-3</v>
      </c>
    </row>
    <row r="7" spans="1:12" x14ac:dyDescent="0.25">
      <c r="B7" s="104" t="s">
        <v>90</v>
      </c>
      <c r="C7" s="103">
        <v>5.078042767890938E-3</v>
      </c>
      <c r="D7" s="103">
        <v>4.9480071473324769E-3</v>
      </c>
      <c r="E7" s="103">
        <v>4.7273708839696586E-3</v>
      </c>
      <c r="F7" s="103">
        <v>4.6410436769149009E-3</v>
      </c>
      <c r="G7" s="103">
        <v>4.758955932572773E-3</v>
      </c>
      <c r="H7" s="103">
        <v>4.5887319936438438E-3</v>
      </c>
      <c r="I7" s="103">
        <v>4.7483932726112696E-3</v>
      </c>
      <c r="J7" s="103">
        <v>4.4442138603430518E-3</v>
      </c>
      <c r="K7" s="174">
        <v>3.9825488103520969E-3</v>
      </c>
      <c r="L7" s="174">
        <v>3.9838101033952454E-3</v>
      </c>
    </row>
    <row r="8" spans="1:12" x14ac:dyDescent="0.25">
      <c r="B8" s="104" t="s">
        <v>91</v>
      </c>
      <c r="C8" s="103">
        <v>5.6190499283194579E-3</v>
      </c>
      <c r="D8" s="103">
        <v>5.3477212004085879E-3</v>
      </c>
      <c r="E8" s="103">
        <v>5.1314963957717497E-3</v>
      </c>
      <c r="F8" s="103">
        <v>4.7771212829599806E-3</v>
      </c>
      <c r="G8" s="103">
        <v>4.2104470779611731E-3</v>
      </c>
      <c r="H8" s="103">
        <v>3.8871044146395421E-3</v>
      </c>
      <c r="I8" s="103">
        <v>3.643793074883662E-3</v>
      </c>
      <c r="J8" s="103">
        <v>3.4956701126568077E-3</v>
      </c>
      <c r="K8" s="174">
        <v>3.2198287935775605E-3</v>
      </c>
      <c r="L8" s="174">
        <v>3.5471604943331531E-3</v>
      </c>
    </row>
    <row r="9" spans="1:12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2" ht="15.75" x14ac:dyDescent="0.25">
      <c r="B11" s="147" t="s">
        <v>288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x14ac:dyDescent="0.25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10" t="s">
        <v>377</v>
      </c>
    </row>
    <row r="13" spans="1:12" x14ac:dyDescent="0.25">
      <c r="B13" s="104" t="s">
        <v>290</v>
      </c>
      <c r="C13" s="103">
        <v>6.0770762453944659E-3</v>
      </c>
      <c r="D13" s="103">
        <v>5.6290974567958542E-3</v>
      </c>
      <c r="E13" s="103">
        <v>5.3673112167224755E-3</v>
      </c>
      <c r="F13" s="103">
        <v>5.9997137785163081E-3</v>
      </c>
      <c r="G13" s="103">
        <v>7.5488881966360314E-3</v>
      </c>
      <c r="H13" s="103">
        <v>7.5653149006499245E-3</v>
      </c>
      <c r="I13" s="103">
        <v>6.1693816334951251E-3</v>
      </c>
      <c r="J13" s="103">
        <v>7.2376307103247141E-3</v>
      </c>
      <c r="K13" s="174">
        <v>8.8649432252160126E-3</v>
      </c>
      <c r="L13" s="174">
        <v>7.840724613512472E-3</v>
      </c>
    </row>
    <row r="14" spans="1:12" x14ac:dyDescent="0.25">
      <c r="B14" s="104" t="s">
        <v>291</v>
      </c>
      <c r="C14" s="103">
        <v>6.0702629204535648E-3</v>
      </c>
      <c r="D14" s="103">
        <v>5.0793719253196638E-3</v>
      </c>
      <c r="E14" s="103">
        <v>5.7771063973469927E-3</v>
      </c>
      <c r="F14" s="103">
        <v>5.4835302579073278E-3</v>
      </c>
      <c r="G14" s="103">
        <v>5.7500643126939879E-3</v>
      </c>
      <c r="H14" s="103">
        <v>5.0899963625487118E-3</v>
      </c>
      <c r="I14" s="103">
        <v>5.0801636049710363E-3</v>
      </c>
      <c r="J14" s="103">
        <v>4.7067226650002424E-3</v>
      </c>
      <c r="K14" s="174">
        <v>4.0374146056729879E-3</v>
      </c>
      <c r="L14" s="174">
        <v>4.3782564849827151E-3</v>
      </c>
    </row>
    <row r="15" spans="1:12" x14ac:dyDescent="0.25">
      <c r="B15" s="104" t="s">
        <v>292</v>
      </c>
      <c r="C15" s="103">
        <v>3.193202965713631E-3</v>
      </c>
      <c r="D15" s="103">
        <v>3.2525540573613934E-3</v>
      </c>
      <c r="E15" s="103">
        <v>3.3183112978406458E-3</v>
      </c>
      <c r="F15" s="103">
        <v>3.2688625051044019E-3</v>
      </c>
      <c r="G15" s="103">
        <v>3.1249504528378237E-3</v>
      </c>
      <c r="H15" s="103">
        <v>3.1469901282099627E-3</v>
      </c>
      <c r="I15" s="103">
        <v>3.0478165710846302E-3</v>
      </c>
      <c r="J15" s="103">
        <v>2.9316751332128868E-3</v>
      </c>
      <c r="K15" s="174">
        <v>2.5158480080381572E-3</v>
      </c>
      <c r="L15" s="174">
        <v>2.961144785580498E-3</v>
      </c>
    </row>
    <row r="16" spans="1:12" x14ac:dyDescent="0.25">
      <c r="B16" s="104" t="s">
        <v>293</v>
      </c>
      <c r="C16" s="103">
        <v>2.211089048315434E-3</v>
      </c>
      <c r="D16" s="103">
        <v>1.807793981473382E-3</v>
      </c>
      <c r="E16" s="103">
        <v>2.3002609221637136E-3</v>
      </c>
      <c r="F16" s="103">
        <v>2.5187797999242723E-3</v>
      </c>
      <c r="G16" s="103">
        <v>2.4407846306044667E-3</v>
      </c>
      <c r="H16" s="103">
        <v>2.4799635310118768E-3</v>
      </c>
      <c r="I16" s="103">
        <v>2.0149073407554228E-3</v>
      </c>
      <c r="J16" s="103">
        <v>1.9138054849623595E-3</v>
      </c>
      <c r="K16" s="174">
        <v>2.0084343608071232E-3</v>
      </c>
      <c r="L16" s="174">
        <v>2.1016708143138754E-3</v>
      </c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387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3.5703125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294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226" t="s">
        <v>282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ht="15.75" customHeight="1" x14ac:dyDescent="0.25">
      <c r="B6" s="226"/>
      <c r="C6" s="103">
        <v>2.4667395700301093E-2</v>
      </c>
      <c r="D6" s="103">
        <v>2.6345655934270108E-2</v>
      </c>
      <c r="E6" s="103">
        <v>3.6731993071082096E-2</v>
      </c>
      <c r="F6" s="103">
        <v>3.5047998929700223E-2</v>
      </c>
      <c r="G6" s="103">
        <v>3.3785653576297495E-2</v>
      </c>
      <c r="H6" s="103">
        <v>3.0487824068908573E-2</v>
      </c>
      <c r="I6" s="103">
        <v>3.0831314712653535E-2</v>
      </c>
      <c r="J6" s="103">
        <v>3.0305524495249304E-2</v>
      </c>
      <c r="K6" s="174">
        <v>2.7619093617264282E-2</v>
      </c>
      <c r="L6" s="174">
        <v>2.9138040732121687E-2</v>
      </c>
    </row>
    <row r="7" spans="1:12" x14ac:dyDescent="0.25">
      <c r="B7" s="34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x14ac:dyDescent="0.25">
      <c r="B8" s="158" t="s">
        <v>283</v>
      </c>
      <c r="C8" s="148">
        <v>2013</v>
      </c>
      <c r="D8" s="148">
        <v>2014</v>
      </c>
      <c r="E8" s="148">
        <v>2015</v>
      </c>
      <c r="F8" s="148">
        <v>2016</v>
      </c>
      <c r="G8" s="148">
        <v>2017</v>
      </c>
      <c r="H8" s="148">
        <v>2018</v>
      </c>
      <c r="I8" s="148">
        <v>2019</v>
      </c>
      <c r="J8" s="161">
        <v>2020</v>
      </c>
      <c r="K8" s="161">
        <v>2021</v>
      </c>
      <c r="L8" s="210" t="s">
        <v>377</v>
      </c>
    </row>
    <row r="9" spans="1:12" x14ac:dyDescent="0.25">
      <c r="B9" s="104" t="s">
        <v>284</v>
      </c>
      <c r="C9" s="103">
        <v>4.0404669749188035E-2</v>
      </c>
      <c r="D9" s="103">
        <v>3.3267312120902164E-2</v>
      </c>
      <c r="E9" s="103">
        <v>3.4406053188064126E-2</v>
      </c>
      <c r="F9" s="103">
        <v>4.4869975756019857E-2</v>
      </c>
      <c r="G9" s="103">
        <v>4.8875987552816677E-2</v>
      </c>
      <c r="H9" s="103">
        <v>3.3853698014830798E-2</v>
      </c>
      <c r="I9" s="103">
        <v>3.6590026306685439E-2</v>
      </c>
      <c r="J9" s="103">
        <v>3.6775822393251514E-2</v>
      </c>
      <c r="K9" s="174">
        <v>3.0807407725354813E-2</v>
      </c>
      <c r="L9" s="174">
        <v>3.2854676134505274E-2</v>
      </c>
    </row>
    <row r="10" spans="1:12" x14ac:dyDescent="0.25">
      <c r="B10" s="104" t="s">
        <v>285</v>
      </c>
      <c r="C10" s="103">
        <v>4.0936021682644083E-2</v>
      </c>
      <c r="D10" s="103">
        <v>3.8985953381119244E-2</v>
      </c>
      <c r="E10" s="103">
        <v>3.8725886206516021E-2</v>
      </c>
      <c r="F10" s="103">
        <v>3.4163611108577636E-2</v>
      </c>
      <c r="G10" s="103">
        <v>3.4706463380795798E-2</v>
      </c>
      <c r="H10" s="103">
        <v>3.5622164181545561E-2</v>
      </c>
      <c r="I10" s="103">
        <v>3.7232012865080488E-2</v>
      </c>
      <c r="J10" s="103">
        <v>3.6038467043398581E-2</v>
      </c>
      <c r="K10" s="174">
        <v>3.0398451267515874E-2</v>
      </c>
      <c r="L10" s="174">
        <v>3.1717701879547699E-2</v>
      </c>
    </row>
    <row r="11" spans="1:12" x14ac:dyDescent="0.25">
      <c r="B11" s="104" t="s">
        <v>165</v>
      </c>
      <c r="C11" s="103">
        <v>3.9380266808135792E-2</v>
      </c>
      <c r="D11" s="103">
        <v>3.1129341111203159E-2</v>
      </c>
      <c r="E11" s="103">
        <v>3.5678390491000619E-2</v>
      </c>
      <c r="F11" s="103">
        <v>3.5363295861321691E-2</v>
      </c>
      <c r="G11" s="103">
        <v>3.3068792570451949E-2</v>
      </c>
      <c r="H11" s="103">
        <v>2.8097755017309101E-2</v>
      </c>
      <c r="I11" s="103">
        <v>2.7837692503844411E-2</v>
      </c>
      <c r="J11" s="103">
        <v>2.7553451170709634E-2</v>
      </c>
      <c r="K11" s="174">
        <v>2.6206526696638404E-2</v>
      </c>
      <c r="L11" s="174">
        <v>2.7872635678996418E-2</v>
      </c>
    </row>
    <row r="12" spans="1:12" x14ac:dyDescent="0.25">
      <c r="B12" s="34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46" t="s">
        <v>387</v>
      </c>
      <c r="C14" s="21"/>
      <c r="D14" s="21"/>
      <c r="E14" s="21"/>
      <c r="F14" s="21"/>
      <c r="G14" s="21"/>
      <c r="H14" s="21"/>
      <c r="I14" s="21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selection activeCell="I28" sqref="I28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75</v>
      </c>
    </row>
    <row r="2" spans="1:12" ht="18" x14ac:dyDescent="0.25">
      <c r="B2" s="224" t="s">
        <v>263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295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x14ac:dyDescent="0.25">
      <c r="B5" s="158" t="s">
        <v>287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61">
        <v>2020</v>
      </c>
      <c r="K5" s="161">
        <v>2021</v>
      </c>
      <c r="L5" s="210" t="s">
        <v>377</v>
      </c>
    </row>
    <row r="6" spans="1:12" x14ac:dyDescent="0.25">
      <c r="B6" s="104" t="s">
        <v>89</v>
      </c>
      <c r="C6" s="103">
        <v>3.4164696804635485E-2</v>
      </c>
      <c r="D6" s="103">
        <v>2.5456176425651268E-2</v>
      </c>
      <c r="E6" s="103">
        <v>3.0054715775356854E-2</v>
      </c>
      <c r="F6" s="103">
        <v>2.8290561139427909E-2</v>
      </c>
      <c r="G6" s="103">
        <v>2.6986596453076848E-2</v>
      </c>
      <c r="H6" s="103">
        <v>2.2852682806737589E-2</v>
      </c>
      <c r="I6" s="103">
        <v>2.2551404822505283E-2</v>
      </c>
      <c r="J6" s="103">
        <v>2.178845361498933E-2</v>
      </c>
      <c r="K6" s="174">
        <v>2.0071133876105308E-2</v>
      </c>
      <c r="L6" s="174">
        <v>2.1880087635428078E-2</v>
      </c>
    </row>
    <row r="7" spans="1:12" x14ac:dyDescent="0.25">
      <c r="B7" s="104" t="s">
        <v>90</v>
      </c>
      <c r="C7" s="103">
        <v>5.8493612880181178E-2</v>
      </c>
      <c r="D7" s="103">
        <v>5.291431016150943E-2</v>
      </c>
      <c r="E7" s="103">
        <v>5.2313394077983362E-2</v>
      </c>
      <c r="F7" s="103">
        <v>5.4876458192667302E-2</v>
      </c>
      <c r="G7" s="103">
        <v>5.4899568248220558E-2</v>
      </c>
      <c r="H7" s="103">
        <v>4.9121500432187999E-2</v>
      </c>
      <c r="I7" s="103">
        <v>5.0782074294337363E-2</v>
      </c>
      <c r="J7" s="103">
        <v>4.911658307100808E-2</v>
      </c>
      <c r="K7" s="174">
        <v>3.0709160316711163E-2</v>
      </c>
      <c r="L7" s="174">
        <v>2.8638017762113381E-2</v>
      </c>
    </row>
    <row r="8" spans="1:12" x14ac:dyDescent="0.25">
      <c r="B8" s="104" t="s">
        <v>91</v>
      </c>
      <c r="C8" s="103">
        <v>4.8871915368905755E-2</v>
      </c>
      <c r="D8" s="103">
        <v>4.7787367102242961E-2</v>
      </c>
      <c r="E8" s="103">
        <v>4.704025838963681E-2</v>
      </c>
      <c r="F8" s="103">
        <v>4.6919235315095315E-2</v>
      </c>
      <c r="G8" s="103">
        <v>4.3714767991154348E-2</v>
      </c>
      <c r="H8" s="103">
        <v>4.4284646951530088E-2</v>
      </c>
      <c r="I8" s="103">
        <v>4.4097972828211103E-2</v>
      </c>
      <c r="J8" s="103">
        <v>4.5372877204134736E-2</v>
      </c>
      <c r="K8" s="174">
        <v>3.3209406247589765E-2</v>
      </c>
      <c r="L8" s="174">
        <v>4.2191282732973713E-2</v>
      </c>
    </row>
    <row r="9" spans="1:12" x14ac:dyDescent="0.25">
      <c r="B9" s="104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x14ac:dyDescent="0.25">
      <c r="B10" s="104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spans="1:12" ht="15.75" x14ac:dyDescent="0.25">
      <c r="B11" s="147" t="s">
        <v>296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</row>
    <row r="12" spans="1:12" x14ac:dyDescent="0.25">
      <c r="B12" s="158" t="s">
        <v>289</v>
      </c>
      <c r="C12" s="148">
        <v>2013</v>
      </c>
      <c r="D12" s="148">
        <v>2014</v>
      </c>
      <c r="E12" s="148">
        <v>2015</v>
      </c>
      <c r="F12" s="148">
        <v>2016</v>
      </c>
      <c r="G12" s="148">
        <v>2017</v>
      </c>
      <c r="H12" s="148">
        <v>2018</v>
      </c>
      <c r="I12" s="148">
        <v>2019</v>
      </c>
      <c r="J12" s="161">
        <v>2020</v>
      </c>
      <c r="K12" s="161">
        <v>2021</v>
      </c>
      <c r="L12" s="210" t="s">
        <v>377</v>
      </c>
    </row>
    <row r="13" spans="1:12" x14ac:dyDescent="0.25">
      <c r="B13" s="104" t="s">
        <v>290</v>
      </c>
      <c r="C13" s="103">
        <v>7.2194868027659509E-2</v>
      </c>
      <c r="D13" s="103">
        <v>6.5339817747929935E-2</v>
      </c>
      <c r="E13" s="103">
        <v>6.6128165179695789E-2</v>
      </c>
      <c r="F13" s="103">
        <v>7.1983739050015802E-2</v>
      </c>
      <c r="G13" s="103">
        <v>7.0942203646016444E-2</v>
      </c>
      <c r="H13" s="103">
        <v>7.0518207233861707E-2</v>
      </c>
      <c r="I13" s="103">
        <v>6.7525060089035319E-2</v>
      </c>
      <c r="J13" s="103">
        <v>7.20610284775791E-2</v>
      </c>
      <c r="K13" s="174">
        <v>8.7478715788870981E-2</v>
      </c>
      <c r="L13" s="174">
        <v>8.3779557722294701E-2</v>
      </c>
    </row>
    <row r="14" spans="1:12" x14ac:dyDescent="0.25">
      <c r="B14" s="104" t="s">
        <v>291</v>
      </c>
      <c r="C14" s="103">
        <v>6.6592791210091415E-2</v>
      </c>
      <c r="D14" s="103">
        <v>5.2958874949024792E-2</v>
      </c>
      <c r="E14" s="103">
        <v>5.964351149582927E-2</v>
      </c>
      <c r="F14" s="103">
        <v>5.8485567355582121E-2</v>
      </c>
      <c r="G14" s="103">
        <v>6.0634629168097864E-2</v>
      </c>
      <c r="H14" s="103">
        <v>5.3529595519280118E-2</v>
      </c>
      <c r="I14" s="103">
        <v>5.6467487319908215E-2</v>
      </c>
      <c r="J14" s="103">
        <v>5.2294687437492424E-2</v>
      </c>
      <c r="K14" s="174">
        <v>4.4730950640693316E-2</v>
      </c>
      <c r="L14" s="174">
        <v>4.5635148060961847E-2</v>
      </c>
    </row>
    <row r="15" spans="1:12" x14ac:dyDescent="0.25">
      <c r="B15" s="104" t="s">
        <v>292</v>
      </c>
      <c r="C15" s="103">
        <v>3.6871734529418922E-2</v>
      </c>
      <c r="D15" s="103">
        <v>3.6183589618217896E-2</v>
      </c>
      <c r="E15" s="103">
        <v>3.6771638040158407E-2</v>
      </c>
      <c r="F15" s="103">
        <v>3.3869088323978093E-2</v>
      </c>
      <c r="G15" s="103">
        <v>3.5057971214402545E-2</v>
      </c>
      <c r="H15" s="103">
        <v>3.3838526460572789E-2</v>
      </c>
      <c r="I15" s="103">
        <v>3.5573511032904452E-2</v>
      </c>
      <c r="J15" s="103">
        <v>3.487562066624713E-2</v>
      </c>
      <c r="K15" s="174">
        <v>2.952165233938564E-2</v>
      </c>
      <c r="L15" s="174">
        <v>3.2067419877313867E-2</v>
      </c>
    </row>
    <row r="16" spans="1:12" x14ac:dyDescent="0.25">
      <c r="B16" s="104" t="s">
        <v>293</v>
      </c>
      <c r="C16" s="103">
        <v>3.1558596359755553E-2</v>
      </c>
      <c r="D16" s="103">
        <v>2.3628832234271785E-2</v>
      </c>
      <c r="E16" s="103">
        <v>2.7372918875578689E-2</v>
      </c>
      <c r="F16" s="103">
        <v>2.6670793791814612E-2</v>
      </c>
      <c r="G16" s="103">
        <v>2.3384563910695533E-2</v>
      </c>
      <c r="H16" s="103">
        <v>3.0628269999010509E-2</v>
      </c>
      <c r="I16" s="103">
        <v>1.9077874185063723E-2</v>
      </c>
      <c r="J16" s="103">
        <v>1.9515056144456287E-2</v>
      </c>
      <c r="K16" s="174">
        <v>2.0462816174186844E-2</v>
      </c>
      <c r="L16" s="174">
        <v>2.0994453073481783E-2</v>
      </c>
    </row>
    <row r="17" spans="2:12" x14ac:dyDescent="0.25">
      <c r="B17" s="104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2:12" x14ac:dyDescent="0.25">
      <c r="B18" s="34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46" t="s">
        <v>387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6"/>
  <sheetViews>
    <sheetView workbookViewId="0">
      <selection activeCell="P20" sqref="P20"/>
    </sheetView>
  </sheetViews>
  <sheetFormatPr defaultRowHeight="15" x14ac:dyDescent="0.25"/>
  <cols>
    <col min="1" max="1" width="9.140625" style="8"/>
    <col min="2" max="2" width="20.42578125" style="8" customWidth="1"/>
    <col min="3" max="11" width="9.140625" style="8"/>
    <col min="12" max="12" width="10.28515625" style="8" customWidth="1"/>
    <col min="13" max="116" width="9.140625" style="8"/>
  </cols>
  <sheetData>
    <row r="1" spans="1:116" ht="18" customHeight="1" x14ac:dyDescent="0.25">
      <c r="A1" s="43" t="s">
        <v>75</v>
      </c>
      <c r="B1" s="224" t="s">
        <v>263</v>
      </c>
      <c r="C1" s="224"/>
      <c r="D1" s="224"/>
      <c r="E1" s="224"/>
      <c r="F1" s="224"/>
      <c r="G1" s="224"/>
      <c r="H1" s="224"/>
      <c r="I1" s="224"/>
      <c r="J1" s="224"/>
      <c r="K1" s="224"/>
    </row>
    <row r="3" spans="1:116" ht="15.75" x14ac:dyDescent="0.25">
      <c r="B3" s="147" t="s">
        <v>297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16" x14ac:dyDescent="0.25">
      <c r="B4" s="158" t="s">
        <v>298</v>
      </c>
      <c r="C4" s="148">
        <v>2013</v>
      </c>
      <c r="D4" s="148">
        <v>2014</v>
      </c>
      <c r="E4" s="148">
        <v>2015</v>
      </c>
      <c r="F4" s="148">
        <v>2016</v>
      </c>
      <c r="G4" s="148">
        <v>2017</v>
      </c>
      <c r="H4" s="148">
        <v>2018</v>
      </c>
      <c r="I4" s="148">
        <v>2019</v>
      </c>
      <c r="J4" s="161">
        <v>2020</v>
      </c>
      <c r="K4" s="161">
        <v>2021</v>
      </c>
      <c r="L4" s="210" t="s">
        <v>377</v>
      </c>
      <c r="DL4"/>
    </row>
    <row r="5" spans="1:116" x14ac:dyDescent="0.25">
      <c r="B5" s="34" t="s">
        <v>299</v>
      </c>
      <c r="C5" s="44">
        <v>4.24E-2</v>
      </c>
      <c r="D5" s="44">
        <v>6.2700000000000006E-2</v>
      </c>
      <c r="E5" s="44">
        <v>3.78E-2</v>
      </c>
      <c r="F5" s="44">
        <v>0.14249999999999999</v>
      </c>
      <c r="G5" s="44">
        <v>0.1142</v>
      </c>
      <c r="H5" s="205">
        <v>0.1366</v>
      </c>
      <c r="I5" s="205">
        <v>0.14849999999999999</v>
      </c>
      <c r="J5" s="205">
        <v>0.14199999999999999</v>
      </c>
      <c r="K5" s="177">
        <v>7.3599999999999999E-2</v>
      </c>
      <c r="L5" s="177">
        <v>6.2E-2</v>
      </c>
      <c r="DL5"/>
    </row>
    <row r="6" spans="1:116" x14ac:dyDescent="0.25">
      <c r="B6" s="34" t="s">
        <v>300</v>
      </c>
      <c r="C6" s="44">
        <v>6.4000000000000003E-3</v>
      </c>
      <c r="D6" s="44">
        <v>0.10390000000000001</v>
      </c>
      <c r="E6" s="44">
        <v>0.1081</v>
      </c>
      <c r="F6" s="44">
        <v>0.16769999999999999</v>
      </c>
      <c r="G6" s="44">
        <v>0.12139999999999999</v>
      </c>
      <c r="H6" s="205">
        <v>8.8800000000000004E-2</v>
      </c>
      <c r="I6" s="205">
        <v>0.128</v>
      </c>
      <c r="J6" s="205">
        <v>5.1799999999999999E-2</v>
      </c>
      <c r="K6" s="177">
        <v>2.5100000000000001E-2</v>
      </c>
      <c r="L6" s="177">
        <v>3.2899999999999999E-2</v>
      </c>
      <c r="DL6"/>
    </row>
    <row r="7" spans="1:116" x14ac:dyDescent="0.25">
      <c r="B7" s="34" t="s">
        <v>301</v>
      </c>
      <c r="C7" s="205">
        <v>1.5100000000000001E-2</v>
      </c>
      <c r="D7" s="205">
        <v>9.4299999999999995E-2</v>
      </c>
      <c r="E7" s="205">
        <v>9.6500000000000002E-2</v>
      </c>
      <c r="F7" s="205">
        <v>0.15379999999999999</v>
      </c>
      <c r="G7" s="205">
        <v>0.106</v>
      </c>
      <c r="H7" s="205">
        <v>0.1042</v>
      </c>
      <c r="I7" s="205">
        <v>0.1416</v>
      </c>
      <c r="J7" s="205">
        <v>7.4200000000000002E-2</v>
      </c>
      <c r="K7" s="177">
        <v>5.0299999999999997E-2</v>
      </c>
      <c r="L7" s="177">
        <v>4.1300000000000003E-2</v>
      </c>
      <c r="DL7"/>
    </row>
    <row r="8" spans="1:116" x14ac:dyDescent="0.25">
      <c r="B8" s="34" t="s">
        <v>302</v>
      </c>
      <c r="C8" s="205">
        <v>3.4099999999999998E-2</v>
      </c>
      <c r="D8" s="205">
        <v>7.2999999999999995E-2</v>
      </c>
      <c r="E8" s="205">
        <v>5.8400000000000001E-2</v>
      </c>
      <c r="F8" s="205">
        <v>0.1482</v>
      </c>
      <c r="G8" s="205">
        <v>0.11269999999999999</v>
      </c>
      <c r="H8" s="205">
        <v>0.12189999999999999</v>
      </c>
      <c r="I8" s="205">
        <v>0.1434</v>
      </c>
      <c r="J8" s="205">
        <v>0.11119999999999999</v>
      </c>
      <c r="K8" s="177">
        <v>6.0699999999999997E-2</v>
      </c>
      <c r="L8" s="177">
        <v>5.2200000000000003E-2</v>
      </c>
      <c r="DL8"/>
    </row>
    <row r="9" spans="1:116" x14ac:dyDescent="0.25">
      <c r="B9" s="34" t="s">
        <v>303</v>
      </c>
      <c r="C9" s="205">
        <v>8.0600000000000005E-2</v>
      </c>
      <c r="D9" s="205">
        <v>0.1082</v>
      </c>
      <c r="E9" s="205">
        <v>0.1326</v>
      </c>
      <c r="F9" s="205">
        <v>0.1401</v>
      </c>
      <c r="G9" s="205">
        <v>9.9299999999999999E-2</v>
      </c>
      <c r="H9" s="205">
        <v>6.4199999999999993E-2</v>
      </c>
      <c r="I9" s="205">
        <v>5.96E-2</v>
      </c>
      <c r="J9" s="205">
        <v>2.76E-2</v>
      </c>
      <c r="K9" s="175">
        <v>4.4200000000000003E-2</v>
      </c>
      <c r="L9" s="175">
        <v>2.4299999999999999E-2</v>
      </c>
      <c r="DL9"/>
    </row>
    <row r="10" spans="1:116" x14ac:dyDescent="0.25">
      <c r="B10" s="34" t="s">
        <v>304</v>
      </c>
      <c r="C10" s="205">
        <v>-0.155</v>
      </c>
      <c r="D10" s="205">
        <v>-2.9100000000000001E-2</v>
      </c>
      <c r="E10" s="205">
        <v>-0.1331</v>
      </c>
      <c r="F10" s="205">
        <v>0.38940000000000002</v>
      </c>
      <c r="G10" s="205">
        <v>0.26860000000000001</v>
      </c>
      <c r="H10" s="205">
        <v>0.15029999999999999</v>
      </c>
      <c r="I10" s="205">
        <v>0.31580000000000003</v>
      </c>
      <c r="J10" s="205">
        <v>2.92E-2</v>
      </c>
      <c r="K10" s="175">
        <v>-0.11899999999999999</v>
      </c>
      <c r="L10" s="175">
        <v>0.14478569665044994</v>
      </c>
      <c r="DL10"/>
    </row>
    <row r="11" spans="1:116" x14ac:dyDescent="0.25">
      <c r="B11" s="34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3" spans="1:116" x14ac:dyDescent="0.25">
      <c r="B13" s="118" t="s">
        <v>394</v>
      </c>
      <c r="C13" s="118"/>
      <c r="D13" s="118"/>
      <c r="E13" s="118"/>
      <c r="F13" s="118"/>
      <c r="G13" s="118"/>
      <c r="H13" s="118"/>
      <c r="I13" s="118"/>
      <c r="J13" s="118"/>
    </row>
    <row r="16" spans="1:116" ht="15.75" x14ac:dyDescent="0.25">
      <c r="B16" s="147" t="s">
        <v>305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</row>
    <row r="17" spans="2:116" x14ac:dyDescent="0.25">
      <c r="B17" s="158" t="s">
        <v>298</v>
      </c>
      <c r="C17" s="148">
        <v>2013</v>
      </c>
      <c r="D17" s="148">
        <v>2014</v>
      </c>
      <c r="E17" s="148">
        <v>2015</v>
      </c>
      <c r="F17" s="148">
        <v>2016</v>
      </c>
      <c r="G17" s="148">
        <v>2017</v>
      </c>
      <c r="H17" s="148">
        <v>2018</v>
      </c>
      <c r="I17" s="148">
        <v>2019</v>
      </c>
      <c r="J17" s="161">
        <v>2020</v>
      </c>
      <c r="K17" s="161">
        <v>2021</v>
      </c>
      <c r="L17" s="210" t="s">
        <v>377</v>
      </c>
      <c r="DL17"/>
    </row>
    <row r="18" spans="2:116" x14ac:dyDescent="0.25">
      <c r="B18" s="34" t="s">
        <v>299</v>
      </c>
      <c r="C18" s="203">
        <v>0.20599999999999999</v>
      </c>
      <c r="D18" s="203">
        <v>0.28199999999999997</v>
      </c>
      <c r="E18" s="203">
        <v>0.33</v>
      </c>
      <c r="F18" s="203">
        <v>0.52</v>
      </c>
      <c r="G18" s="203">
        <v>0.69299999999999995</v>
      </c>
      <c r="H18" s="203">
        <v>0.92500000000000004</v>
      </c>
      <c r="I18" s="203">
        <v>1.21</v>
      </c>
      <c r="J18" s="203">
        <v>1.524</v>
      </c>
      <c r="K18" s="204">
        <v>1.71</v>
      </c>
      <c r="L18" s="204">
        <v>1.4874243832225531</v>
      </c>
      <c r="DL18"/>
    </row>
    <row r="19" spans="2:116" x14ac:dyDescent="0.25">
      <c r="B19" s="34" t="s">
        <v>300</v>
      </c>
      <c r="C19" s="203">
        <v>0.158</v>
      </c>
      <c r="D19" s="203">
        <v>0.27800000000000002</v>
      </c>
      <c r="E19" s="203">
        <v>0.41599999999999998</v>
      </c>
      <c r="F19" s="203">
        <v>0.65400000000000003</v>
      </c>
      <c r="G19" s="203">
        <v>0.85499999999999998</v>
      </c>
      <c r="H19" s="203">
        <v>1.0189999999999999</v>
      </c>
      <c r="I19" s="203">
        <v>1.278</v>
      </c>
      <c r="J19" s="203">
        <v>1.3959999999999999</v>
      </c>
      <c r="K19" s="204">
        <v>1.456</v>
      </c>
      <c r="L19" s="204">
        <v>1.2048854803813454</v>
      </c>
      <c r="DL19"/>
    </row>
    <row r="20" spans="2:116" x14ac:dyDescent="0.25">
      <c r="B20" s="34" t="s">
        <v>301</v>
      </c>
      <c r="C20" s="203">
        <v>0.18</v>
      </c>
      <c r="D20" s="203">
        <v>0.29099999999999998</v>
      </c>
      <c r="E20" s="203">
        <v>0.41499999999999998</v>
      </c>
      <c r="F20" s="203">
        <v>0.63300000000000001</v>
      </c>
      <c r="G20" s="203">
        <v>0.80600000000000005</v>
      </c>
      <c r="H20" s="203">
        <v>0.99399999999999999</v>
      </c>
      <c r="I20" s="203">
        <v>1.2769999999999999</v>
      </c>
      <c r="J20" s="203">
        <v>1.446</v>
      </c>
      <c r="K20" s="204">
        <v>1.569</v>
      </c>
      <c r="L20" s="204">
        <v>1.3018425267294651</v>
      </c>
      <c r="DL20"/>
    </row>
    <row r="21" spans="2:116" x14ac:dyDescent="0.25">
      <c r="B21" s="34" t="s">
        <v>302</v>
      </c>
      <c r="C21" s="203">
        <v>0.19600000000000001</v>
      </c>
      <c r="D21" s="203">
        <v>0.28399999999999997</v>
      </c>
      <c r="E21" s="203">
        <v>0.35899999999999999</v>
      </c>
      <c r="F21" s="203">
        <v>0.56000000000000005</v>
      </c>
      <c r="G21" s="203">
        <v>0.73599999999999999</v>
      </c>
      <c r="H21" s="203">
        <v>0.94799999999999995</v>
      </c>
      <c r="I21" s="203">
        <v>1.2270000000000001</v>
      </c>
      <c r="J21" s="203">
        <v>1.474</v>
      </c>
      <c r="K21" s="204">
        <v>1.625</v>
      </c>
      <c r="L21" s="204">
        <v>1.3869490929235688</v>
      </c>
      <c r="DL21"/>
    </row>
    <row r="22" spans="2:116" x14ac:dyDescent="0.25">
      <c r="B22" s="34" t="s">
        <v>303</v>
      </c>
      <c r="C22" s="203">
        <v>0.17100000000000001</v>
      </c>
      <c r="D22" s="203">
        <v>0.29799999999999999</v>
      </c>
      <c r="E22" s="203">
        <v>0.47</v>
      </c>
      <c r="F22" s="203">
        <v>0.67600000000000005</v>
      </c>
      <c r="G22" s="203">
        <v>0.84299999999999997</v>
      </c>
      <c r="H22" s="203">
        <v>0.96099999999999997</v>
      </c>
      <c r="I22" s="203">
        <v>1.0780000000000001</v>
      </c>
      <c r="J22" s="203">
        <v>1.135</v>
      </c>
      <c r="K22" s="204">
        <v>1.23</v>
      </c>
      <c r="L22" s="204">
        <v>1.1067791000446947</v>
      </c>
      <c r="DL22"/>
    </row>
    <row r="23" spans="2:116" x14ac:dyDescent="0.25">
      <c r="B23" s="34" t="s">
        <v>304</v>
      </c>
      <c r="C23" s="203">
        <v>-9.1999999999999998E-2</v>
      </c>
      <c r="D23" s="203">
        <v>-0.11899999999999999</v>
      </c>
      <c r="E23" s="203">
        <v>-0.23599999999999999</v>
      </c>
      <c r="F23" s="203">
        <v>6.0999999999999999E-2</v>
      </c>
      <c r="G23" s="203">
        <v>0.34599999999999997</v>
      </c>
      <c r="H23" s="203">
        <v>0.54900000000000004</v>
      </c>
      <c r="I23" s="203">
        <v>1.038</v>
      </c>
      <c r="J23" s="203">
        <v>1.097</v>
      </c>
      <c r="K23" s="204">
        <v>0.84799999999999998</v>
      </c>
      <c r="L23" s="204">
        <v>0.9694869022527639</v>
      </c>
      <c r="DL23"/>
    </row>
    <row r="26" spans="2:116" x14ac:dyDescent="0.25">
      <c r="B26" s="118" t="s">
        <v>394</v>
      </c>
      <c r="C26" s="118"/>
      <c r="D26" s="118"/>
      <c r="E26" s="118"/>
      <c r="F26" s="118"/>
      <c r="G26" s="118"/>
      <c r="H26" s="118"/>
      <c r="I26" s="118"/>
    </row>
  </sheetData>
  <mergeCells count="1">
    <mergeCell ref="B1:K1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>
      <selection activeCell="K21" sqref="K21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9.140625" customWidth="1"/>
    <col min="14" max="14" width="9.5703125" bestFit="1" customWidth="1"/>
    <col min="15" max="15" width="29.140625" customWidth="1"/>
    <col min="16" max="16" width="12.140625" bestFit="1" customWidth="1"/>
  </cols>
  <sheetData>
    <row r="1" spans="1:16" x14ac:dyDescent="0.25">
      <c r="A1" s="43" t="s">
        <v>75</v>
      </c>
    </row>
    <row r="2" spans="1:16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307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6" t="s">
        <v>64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7" t="s">
        <v>377</v>
      </c>
    </row>
    <row r="6" spans="1:16" x14ac:dyDescent="0.25">
      <c r="B6" s="41" t="s">
        <v>308</v>
      </c>
      <c r="C6" s="201">
        <v>550.75211849909124</v>
      </c>
      <c r="D6" s="201">
        <v>624.97689626775809</v>
      </c>
      <c r="E6" s="201">
        <v>738.66767596862246</v>
      </c>
      <c r="F6" s="201">
        <v>959.85226883302391</v>
      </c>
      <c r="G6" s="201">
        <v>1103.9898676243045</v>
      </c>
      <c r="H6" s="201">
        <v>1207.0639129634019</v>
      </c>
      <c r="I6" s="201">
        <v>1244.4796969080001</v>
      </c>
      <c r="J6" s="201">
        <v>1272.996574222354</v>
      </c>
      <c r="K6" s="201">
        <v>1300.1943299995601</v>
      </c>
      <c r="L6" s="201">
        <v>1438.7184684501817</v>
      </c>
      <c r="M6" s="105"/>
      <c r="O6" s="218"/>
      <c r="P6" s="218"/>
    </row>
    <row r="7" spans="1:16" x14ac:dyDescent="0.25">
      <c r="B7" s="41" t="s">
        <v>309</v>
      </c>
      <c r="C7" s="201">
        <v>209.49159479106117</v>
      </c>
      <c r="D7" s="201">
        <v>246.78991906281692</v>
      </c>
      <c r="E7" s="201">
        <v>283.35858839407922</v>
      </c>
      <c r="F7" s="201">
        <v>255.13468234918264</v>
      </c>
      <c r="G7" s="201">
        <v>264.17307371033922</v>
      </c>
      <c r="H7" s="201">
        <v>275.11622223268802</v>
      </c>
      <c r="I7" s="201">
        <v>304.33683742300002</v>
      </c>
      <c r="J7" s="201">
        <v>332.49021339156053</v>
      </c>
      <c r="K7" s="201">
        <v>359.48574867677002</v>
      </c>
      <c r="L7" s="201">
        <v>457.46839136194239</v>
      </c>
      <c r="M7" s="105"/>
      <c r="O7" s="218"/>
      <c r="P7" s="218"/>
    </row>
    <row r="8" spans="1:16" x14ac:dyDescent="0.25">
      <c r="B8" s="41" t="s">
        <v>310</v>
      </c>
      <c r="C8" s="201">
        <v>202.29703853174519</v>
      </c>
      <c r="D8" s="201">
        <v>177.21239702763538</v>
      </c>
      <c r="E8" s="201">
        <v>132.46648429610889</v>
      </c>
      <c r="F8" s="201">
        <v>146.35891108415387</v>
      </c>
      <c r="G8" s="201">
        <v>150.78764220769398</v>
      </c>
      <c r="H8" s="201">
        <v>173.74404658238853</v>
      </c>
      <c r="I8" s="201">
        <v>217.45111517199999</v>
      </c>
      <c r="J8" s="201">
        <v>250.14699911435451</v>
      </c>
      <c r="K8" s="201">
        <v>208.62113747552999</v>
      </c>
      <c r="L8" s="201">
        <v>248.13491233620076</v>
      </c>
      <c r="M8" s="105"/>
      <c r="O8" s="218"/>
      <c r="P8" s="218"/>
    </row>
    <row r="9" spans="1:16" x14ac:dyDescent="0.25">
      <c r="B9" s="41" t="s">
        <v>311</v>
      </c>
      <c r="C9" s="201">
        <v>29.326651901634516</v>
      </c>
      <c r="D9" s="201">
        <v>31.726651901634515</v>
      </c>
      <c r="E9" s="201">
        <v>33.026651901634516</v>
      </c>
      <c r="F9" s="201">
        <v>32.726651901634511</v>
      </c>
      <c r="G9" s="201">
        <v>32.026651901634516</v>
      </c>
      <c r="H9" s="201">
        <v>32.336651901634511</v>
      </c>
      <c r="I9" s="201">
        <v>32.269999999999996</v>
      </c>
      <c r="J9" s="201">
        <v>30.466550638985598</v>
      </c>
      <c r="K9" s="201">
        <v>31.720963343160001</v>
      </c>
      <c r="L9" s="201">
        <v>31.596855871063088</v>
      </c>
      <c r="M9" s="105"/>
      <c r="O9" s="218"/>
      <c r="P9" s="218"/>
    </row>
    <row r="10" spans="1:16" x14ac:dyDescent="0.25">
      <c r="B10" s="41" t="s">
        <v>312</v>
      </c>
      <c r="C10" s="201">
        <v>56.27563785121243</v>
      </c>
      <c r="D10" s="201">
        <v>63.302753801279465</v>
      </c>
      <c r="E10" s="201">
        <v>58.886863111949999</v>
      </c>
      <c r="F10" s="201">
        <v>51.680260460810004</v>
      </c>
      <c r="G10" s="201">
        <v>60.53271151440255</v>
      </c>
      <c r="H10" s="201">
        <v>62.247399666440558</v>
      </c>
      <c r="I10" s="201">
        <v>124.325346869</v>
      </c>
      <c r="J10" s="201">
        <v>160.1656796861231</v>
      </c>
      <c r="K10" s="201">
        <v>254.18308967370999</v>
      </c>
      <c r="L10" s="201">
        <v>73.232689505875754</v>
      </c>
      <c r="M10" s="105"/>
      <c r="O10" s="218"/>
      <c r="P10" s="218"/>
    </row>
    <row r="11" spans="1:16" x14ac:dyDescent="0.25">
      <c r="B11" s="99" t="s">
        <v>92</v>
      </c>
      <c r="C11" s="202">
        <v>1048.1430415747445</v>
      </c>
      <c r="D11" s="202">
        <v>1144.0086180611245</v>
      </c>
      <c r="E11" s="202">
        <v>1246.4062636723952</v>
      </c>
      <c r="F11" s="202">
        <v>1445.7527746288051</v>
      </c>
      <c r="G11" s="202">
        <v>1611.5099469583747</v>
      </c>
      <c r="H11" s="202">
        <v>1750.5082333465534</v>
      </c>
      <c r="I11" s="202">
        <v>1922.8629963720002</v>
      </c>
      <c r="J11" s="202">
        <v>2046.2660170533777</v>
      </c>
      <c r="K11" s="202">
        <v>2154.2052891687199</v>
      </c>
      <c r="L11" s="202">
        <v>2249.1513175252635</v>
      </c>
      <c r="M11" s="105"/>
      <c r="O11" s="218"/>
      <c r="P11" s="218"/>
    </row>
    <row r="12" spans="1:16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6" ht="25.5" customHeight="1" x14ac:dyDescent="0.25">
      <c r="B13" s="227" t="s">
        <v>313</v>
      </c>
      <c r="C13" s="227"/>
      <c r="D13" s="227"/>
      <c r="E13" s="227"/>
      <c r="F13" s="227"/>
      <c r="G13" s="227"/>
      <c r="H13" s="227"/>
      <c r="I13" s="227"/>
      <c r="O13" s="176"/>
    </row>
    <row r="14" spans="1:16" x14ac:dyDescent="0.25">
      <c r="B14" s="227"/>
      <c r="C14" s="227"/>
      <c r="D14" s="227"/>
      <c r="E14" s="227"/>
      <c r="F14" s="227"/>
      <c r="G14" s="227"/>
      <c r="H14" s="227"/>
      <c r="I14" s="227"/>
    </row>
    <row r="15" spans="1:16" x14ac:dyDescent="0.25">
      <c r="B15" s="227"/>
      <c r="C15" s="227"/>
      <c r="D15" s="227"/>
      <c r="E15" s="227"/>
      <c r="F15" s="227"/>
      <c r="G15" s="227"/>
      <c r="H15" s="227"/>
      <c r="I15" s="227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46" t="s">
        <v>388</v>
      </c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workbookViewId="0">
      <selection activeCell="O17" sqref="O17"/>
    </sheetView>
  </sheetViews>
  <sheetFormatPr defaultRowHeight="15" x14ac:dyDescent="0.25"/>
  <cols>
    <col min="2" max="2" width="28.85546875" bestFit="1" customWidth="1"/>
    <col min="3" max="9" width="8" customWidth="1"/>
    <col min="12" max="12" width="10.28515625" customWidth="1"/>
    <col min="14" max="14" width="9.5703125" bestFit="1" customWidth="1"/>
    <col min="16" max="16" width="23.5703125" customWidth="1"/>
    <col min="17" max="17" width="12.28515625" customWidth="1"/>
  </cols>
  <sheetData>
    <row r="1" spans="1:17" x14ac:dyDescent="0.25">
      <c r="A1" s="43" t="s">
        <v>75</v>
      </c>
    </row>
    <row r="2" spans="1:17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7" x14ac:dyDescent="0.25">
      <c r="B3" s="8"/>
      <c r="C3" s="8"/>
      <c r="D3" s="8"/>
      <c r="E3" s="8"/>
      <c r="F3" s="8"/>
      <c r="G3" s="8"/>
      <c r="H3" s="8"/>
      <c r="I3" s="8"/>
    </row>
    <row r="4" spans="1:17" ht="15.75" x14ac:dyDescent="0.25">
      <c r="B4" s="147" t="s">
        <v>314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7" x14ac:dyDescent="0.25">
      <c r="B5" s="156" t="s">
        <v>315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7" t="s">
        <v>377</v>
      </c>
    </row>
    <row r="6" spans="1:17" x14ac:dyDescent="0.25">
      <c r="B6" s="40" t="s">
        <v>308</v>
      </c>
      <c r="C6" s="41">
        <v>279.41221959109117</v>
      </c>
      <c r="D6" s="41">
        <v>330.62085665875804</v>
      </c>
      <c r="E6" s="41">
        <v>391.12765812062241</v>
      </c>
      <c r="F6" s="41">
        <v>546.49800803302389</v>
      </c>
      <c r="G6" s="41">
        <v>665.94071967630441</v>
      </c>
      <c r="H6" s="41">
        <v>728.80222307640179</v>
      </c>
      <c r="I6" s="41">
        <v>789.03</v>
      </c>
      <c r="J6" s="41">
        <v>803.45063255201387</v>
      </c>
      <c r="K6" s="41">
        <v>793.04171615013001</v>
      </c>
      <c r="L6" s="41">
        <v>792.15111977479148</v>
      </c>
      <c r="M6" s="78"/>
      <c r="P6" s="78"/>
      <c r="Q6" s="78"/>
    </row>
    <row r="7" spans="1:17" x14ac:dyDescent="0.25">
      <c r="B7" s="40" t="s">
        <v>316</v>
      </c>
      <c r="C7" s="41">
        <v>101.61508729606119</v>
      </c>
      <c r="D7" s="41">
        <v>123.21039434381693</v>
      </c>
      <c r="E7" s="41">
        <v>158.22941503307919</v>
      </c>
      <c r="F7" s="41">
        <v>131.07513147018264</v>
      </c>
      <c r="G7" s="41">
        <v>127.71589421233922</v>
      </c>
      <c r="H7" s="41">
        <v>141.77629674268803</v>
      </c>
      <c r="I7" s="41">
        <v>185.12</v>
      </c>
      <c r="J7" s="41">
        <v>210.08922664864082</v>
      </c>
      <c r="K7" s="41">
        <v>254.74494947762</v>
      </c>
      <c r="L7" s="41">
        <v>296.9224155019524</v>
      </c>
      <c r="M7" s="78"/>
      <c r="P7" s="78"/>
      <c r="Q7" s="78"/>
    </row>
    <row r="8" spans="1:17" x14ac:dyDescent="0.25">
      <c r="B8" s="40" t="s">
        <v>310</v>
      </c>
      <c r="C8" s="41">
        <v>19.700953629745193</v>
      </c>
      <c r="D8" s="41">
        <v>17.335725021635362</v>
      </c>
      <c r="E8" s="41">
        <v>13.126977507108887</v>
      </c>
      <c r="F8" s="41">
        <v>12.498807136153873</v>
      </c>
      <c r="G8" s="41">
        <v>14.503291124694</v>
      </c>
      <c r="H8" s="41">
        <v>14.890392967388523</v>
      </c>
      <c r="I8" s="41">
        <v>28.7</v>
      </c>
      <c r="J8" s="41">
        <v>49.67</v>
      </c>
      <c r="K8" s="41">
        <v>75.783650093770007</v>
      </c>
      <c r="L8" s="41">
        <v>71.923099177650769</v>
      </c>
      <c r="M8" s="78"/>
      <c r="P8" s="78"/>
      <c r="Q8" s="78"/>
    </row>
    <row r="9" spans="1:17" x14ac:dyDescent="0.25">
      <c r="B9" s="40" t="s">
        <v>311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0.26</v>
      </c>
      <c r="J9" s="41">
        <v>0.41</v>
      </c>
      <c r="K9" s="41">
        <v>0.40877543267999999</v>
      </c>
      <c r="L9" s="41">
        <v>0.40860946142308618</v>
      </c>
      <c r="M9" s="78"/>
      <c r="P9" s="78"/>
      <c r="Q9" s="78"/>
    </row>
    <row r="10" spans="1:17" x14ac:dyDescent="0.25">
      <c r="B10" s="40" t="s">
        <v>312</v>
      </c>
      <c r="C10" s="41">
        <v>1.4132674652124313</v>
      </c>
      <c r="D10" s="41">
        <v>1.4415782942794628</v>
      </c>
      <c r="E10" s="41">
        <v>0.78228472195000009</v>
      </c>
      <c r="F10" s="41">
        <v>0.80181081081000016</v>
      </c>
      <c r="G10" s="41">
        <v>1.7976906214025536</v>
      </c>
      <c r="H10" s="41">
        <v>1.7560922404405568</v>
      </c>
      <c r="I10" s="41">
        <v>2.39</v>
      </c>
      <c r="J10" s="41">
        <v>16.510000000000002</v>
      </c>
      <c r="K10" s="41">
        <v>5.2929655176999999</v>
      </c>
      <c r="L10" s="41">
        <v>4.6154225325457512</v>
      </c>
      <c r="M10" s="78"/>
      <c r="P10" s="78"/>
      <c r="Q10" s="78"/>
    </row>
    <row r="11" spans="1:17" x14ac:dyDescent="0.25">
      <c r="B11" s="40" t="s">
        <v>92</v>
      </c>
      <c r="C11" s="42">
        <v>402.46817988374448</v>
      </c>
      <c r="D11" s="42">
        <v>472.93520622012431</v>
      </c>
      <c r="E11" s="42">
        <v>563.59298728439489</v>
      </c>
      <c r="F11" s="42">
        <v>691.20040935180498</v>
      </c>
      <c r="G11" s="42">
        <v>810.28424753637466</v>
      </c>
      <c r="H11" s="42">
        <v>887.55165692855337</v>
      </c>
      <c r="I11" s="41">
        <v>1005.5</v>
      </c>
      <c r="J11" s="41">
        <v>1080.1298592006549</v>
      </c>
      <c r="K11" s="41">
        <v>1129.2720566718999</v>
      </c>
      <c r="L11" s="41">
        <v>1166.0206664483635</v>
      </c>
      <c r="M11" s="78"/>
      <c r="P11" s="78"/>
      <c r="Q11" s="78"/>
    </row>
    <row r="12" spans="1:17" x14ac:dyDescent="0.25">
      <c r="B12" s="38"/>
      <c r="C12" s="8"/>
      <c r="D12" s="8"/>
      <c r="E12" s="8"/>
      <c r="F12" s="8"/>
      <c r="G12" s="8"/>
      <c r="H12" s="8"/>
      <c r="I12" s="8"/>
    </row>
    <row r="13" spans="1:17" x14ac:dyDescent="0.25">
      <c r="B13" s="8"/>
      <c r="C13" s="8"/>
      <c r="D13" s="8"/>
      <c r="E13" s="8"/>
      <c r="F13" s="8"/>
      <c r="G13" s="8"/>
      <c r="H13" s="8"/>
      <c r="I13" s="8"/>
    </row>
    <row r="14" spans="1:17" x14ac:dyDescent="0.25">
      <c r="B14" s="46" t="s">
        <v>376</v>
      </c>
      <c r="C14" s="8"/>
      <c r="D14" s="8"/>
      <c r="E14" s="8"/>
      <c r="F14" s="8"/>
      <c r="G14" s="8"/>
      <c r="H14" s="8"/>
      <c r="I14" s="8"/>
    </row>
    <row r="15" spans="1:17" x14ac:dyDescent="0.25">
      <c r="B15" s="8"/>
      <c r="C15" s="8"/>
      <c r="D15" s="8"/>
      <c r="E15" s="8"/>
      <c r="F15" s="8"/>
      <c r="G15" s="8"/>
      <c r="H15" s="8"/>
      <c r="I15" s="8"/>
    </row>
    <row r="16" spans="1:17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zoomScaleNormal="100" workbookViewId="0">
      <selection activeCell="Q20" sqref="Q20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  <col min="12" max="12" width="10.140625" customWidth="1"/>
    <col min="14" max="14" width="24.42578125" customWidth="1"/>
    <col min="15" max="15" width="15" customWidth="1"/>
  </cols>
  <sheetData>
    <row r="1" spans="1:15" x14ac:dyDescent="0.25">
      <c r="A1" s="43" t="s">
        <v>75</v>
      </c>
    </row>
    <row r="2" spans="1:15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47" t="s">
        <v>317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x14ac:dyDescent="0.25">
      <c r="B5" s="156" t="s">
        <v>318</v>
      </c>
      <c r="C5" s="157">
        <v>2013</v>
      </c>
      <c r="D5" s="157">
        <v>2014</v>
      </c>
      <c r="E5" s="157">
        <v>2015</v>
      </c>
      <c r="F5" s="157">
        <v>2016</v>
      </c>
      <c r="G5" s="157">
        <v>2017</v>
      </c>
      <c r="H5" s="157">
        <v>2018</v>
      </c>
      <c r="I5" s="157">
        <v>2019</v>
      </c>
      <c r="J5" s="157">
        <v>2020</v>
      </c>
      <c r="K5" s="157">
        <v>2021</v>
      </c>
      <c r="L5" s="217" t="s">
        <v>377</v>
      </c>
    </row>
    <row r="6" spans="1:15" x14ac:dyDescent="0.25">
      <c r="B6" s="40" t="s">
        <v>308</v>
      </c>
      <c r="C6" s="201">
        <v>271.33989890800001</v>
      </c>
      <c r="D6" s="201">
        <v>294.35603960899999</v>
      </c>
      <c r="E6" s="201">
        <v>347.54001784799999</v>
      </c>
      <c r="F6" s="201">
        <v>413.35426080000002</v>
      </c>
      <c r="G6" s="201">
        <v>438.04914794799998</v>
      </c>
      <c r="H6" s="201">
        <v>478.26168988699999</v>
      </c>
      <c r="I6" s="201">
        <v>455.44969690800002</v>
      </c>
      <c r="J6" s="201">
        <v>469.54594167034008</v>
      </c>
      <c r="K6" s="201">
        <v>507.15261384941999</v>
      </c>
      <c r="L6" s="201">
        <v>646.56734867539001</v>
      </c>
      <c r="M6" s="78"/>
      <c r="N6" s="78"/>
      <c r="O6" s="78"/>
    </row>
    <row r="7" spans="1:15" x14ac:dyDescent="0.25">
      <c r="B7" s="40" t="s">
        <v>309</v>
      </c>
      <c r="C7" s="201">
        <v>107.876507495</v>
      </c>
      <c r="D7" s="201">
        <v>123.57952471900001</v>
      </c>
      <c r="E7" s="201">
        <v>125.129173361</v>
      </c>
      <c r="F7" s="201">
        <v>124.059550879</v>
      </c>
      <c r="G7" s="201">
        <v>136.45717949799999</v>
      </c>
      <c r="H7" s="201">
        <v>133.33992548999998</v>
      </c>
      <c r="I7" s="201">
        <v>119.216837423</v>
      </c>
      <c r="J7" s="201">
        <v>122.4009867429197</v>
      </c>
      <c r="K7" s="201">
        <v>104.74079919914</v>
      </c>
      <c r="L7" s="201">
        <v>160.54597585998999</v>
      </c>
      <c r="M7" s="78"/>
      <c r="N7" s="78"/>
      <c r="O7" s="78"/>
    </row>
    <row r="8" spans="1:15" x14ac:dyDescent="0.25">
      <c r="B8" s="40" t="s">
        <v>310</v>
      </c>
      <c r="C8" s="201">
        <v>182.596084902</v>
      </c>
      <c r="D8" s="201">
        <v>159.87667200600001</v>
      </c>
      <c r="E8" s="201">
        <v>119.339506789</v>
      </c>
      <c r="F8" s="201">
        <v>133.86010394799999</v>
      </c>
      <c r="G8" s="201">
        <v>136.28435108299999</v>
      </c>
      <c r="H8" s="201">
        <v>158.85365361500001</v>
      </c>
      <c r="I8" s="201">
        <v>188.751115172</v>
      </c>
      <c r="J8" s="201">
        <v>200.4769991143545</v>
      </c>
      <c r="K8" s="201">
        <v>132.83748738176001</v>
      </c>
      <c r="L8" s="201">
        <v>176.21181315855</v>
      </c>
      <c r="M8" s="78"/>
      <c r="N8" s="78"/>
      <c r="O8" s="78"/>
    </row>
    <row r="9" spans="1:15" x14ac:dyDescent="0.25">
      <c r="B9" s="40" t="s">
        <v>311</v>
      </c>
      <c r="C9" s="201">
        <v>29</v>
      </c>
      <c r="D9" s="201">
        <v>31.4</v>
      </c>
      <c r="E9" s="201">
        <v>32.700000000000003</v>
      </c>
      <c r="F9" s="201">
        <v>32.4</v>
      </c>
      <c r="G9" s="201">
        <v>31.7</v>
      </c>
      <c r="H9" s="201">
        <v>32.01</v>
      </c>
      <c r="I9" s="201">
        <v>32.01</v>
      </c>
      <c r="J9" s="201">
        <v>30.056550638985598</v>
      </c>
      <c r="K9" s="201">
        <v>31.312207910480002</v>
      </c>
      <c r="L9" s="201">
        <v>31.188246409639998</v>
      </c>
      <c r="M9" s="78"/>
      <c r="N9" s="78"/>
      <c r="O9" s="78"/>
    </row>
    <row r="10" spans="1:15" x14ac:dyDescent="0.25">
      <c r="B10" s="40" t="s">
        <v>319</v>
      </c>
      <c r="C10" s="201">
        <v>54.862370386000002</v>
      </c>
      <c r="D10" s="201">
        <v>61.861175506999999</v>
      </c>
      <c r="E10" s="201">
        <v>58.10457839</v>
      </c>
      <c r="F10" s="201">
        <v>50.87844965</v>
      </c>
      <c r="G10" s="201">
        <v>58.735020892999998</v>
      </c>
      <c r="H10" s="201">
        <v>60.491307425999999</v>
      </c>
      <c r="I10" s="201">
        <v>121.935346869</v>
      </c>
      <c r="J10" s="201">
        <v>143.65567968612311</v>
      </c>
      <c r="K10" s="201">
        <v>248.89012415600999</v>
      </c>
      <c r="L10" s="201">
        <v>68.61726697332999</v>
      </c>
      <c r="M10" s="78"/>
      <c r="N10" s="78"/>
      <c r="O10" s="78"/>
    </row>
    <row r="11" spans="1:15" x14ac:dyDescent="0.25">
      <c r="B11" s="40" t="s">
        <v>92</v>
      </c>
      <c r="C11" s="201">
        <v>645.67486169099993</v>
      </c>
      <c r="D11" s="201">
        <v>671.07341184099994</v>
      </c>
      <c r="E11" s="201">
        <v>682.81327638800008</v>
      </c>
      <c r="F11" s="201">
        <v>754.55236527699992</v>
      </c>
      <c r="G11" s="201">
        <v>801.22569942199993</v>
      </c>
      <c r="H11" s="201">
        <v>862.95657641799994</v>
      </c>
      <c r="I11" s="201">
        <v>917.362996372</v>
      </c>
      <c r="J11" s="201">
        <v>966.13615785272304</v>
      </c>
      <c r="K11" s="201">
        <v>1024.93323249682</v>
      </c>
      <c r="L11" s="201">
        <v>1083.1306510769</v>
      </c>
      <c r="M11" s="78"/>
      <c r="N11" s="78"/>
      <c r="O11" s="78"/>
    </row>
    <row r="12" spans="1:15" x14ac:dyDescent="0.25">
      <c r="B12" s="40"/>
      <c r="C12" s="201"/>
      <c r="D12" s="201"/>
      <c r="E12" s="201"/>
      <c r="F12" s="201"/>
      <c r="G12" s="201"/>
      <c r="H12" s="201"/>
      <c r="I12" s="201"/>
      <c r="J12" s="201"/>
      <c r="K12" s="75"/>
      <c r="L12" s="75"/>
      <c r="N12" s="78"/>
      <c r="O12" s="78"/>
    </row>
    <row r="13" spans="1:15" x14ac:dyDescent="0.25">
      <c r="B13" s="8"/>
      <c r="C13" s="8"/>
      <c r="D13" s="8"/>
      <c r="E13" s="8"/>
      <c r="F13" s="8"/>
      <c r="G13" s="8"/>
      <c r="H13" s="8"/>
      <c r="N13" s="78"/>
      <c r="O13" s="78"/>
    </row>
    <row r="14" spans="1:15" x14ac:dyDescent="0.25">
      <c r="B14" s="156" t="s">
        <v>320</v>
      </c>
      <c r="C14" s="156">
        <v>2013</v>
      </c>
      <c r="D14" s="156">
        <v>2014</v>
      </c>
      <c r="E14" s="156">
        <v>2015</v>
      </c>
      <c r="F14" s="156">
        <v>2016</v>
      </c>
      <c r="G14" s="156">
        <v>2017</v>
      </c>
      <c r="H14" s="156">
        <v>2018</v>
      </c>
      <c r="I14" s="156">
        <v>2019</v>
      </c>
      <c r="J14" s="156">
        <v>2020</v>
      </c>
      <c r="K14" s="156">
        <v>2021</v>
      </c>
      <c r="L14" s="217" t="s">
        <v>377</v>
      </c>
      <c r="N14" s="78"/>
      <c r="O14" s="78"/>
    </row>
    <row r="15" spans="1:15" x14ac:dyDescent="0.25">
      <c r="B15" s="40" t="s">
        <v>321</v>
      </c>
      <c r="C15" s="41">
        <f>'[1]Invest. EFPC+abertura'!$F$8</f>
        <v>31.019709415000001</v>
      </c>
      <c r="D15" s="41">
        <f>'[1]Invest. EFPC+abertura'!$F$9</f>
        <v>34.065772211999999</v>
      </c>
      <c r="E15" s="41">
        <f>'[1]Invest. EFPC+abertura'!$F$10</f>
        <v>30.884743747000002</v>
      </c>
      <c r="F15" s="41">
        <f>'[1]Invest. EFPC+abertura'!$F$11</f>
        <v>22.151034729999999</v>
      </c>
      <c r="G15" s="41">
        <f>'[1]Invest. EFPC+abertura'!$F$12</f>
        <v>30.028705766000002</v>
      </c>
      <c r="H15" s="41">
        <f>'[1]Invest. EFPC+abertura'!$F$13</f>
        <v>32.276612493000002</v>
      </c>
      <c r="I15" s="41">
        <f>'[1]Invest. EFPC+abertura'!$F$14</f>
        <v>91.881859935999998</v>
      </c>
      <c r="J15" s="41">
        <v>117.27486635981271</v>
      </c>
      <c r="K15" s="41">
        <v>220.74268206426001</v>
      </c>
      <c r="L15" s="41">
        <v>25.981838778740002</v>
      </c>
      <c r="N15" s="78"/>
      <c r="O15" s="78"/>
    </row>
    <row r="16" spans="1:15" x14ac:dyDescent="0.25">
      <c r="B16" s="40" t="s">
        <v>322</v>
      </c>
      <c r="C16" s="41">
        <f>'[1]Invest. EFPC+abertura'!$G$8</f>
        <v>17.687457617</v>
      </c>
      <c r="D16" s="41">
        <f>'[1]Invest. EFPC+abertura'!$G$9</f>
        <v>18.999595053</v>
      </c>
      <c r="E16" s="41">
        <f>'[1]Invest. EFPC+abertura'!$G$10</f>
        <v>19.753000751999998</v>
      </c>
      <c r="F16" s="41">
        <f>'[1]Invest. EFPC+abertura'!$G$11</f>
        <v>20.335273495999999</v>
      </c>
      <c r="G16" s="41">
        <f>'[1]Invest. EFPC+abertura'!$G$12</f>
        <v>20.514775148999998</v>
      </c>
      <c r="H16" s="41">
        <f>'[1]Invest. EFPC+abertura'!$G$13</f>
        <v>21.460048066999999</v>
      </c>
      <c r="I16" s="41">
        <f>'[1]Invest. EFPC+abertura'!$G$14</f>
        <v>20.657353788000002</v>
      </c>
      <c r="J16" s="41">
        <v>19.479085624610001</v>
      </c>
      <c r="K16" s="41">
        <v>21.205159322109999</v>
      </c>
      <c r="L16" s="41">
        <v>21.872277476220003</v>
      </c>
      <c r="N16" s="78"/>
      <c r="O16" s="78"/>
    </row>
    <row r="17" spans="2:12" x14ac:dyDescent="0.25">
      <c r="B17" s="40" t="s">
        <v>323</v>
      </c>
      <c r="C17" s="41">
        <f>'[1]Invest. EFPC+abertura'!$I$8</f>
        <v>6.1552033540000002</v>
      </c>
      <c r="D17" s="41">
        <f>'[1]Invest. EFPC+abertura'!$I$9</f>
        <v>8.7958082419999997</v>
      </c>
      <c r="E17" s="41">
        <f>'[1]Invest. EFPC+abertura'!$I$10</f>
        <v>7.4668338910000003</v>
      </c>
      <c r="F17" s="41">
        <f>'[1]Invest. EFPC+abertura'!$I$11</f>
        <v>8.3921414240000001</v>
      </c>
      <c r="G17" s="41">
        <f>'[1]Invest. EFPC+abertura'!$I$12</f>
        <v>8.1915399779999998</v>
      </c>
      <c r="H17" s="41">
        <f>'[1]Invest. EFPC+abertura'!$I$13</f>
        <v>6.7546468659999999</v>
      </c>
      <c r="I17" s="41">
        <f>'[1]Invest. EFPC+abertura'!$I$14</f>
        <v>9.3961331450000003</v>
      </c>
      <c r="J17" s="41">
        <v>6.9017277017003948</v>
      </c>
      <c r="K17" s="41">
        <v>6.9422827696400002</v>
      </c>
      <c r="L17" s="41">
        <v>20.763150718369992</v>
      </c>
    </row>
    <row r="18" spans="2:12" x14ac:dyDescent="0.25">
      <c r="J18" s="78"/>
    </row>
    <row r="19" spans="2:12" x14ac:dyDescent="0.25">
      <c r="B19" s="46" t="s">
        <v>371</v>
      </c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zoomScaleNormal="100" workbookViewId="0">
      <selection activeCell="L11" sqref="L11"/>
    </sheetView>
  </sheetViews>
  <sheetFormatPr defaultRowHeight="15" x14ac:dyDescent="0.25"/>
  <cols>
    <col min="2" max="2" width="27.5703125" customWidth="1"/>
    <col min="12" max="12" width="12.140625" customWidth="1"/>
    <col min="16" max="16" width="11.7109375" customWidth="1"/>
  </cols>
  <sheetData>
    <row r="1" spans="1:16" x14ac:dyDescent="0.25">
      <c r="A1" s="43" t="s">
        <v>75</v>
      </c>
      <c r="B1" s="8"/>
      <c r="C1" s="8"/>
      <c r="D1" s="8"/>
      <c r="E1" s="8"/>
      <c r="F1" s="8"/>
      <c r="G1" s="8"/>
      <c r="H1" s="8"/>
      <c r="I1" s="8"/>
    </row>
    <row r="2" spans="1:16" ht="18" x14ac:dyDescent="0.25">
      <c r="B2" s="223" t="s">
        <v>97</v>
      </c>
      <c r="C2" s="223"/>
      <c r="D2" s="223"/>
      <c r="E2" s="223"/>
      <c r="F2" s="223"/>
      <c r="G2" s="223"/>
      <c r="H2" s="223"/>
      <c r="I2" s="223"/>
      <c r="J2" s="17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1" t="s">
        <v>98</v>
      </c>
      <c r="C5" s="151">
        <v>2012</v>
      </c>
      <c r="D5" s="151">
        <v>2013</v>
      </c>
      <c r="E5" s="151">
        <v>2014</v>
      </c>
      <c r="F5" s="151">
        <v>2015</v>
      </c>
      <c r="G5" s="151">
        <v>2016</v>
      </c>
      <c r="H5" s="151">
        <v>2017</v>
      </c>
      <c r="I5" s="149" t="s">
        <v>99</v>
      </c>
      <c r="J5" s="149">
        <v>2019</v>
      </c>
      <c r="K5" s="149">
        <v>2020</v>
      </c>
      <c r="L5" s="149">
        <v>2021</v>
      </c>
    </row>
    <row r="6" spans="1:16" x14ac:dyDescent="0.25">
      <c r="B6" s="15" t="s">
        <v>78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3">
        <v>3817934</v>
      </c>
      <c r="P6" s="106"/>
    </row>
    <row r="7" spans="1:16" x14ac:dyDescent="0.25">
      <c r="B7" s="15" t="s">
        <v>100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3">
        <v>9878275</v>
      </c>
      <c r="P7" s="106"/>
    </row>
    <row r="8" spans="1:16" x14ac:dyDescent="0.25">
      <c r="B8" s="15" t="s">
        <v>101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229">
        <v>2968347</v>
      </c>
      <c r="I8" s="13">
        <v>2924417</v>
      </c>
      <c r="J8" s="13">
        <v>3118244</v>
      </c>
      <c r="K8" s="13">
        <v>3118244</v>
      </c>
      <c r="L8" s="13">
        <v>3118244</v>
      </c>
      <c r="P8" s="106"/>
    </row>
    <row r="9" spans="1:16" x14ac:dyDescent="0.25">
      <c r="B9" s="15" t="s">
        <v>102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16867996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6">
        <v>16814453</v>
      </c>
      <c r="P9" s="68"/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ht="16.5" x14ac:dyDescent="0.3">
      <c r="B11" s="21"/>
      <c r="C11" s="21"/>
      <c r="D11" s="21"/>
      <c r="E11" s="21"/>
      <c r="F11" s="21"/>
      <c r="G11" s="21"/>
      <c r="H11" s="21"/>
      <c r="I11" s="8"/>
    </row>
    <row r="12" spans="1:16" ht="13.5" customHeight="1" x14ac:dyDescent="0.3">
      <c r="B12" s="38" t="s">
        <v>103</v>
      </c>
      <c r="C12" s="38"/>
      <c r="D12" s="38"/>
      <c r="E12" s="38"/>
      <c r="F12" s="38"/>
      <c r="G12" s="21"/>
      <c r="H12" s="21"/>
      <c r="I12" s="8"/>
    </row>
    <row r="13" spans="1:16" ht="13.5" customHeight="1" x14ac:dyDescent="0.3">
      <c r="B13" s="38" t="s">
        <v>362</v>
      </c>
      <c r="C13" s="38"/>
      <c r="D13" s="38"/>
      <c r="E13" s="38"/>
      <c r="F13" s="38"/>
      <c r="G13" s="21"/>
      <c r="H13" s="21"/>
      <c r="I13" s="8"/>
    </row>
    <row r="14" spans="1:16" ht="13.5" customHeight="1" x14ac:dyDescent="0.3">
      <c r="B14" s="38" t="s">
        <v>361</v>
      </c>
      <c r="C14" s="38"/>
      <c r="D14" s="38"/>
      <c r="E14" s="38"/>
      <c r="F14" s="38"/>
      <c r="G14" s="21"/>
      <c r="H14" s="21"/>
      <c r="I14" s="8"/>
    </row>
    <row r="15" spans="1:16" ht="13.5" customHeight="1" x14ac:dyDescent="0.3">
      <c r="B15" s="38" t="s">
        <v>104</v>
      </c>
      <c r="C15" s="38"/>
      <c r="D15" s="38"/>
      <c r="E15" s="38"/>
      <c r="F15" s="38"/>
      <c r="G15" s="21"/>
      <c r="H15" s="21"/>
      <c r="I15" s="8"/>
    </row>
    <row r="16" spans="1:16" ht="16.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workbookViewId="0">
      <selection activeCell="K19" sqref="K19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43" t="s">
        <v>75</v>
      </c>
    </row>
    <row r="2" spans="1:13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68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56" t="s">
        <v>324</v>
      </c>
      <c r="C5" s="156">
        <v>2013</v>
      </c>
      <c r="D5" s="156">
        <v>2014</v>
      </c>
      <c r="E5" s="156">
        <v>2015</v>
      </c>
      <c r="F5" s="156">
        <v>2016</v>
      </c>
      <c r="G5" s="156">
        <v>2017</v>
      </c>
      <c r="H5" s="156">
        <v>2018</v>
      </c>
      <c r="I5" s="156">
        <v>2019</v>
      </c>
      <c r="J5" s="156">
        <v>2020</v>
      </c>
      <c r="K5" s="156">
        <v>2021</v>
      </c>
      <c r="L5" s="217" t="s">
        <v>377</v>
      </c>
    </row>
    <row r="6" spans="1:13" x14ac:dyDescent="0.25">
      <c r="B6" s="40" t="s">
        <v>325</v>
      </c>
      <c r="C6" s="79">
        <v>0.15050296890045717</v>
      </c>
      <c r="D6" s="79">
        <v>0.19498484876638231</v>
      </c>
      <c r="E6" s="79">
        <v>0.49725588235627249</v>
      </c>
      <c r="F6" s="79">
        <v>0.36739784093465583</v>
      </c>
      <c r="G6" s="79">
        <v>0.32131652415165113</v>
      </c>
      <c r="H6" s="79">
        <v>0.44586727221053485</v>
      </c>
      <c r="I6" s="79">
        <v>0.53021043047486094</v>
      </c>
      <c r="J6" s="79">
        <v>0.56077769523084309</v>
      </c>
      <c r="K6" s="177">
        <v>0.52046937717900599</v>
      </c>
      <c r="L6" s="177">
        <v>0.56889338596572281</v>
      </c>
    </row>
    <row r="7" spans="1:13" x14ac:dyDescent="0.25">
      <c r="B7" s="40" t="s">
        <v>326</v>
      </c>
      <c r="C7" s="79">
        <v>0.39724409992071524</v>
      </c>
      <c r="D7" s="79">
        <v>0.32538628936077058</v>
      </c>
      <c r="E7" s="79">
        <v>0.30153696232818739</v>
      </c>
      <c r="F7" s="79">
        <v>0.43172888231173318</v>
      </c>
      <c r="G7" s="79">
        <v>0.46382102104424028</v>
      </c>
      <c r="H7" s="79">
        <v>0.32236922492793929</v>
      </c>
      <c r="I7" s="79">
        <v>0.16631354041849669</v>
      </c>
      <c r="J7" s="79">
        <v>0.14573465307729594</v>
      </c>
      <c r="K7" s="177">
        <v>0.12746614662522879</v>
      </c>
      <c r="L7" s="177">
        <v>0.10610282865405456</v>
      </c>
    </row>
    <row r="8" spans="1:13" x14ac:dyDescent="0.25">
      <c r="B8" s="40" t="s">
        <v>327</v>
      </c>
      <c r="C8" s="79">
        <v>0.33641229474565554</v>
      </c>
      <c r="D8" s="79">
        <v>0.33886627683586451</v>
      </c>
      <c r="E8" s="79">
        <v>0.13436312460368394</v>
      </c>
      <c r="F8" s="79">
        <v>0.11746291324154817</v>
      </c>
      <c r="G8" s="79">
        <v>0.14254739263996452</v>
      </c>
      <c r="H8" s="79">
        <v>0.15378141719882521</v>
      </c>
      <c r="I8" s="79">
        <v>0.22825980447882802</v>
      </c>
      <c r="J8" s="79">
        <v>0.27798410489838016</v>
      </c>
      <c r="K8" s="177">
        <v>0.26908470363118769</v>
      </c>
      <c r="L8" s="177">
        <v>0.25020039228374075</v>
      </c>
    </row>
    <row r="9" spans="1:13" x14ac:dyDescent="0.25">
      <c r="B9" s="40" t="s">
        <v>312</v>
      </c>
      <c r="C9" s="79">
        <v>0.11584063643317201</v>
      </c>
      <c r="D9" s="79">
        <v>0.1407625850369825</v>
      </c>
      <c r="E9" s="79">
        <v>6.6844030711856225E-2</v>
      </c>
      <c r="F9" s="79">
        <v>8.3410363512062727E-2</v>
      </c>
      <c r="G9" s="79">
        <v>7.2315062164144059E-2</v>
      </c>
      <c r="H9" s="79">
        <v>7.7982085662700554E-2</v>
      </c>
      <c r="I9" s="79">
        <v>7.5216224627814285E-2</v>
      </c>
      <c r="J9" s="79">
        <v>1.5503546793480897E-2</v>
      </c>
      <c r="K9" s="177">
        <v>8.2979772564577475E-2</v>
      </c>
      <c r="L9" s="177">
        <v>7.480339309648204E-2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6" t="s">
        <v>376</v>
      </c>
    </row>
    <row r="16" spans="1:13" x14ac:dyDescent="0.25">
      <c r="M16" s="219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workbookViewId="0">
      <selection activeCell="M22" sqref="M22"/>
    </sheetView>
  </sheetViews>
  <sheetFormatPr defaultRowHeight="15" x14ac:dyDescent="0.25"/>
  <cols>
    <col min="2" max="2" width="30.85546875" customWidth="1"/>
    <col min="3" max="11" width="10.7109375" customWidth="1"/>
    <col min="12" max="12" width="11.28515625" customWidth="1"/>
    <col min="13" max="13" width="44.5703125" customWidth="1"/>
  </cols>
  <sheetData>
    <row r="1" spans="1:13" x14ac:dyDescent="0.25">
      <c r="A1" s="43" t="s">
        <v>75</v>
      </c>
    </row>
    <row r="2" spans="1:13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47" t="s">
        <v>69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3" x14ac:dyDescent="0.25">
      <c r="B5" s="166" t="s">
        <v>328</v>
      </c>
      <c r="C5" s="166">
        <v>2013</v>
      </c>
      <c r="D5" s="166">
        <v>2014</v>
      </c>
      <c r="E5" s="166">
        <v>2015</v>
      </c>
      <c r="F5" s="166">
        <v>2016</v>
      </c>
      <c r="G5" s="166">
        <v>2017</v>
      </c>
      <c r="H5" s="166">
        <v>2018</v>
      </c>
      <c r="I5" s="166">
        <v>2019</v>
      </c>
      <c r="J5" s="166">
        <v>2020</v>
      </c>
      <c r="K5" s="166">
        <v>2021</v>
      </c>
      <c r="L5" s="220" t="s">
        <v>377</v>
      </c>
    </row>
    <row r="6" spans="1:13" x14ac:dyDescent="0.25">
      <c r="B6" s="40" t="s">
        <v>325</v>
      </c>
      <c r="C6" s="79">
        <v>6.2845846300147445E-2</v>
      </c>
      <c r="D6" s="79">
        <v>6.4328128160365664E-2</v>
      </c>
      <c r="E6" s="79">
        <v>7.3267672625009314E-2</v>
      </c>
      <c r="F6" s="79">
        <v>9.5240232548897061E-2</v>
      </c>
      <c r="G6" s="79">
        <v>0.10906478527581252</v>
      </c>
      <c r="H6" s="79">
        <v>0.10753662826153021</v>
      </c>
      <c r="I6" s="79">
        <v>0.1059538693870625</v>
      </c>
      <c r="J6" s="79">
        <v>8.1314385030105366E-2</v>
      </c>
      <c r="K6" s="180">
        <f>47885555469.4934/606618171265.71</f>
        <v>7.8938544438225608E-2</v>
      </c>
      <c r="L6" s="177">
        <v>8.4046616095846002E-2</v>
      </c>
    </row>
    <row r="7" spans="1:13" x14ac:dyDescent="0.25">
      <c r="B7" s="40" t="s">
        <v>326</v>
      </c>
      <c r="C7" s="79">
        <v>6.4065280744558958E-2</v>
      </c>
      <c r="D7" s="79">
        <v>5.6335902018609413E-2</v>
      </c>
      <c r="E7" s="79">
        <v>3.9700789208580993E-2</v>
      </c>
      <c r="F7" s="79">
        <v>2.9953432688915343E-2</v>
      </c>
      <c r="G7" s="79">
        <v>2.2586393826726118E-2</v>
      </c>
      <c r="H7" s="79">
        <v>2.7405600278263643E-2</v>
      </c>
      <c r="I7" s="79">
        <v>2.1517442457610531E-2</v>
      </c>
      <c r="J7" s="79">
        <v>3.0133785474823468E-2</v>
      </c>
      <c r="K7" s="180">
        <f>13003410015/606618171265.71</f>
        <v>2.1435905864587539E-2</v>
      </c>
      <c r="L7" s="180">
        <v>2.1971972101419653E-2</v>
      </c>
    </row>
    <row r="8" spans="1:13" x14ac:dyDescent="0.25">
      <c r="B8" s="40" t="s">
        <v>327</v>
      </c>
      <c r="C8" s="79">
        <v>0.86882872066722516</v>
      </c>
      <c r="D8" s="79">
        <v>0.87492090729306671</v>
      </c>
      <c r="E8" s="79">
        <v>0.88312247122334908</v>
      </c>
      <c r="F8" s="79">
        <v>0.87145515037079146</v>
      </c>
      <c r="G8" s="79">
        <v>0.86583266963350758</v>
      </c>
      <c r="H8" s="79">
        <v>0.86260801488588623</v>
      </c>
      <c r="I8" s="79">
        <v>0.87002649140046617</v>
      </c>
      <c r="J8" s="79">
        <v>0.88525455316192947</v>
      </c>
      <c r="K8" s="180">
        <f>543826939502/606618171265.71</f>
        <v>0.89648969526795419</v>
      </c>
      <c r="L8" s="180">
        <v>0.89103576718975241</v>
      </c>
    </row>
    <row r="9" spans="1:13" x14ac:dyDescent="0.25">
      <c r="B9" s="40" t="s">
        <v>312</v>
      </c>
      <c r="C9" s="79">
        <v>4.2601522880685002E-3</v>
      </c>
      <c r="D9" s="79">
        <v>4.4150625279582951E-3</v>
      </c>
      <c r="E9" s="79">
        <v>3.9090669430606175E-3</v>
      </c>
      <c r="F9" s="79">
        <v>3.3511843913962111E-3</v>
      </c>
      <c r="G9" s="79">
        <v>2.5161512639538014E-3</v>
      </c>
      <c r="H9" s="79">
        <v>2.449756574319983E-3</v>
      </c>
      <c r="I9" s="79">
        <v>2.5021967548607303E-3</v>
      </c>
      <c r="J9" s="79">
        <v>3.2972763331418544E-3</v>
      </c>
      <c r="K9" s="180">
        <f>1749035991/606618171265.71</f>
        <v>2.8832568390601177E-3</v>
      </c>
      <c r="L9" s="180">
        <v>2.5205716739601569E-3</v>
      </c>
    </row>
    <row r="10" spans="1:13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46" t="s">
        <v>395</v>
      </c>
    </row>
    <row r="16" spans="1:13" ht="16.5" x14ac:dyDescent="0.25">
      <c r="M16" s="179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activeCell="B13" sqref="B13"/>
    </sheetView>
  </sheetViews>
  <sheetFormatPr defaultRowHeight="15" x14ac:dyDescent="0.25"/>
  <cols>
    <col min="2" max="2" width="30.85546875" customWidth="1"/>
    <col min="3" max="11" width="10.7109375" customWidth="1"/>
    <col min="12" max="12" width="11.5703125" customWidth="1"/>
  </cols>
  <sheetData>
    <row r="1" spans="1:12" x14ac:dyDescent="0.25">
      <c r="A1" s="43" t="s">
        <v>75</v>
      </c>
    </row>
    <row r="2" spans="1:12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70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5.5" x14ac:dyDescent="0.25">
      <c r="B5" s="158" t="s">
        <v>329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10" t="s">
        <v>377</v>
      </c>
    </row>
    <row r="6" spans="1:12" x14ac:dyDescent="0.25">
      <c r="B6" s="40" t="s">
        <v>330</v>
      </c>
      <c r="C6" s="79">
        <v>0.42456190363635787</v>
      </c>
      <c r="D6" s="79">
        <v>0.50712107004264506</v>
      </c>
      <c r="E6" s="79">
        <v>0.10709630612806108</v>
      </c>
      <c r="F6" s="79">
        <v>6.4709315737613252E-2</v>
      </c>
      <c r="G6" s="79">
        <v>5.9553967165847474E-2</v>
      </c>
      <c r="H6" s="79">
        <v>6.5968403711955295E-2</v>
      </c>
      <c r="I6" s="79">
        <v>8.5695472262424577E-2</v>
      </c>
      <c r="J6" s="79">
        <v>0.19202577309339505</v>
      </c>
      <c r="K6" s="177">
        <v>0.10943756623470904</v>
      </c>
      <c r="L6" s="177">
        <v>9.8950572702192485E-2</v>
      </c>
    </row>
    <row r="7" spans="1:12" x14ac:dyDescent="0.25">
      <c r="B7" s="40" t="s">
        <v>331</v>
      </c>
      <c r="C7" s="79">
        <v>0.31188886191367315</v>
      </c>
      <c r="D7" s="79">
        <v>0.16559512813418334</v>
      </c>
      <c r="E7" s="79">
        <v>0.14750144240931401</v>
      </c>
      <c r="F7" s="79">
        <v>0.17564208020544544</v>
      </c>
      <c r="G7" s="79">
        <v>0.29143044019873421</v>
      </c>
      <c r="H7" s="79">
        <v>0.42069831983881395</v>
      </c>
      <c r="I7" s="79">
        <v>0.33749054298361281</v>
      </c>
      <c r="J7" s="79">
        <v>0.24108127039145374</v>
      </c>
      <c r="K7" s="177">
        <v>0.37609856335622088</v>
      </c>
      <c r="L7" s="177">
        <v>0.35326302504569712</v>
      </c>
    </row>
    <row r="8" spans="1:12" x14ac:dyDescent="0.25">
      <c r="B8" s="40" t="s">
        <v>332</v>
      </c>
      <c r="C8" s="79">
        <v>0.1100279163080374</v>
      </c>
      <c r="D8" s="79">
        <v>9.8287998823885045E-2</v>
      </c>
      <c r="E8" s="79">
        <v>0.18401443679433352</v>
      </c>
      <c r="F8" s="79">
        <v>0.49093548572498197</v>
      </c>
      <c r="G8" s="79">
        <v>0.38002748931743241</v>
      </c>
      <c r="H8" s="79">
        <v>0.23796055583773798</v>
      </c>
      <c r="I8" s="79">
        <v>0.27372339085073771</v>
      </c>
      <c r="J8" s="79">
        <v>0.3194357717015488</v>
      </c>
      <c r="K8" s="177">
        <v>0.23120716833772731</v>
      </c>
      <c r="L8" s="177">
        <v>0.23744448931120132</v>
      </c>
    </row>
    <row r="9" spans="1:12" x14ac:dyDescent="0.25">
      <c r="B9" s="40" t="s">
        <v>333</v>
      </c>
      <c r="C9" s="79">
        <v>0.15352131814193157</v>
      </c>
      <c r="D9" s="79">
        <v>0.22899580299928654</v>
      </c>
      <c r="E9" s="79">
        <v>0.56138781466829135</v>
      </c>
      <c r="F9" s="79">
        <v>0.26871311833195943</v>
      </c>
      <c r="G9" s="79">
        <v>0.26898810331798578</v>
      </c>
      <c r="H9" s="79">
        <v>0.27537272061149276</v>
      </c>
      <c r="I9" s="79">
        <v>0.3030905939032249</v>
      </c>
      <c r="J9" s="79">
        <v>0.24745718481360232</v>
      </c>
      <c r="K9" s="177">
        <v>0.28325670207134274</v>
      </c>
      <c r="L9" s="177">
        <v>0.31034191294090896</v>
      </c>
    </row>
    <row r="10" spans="1:12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2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2" x14ac:dyDescent="0.25">
      <c r="B12" s="46" t="s">
        <v>396</v>
      </c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B13" sqref="B13"/>
    </sheetView>
  </sheetViews>
  <sheetFormatPr defaultRowHeight="15" x14ac:dyDescent="0.25"/>
  <cols>
    <col min="2" max="2" width="30.85546875" customWidth="1"/>
    <col min="3" max="11" width="10.7109375" customWidth="1"/>
    <col min="12" max="12" width="10.42578125" customWidth="1"/>
    <col min="14" max="14" width="30.42578125" customWidth="1"/>
  </cols>
  <sheetData>
    <row r="1" spans="1:12" x14ac:dyDescent="0.25">
      <c r="A1" s="43" t="s">
        <v>75</v>
      </c>
    </row>
    <row r="2" spans="1:12" ht="18" x14ac:dyDescent="0.25">
      <c r="B2" s="224" t="s">
        <v>306</v>
      </c>
      <c r="C2" s="224"/>
      <c r="D2" s="224"/>
      <c r="E2" s="224"/>
      <c r="F2" s="224"/>
      <c r="G2" s="224"/>
      <c r="H2" s="224"/>
      <c r="I2" s="224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47" t="s">
        <v>71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5.5" x14ac:dyDescent="0.25">
      <c r="B5" s="158" t="s">
        <v>334</v>
      </c>
      <c r="C5" s="148">
        <v>2013</v>
      </c>
      <c r="D5" s="148">
        <v>2014</v>
      </c>
      <c r="E5" s="148">
        <v>2015</v>
      </c>
      <c r="F5" s="148">
        <v>2016</v>
      </c>
      <c r="G5" s="148">
        <v>2017</v>
      </c>
      <c r="H5" s="148">
        <v>2018</v>
      </c>
      <c r="I5" s="148">
        <v>2019</v>
      </c>
      <c r="J5" s="148">
        <v>2020</v>
      </c>
      <c r="K5" s="148">
        <v>2021</v>
      </c>
      <c r="L5" s="210" t="s">
        <v>377</v>
      </c>
    </row>
    <row r="6" spans="1:12" x14ac:dyDescent="0.25">
      <c r="B6" s="40" t="s">
        <v>330</v>
      </c>
      <c r="C6" s="79">
        <v>6.0834225907140035E-2</v>
      </c>
      <c r="D6" s="79">
        <v>6.7819771812698743E-2</v>
      </c>
      <c r="E6" s="79">
        <v>3.9659786856412665E-2</v>
      </c>
      <c r="F6" s="79">
        <v>5.6511236855440385E-2</v>
      </c>
      <c r="G6" s="79">
        <v>3.8880379222036965E-2</v>
      </c>
      <c r="H6" s="79">
        <v>3.9114314915594993E-2</v>
      </c>
      <c r="I6" s="79">
        <v>5.2640748306791219E-2</v>
      </c>
      <c r="J6" s="79">
        <v>9.0877328748908373E-2</v>
      </c>
      <c r="K6" s="180">
        <f>30748569822.708/606618171265</f>
        <v>5.0688507663044509E-2</v>
      </c>
      <c r="L6" s="180">
        <v>5.017886494658904E-2</v>
      </c>
    </row>
    <row r="7" spans="1:12" x14ac:dyDescent="0.25">
      <c r="B7" s="40" t="s">
        <v>331</v>
      </c>
      <c r="C7" s="79">
        <v>0.1002773628791841</v>
      </c>
      <c r="D7" s="79">
        <v>9.8345534224170333E-2</v>
      </c>
      <c r="E7" s="79">
        <v>0.10324936182072249</v>
      </c>
      <c r="F7" s="79">
        <v>8.9245712866771743E-2</v>
      </c>
      <c r="G7" s="79">
        <v>0.10568213893825056</v>
      </c>
      <c r="H7" s="79">
        <v>0.15434528124182931</v>
      </c>
      <c r="I7" s="79">
        <v>0.15744360677938804</v>
      </c>
      <c r="J7" s="79">
        <v>9.2700453550059E-2</v>
      </c>
      <c r="K7" s="180">
        <f>82974433368/606618171265</f>
        <v>0.13678197801917275</v>
      </c>
      <c r="L7" s="180">
        <v>0.14030064102099213</v>
      </c>
    </row>
    <row r="8" spans="1:12" x14ac:dyDescent="0.25">
      <c r="B8" s="40" t="s">
        <v>332</v>
      </c>
      <c r="C8" s="79">
        <v>0.10239494320539481</v>
      </c>
      <c r="D8" s="79">
        <v>4.4570712202930518E-2</v>
      </c>
      <c r="E8" s="79">
        <v>0.1038633034226811</v>
      </c>
      <c r="F8" s="79">
        <v>0.15889688895871976</v>
      </c>
      <c r="G8" s="79">
        <v>0.16514631913237357</v>
      </c>
      <c r="H8" s="79">
        <v>0.11210918252290272</v>
      </c>
      <c r="I8" s="79">
        <v>0.12695045541704625</v>
      </c>
      <c r="J8" s="79">
        <v>0.10246593651930788</v>
      </c>
      <c r="K8" s="180">
        <f>39225929360/606618171265</f>
        <v>6.4663294339173741E-2</v>
      </c>
      <c r="L8" s="180">
        <v>7.0776699504927765E-2</v>
      </c>
    </row>
    <row r="9" spans="1:12" x14ac:dyDescent="0.25">
      <c r="B9" s="40" t="s">
        <v>333</v>
      </c>
      <c r="C9" s="79">
        <v>0.73649346800828097</v>
      </c>
      <c r="D9" s="79">
        <v>0.78926398176020041</v>
      </c>
      <c r="E9" s="79">
        <v>0.75322754790018376</v>
      </c>
      <c r="F9" s="79">
        <v>0.69534616131906823</v>
      </c>
      <c r="G9" s="79">
        <v>0.69029116270733892</v>
      </c>
      <c r="H9" s="79">
        <v>0.69443122131967294</v>
      </c>
      <c r="I9" s="79">
        <v>0.66296518949677452</v>
      </c>
      <c r="J9" s="79">
        <v>0.71395628118172472</v>
      </c>
      <c r="K9" s="180">
        <f>453669238713/606618171265</f>
        <v>0.74786621997647917</v>
      </c>
      <c r="L9" s="180">
        <v>0.73874379452749106</v>
      </c>
    </row>
    <row r="10" spans="1:12" x14ac:dyDescent="0.25">
      <c r="B10" s="40"/>
      <c r="C10" s="79"/>
      <c r="D10" s="79"/>
      <c r="E10" s="79"/>
      <c r="F10" s="79"/>
      <c r="G10" s="79"/>
      <c r="H10" s="79"/>
      <c r="I10" s="79"/>
      <c r="J10" s="79"/>
      <c r="K10" s="79"/>
    </row>
    <row r="11" spans="1:12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2" x14ac:dyDescent="0.25">
      <c r="B12" s="46" t="s">
        <v>395</v>
      </c>
    </row>
    <row r="17" spans="14:14" ht="16.5" x14ac:dyDescent="0.25">
      <c r="N17" s="17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665"/>
  <sheetViews>
    <sheetView workbookViewId="0">
      <selection activeCell="P20" sqref="P20"/>
    </sheetView>
  </sheetViews>
  <sheetFormatPr defaultRowHeight="15" x14ac:dyDescent="0.25"/>
  <cols>
    <col min="1" max="1" width="8.85546875" style="8"/>
    <col min="2" max="2" width="41" customWidth="1"/>
    <col min="3" max="3" width="11" bestFit="1" customWidth="1"/>
    <col min="4" max="4" width="13.140625" bestFit="1" customWidth="1"/>
    <col min="5" max="5" width="16.85546875" bestFit="1" customWidth="1"/>
    <col min="6" max="10" width="11" bestFit="1" customWidth="1"/>
    <col min="11" max="11" width="12.28515625" customWidth="1"/>
    <col min="12" max="12" width="12.140625" bestFit="1" customWidth="1"/>
    <col min="13" max="13" width="14.28515625" style="8" bestFit="1" customWidth="1"/>
    <col min="14" max="112" width="8.85546875" style="8"/>
  </cols>
  <sheetData>
    <row r="1" spans="1:13" s="8" customFormat="1" x14ac:dyDescent="0.25">
      <c r="A1" s="43" t="s">
        <v>75</v>
      </c>
    </row>
    <row r="2" spans="1:13" s="8" customFormat="1" ht="18" x14ac:dyDescent="0.25">
      <c r="B2" s="223" t="s">
        <v>335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3" s="8" customFormat="1" ht="18" x14ac:dyDescent="0.25">
      <c r="B3" s="119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3" ht="20.45" customHeight="1" x14ac:dyDescent="0.25">
      <c r="B4" s="167" t="s">
        <v>336</v>
      </c>
      <c r="C4" s="168">
        <v>2010</v>
      </c>
      <c r="D4" s="169">
        <v>2011</v>
      </c>
      <c r="E4" s="169">
        <v>2012</v>
      </c>
      <c r="F4" s="169">
        <v>2013</v>
      </c>
      <c r="G4" s="169">
        <v>2014</v>
      </c>
      <c r="H4" s="169">
        <v>2015</v>
      </c>
      <c r="I4" s="169">
        <v>2016</v>
      </c>
      <c r="J4" s="169">
        <v>2017</v>
      </c>
      <c r="K4" s="169">
        <v>2018</v>
      </c>
      <c r="L4" s="169">
        <v>2019</v>
      </c>
      <c r="M4" s="169">
        <v>2020</v>
      </c>
    </row>
    <row r="5" spans="1:13" ht="16.5" x14ac:dyDescent="0.3">
      <c r="B5" s="131" t="s">
        <v>337</v>
      </c>
      <c r="C5" s="132">
        <v>1017081.5393178014</v>
      </c>
      <c r="D5" s="133">
        <v>1437783.9906201009</v>
      </c>
      <c r="E5" s="133">
        <v>1426024.2361341007</v>
      </c>
      <c r="F5" s="133">
        <v>1482945.6434369495</v>
      </c>
      <c r="G5" s="133">
        <v>1681786.3376316072</v>
      </c>
      <c r="H5" s="133">
        <v>1517612.538846724</v>
      </c>
      <c r="I5" s="133">
        <v>1532849.3895628224</v>
      </c>
      <c r="J5" s="133">
        <v>1838864.7552569318</v>
      </c>
      <c r="K5" s="133">
        <v>1921756.4360789317</v>
      </c>
      <c r="L5" s="139">
        <v>1853120.1756042689</v>
      </c>
      <c r="M5" s="139">
        <v>1794300.1482303597</v>
      </c>
    </row>
    <row r="6" spans="1:13" ht="16.5" x14ac:dyDescent="0.3">
      <c r="B6" s="131" t="s">
        <v>338</v>
      </c>
      <c r="C6" s="132">
        <v>148437.0257702244</v>
      </c>
      <c r="D6" s="133">
        <v>134962.25842825911</v>
      </c>
      <c r="E6" s="133">
        <v>162020.98012954451</v>
      </c>
      <c r="F6" s="133">
        <v>162987.98197647778</v>
      </c>
      <c r="G6" s="133">
        <v>165431.55034739373</v>
      </c>
      <c r="H6" s="133">
        <v>154711.20113382532</v>
      </c>
      <c r="I6" s="133">
        <v>174479.80449279925</v>
      </c>
      <c r="J6" s="132">
        <v>210512.27508858618</v>
      </c>
      <c r="K6" s="133">
        <v>193110.02894967585</v>
      </c>
      <c r="L6" s="139">
        <v>215373.44565013025</v>
      </c>
      <c r="M6" s="139">
        <v>208482.27868470101</v>
      </c>
    </row>
    <row r="7" spans="1:13" ht="16.5" x14ac:dyDescent="0.3">
      <c r="B7" s="131" t="s">
        <v>339</v>
      </c>
      <c r="C7" s="132">
        <v>553049.40302495868</v>
      </c>
      <c r="D7" s="133">
        <v>581495.32894736843</v>
      </c>
      <c r="E7" s="133">
        <v>636211.33855206671</v>
      </c>
      <c r="F7" s="133">
        <v>661173.32846823207</v>
      </c>
      <c r="G7" s="133">
        <v>655856.68556212634</v>
      </c>
      <c r="H7" s="133">
        <v>598573.92650073208</v>
      </c>
      <c r="I7" s="133">
        <v>611895.4049455534</v>
      </c>
      <c r="J7" s="133">
        <v>721673.51450617786</v>
      </c>
      <c r="K7" s="133">
        <v>677088.0935362149</v>
      </c>
      <c r="L7" s="139">
        <v>761777.46131607716</v>
      </c>
      <c r="M7" s="139">
        <v>882109.09535129427</v>
      </c>
    </row>
    <row r="8" spans="1:13" ht="16.5" x14ac:dyDescent="0.3">
      <c r="B8" s="131" t="s">
        <v>340</v>
      </c>
      <c r="C8" s="132">
        <v>187279.52801888337</v>
      </c>
      <c r="D8" s="133">
        <v>192912.32459432728</v>
      </c>
      <c r="E8" s="133">
        <v>221111.50664993396</v>
      </c>
      <c r="F8" s="133">
        <v>236931.74536060676</v>
      </c>
      <c r="G8" s="133">
        <v>236203.87366706945</v>
      </c>
      <c r="H8" s="133">
        <v>220177.425108</v>
      </c>
      <c r="I8" s="133">
        <v>227311.911009</v>
      </c>
      <c r="J8" s="133">
        <v>270924.53244599985</v>
      </c>
      <c r="K8" s="133">
        <v>267556.61550000007</v>
      </c>
      <c r="L8" s="139">
        <v>290524.23773800011</v>
      </c>
      <c r="M8" s="139">
        <v>338468.56334200012</v>
      </c>
    </row>
    <row r="9" spans="1:13" ht="16.5" x14ac:dyDescent="0.3">
      <c r="B9" s="131" t="s">
        <v>341</v>
      </c>
      <c r="C9" s="132">
        <v>113501.780130906</v>
      </c>
      <c r="D9" s="133">
        <v>119887.03876237199</v>
      </c>
      <c r="E9" s="133">
        <v>141035.47653239997</v>
      </c>
      <c r="F9" s="133">
        <v>163358.559882</v>
      </c>
      <c r="G9" s="133">
        <v>162888.58524600003</v>
      </c>
      <c r="H9" s="133">
        <v>154990.5981</v>
      </c>
      <c r="I9" s="133">
        <v>165237.55370000002</v>
      </c>
      <c r="J9" s="133">
        <v>200850.36889999991</v>
      </c>
      <c r="K9" s="133">
        <v>197817.07000000004</v>
      </c>
      <c r="L9" s="139">
        <v>218475.46180000011</v>
      </c>
      <c r="M9" s="139">
        <v>256417</v>
      </c>
    </row>
    <row r="10" spans="1:13" ht="16.5" x14ac:dyDescent="0.3">
      <c r="B10" s="131" t="s">
        <v>342</v>
      </c>
      <c r="C10" s="132">
        <v>1754618.7845303868</v>
      </c>
      <c r="D10" s="133">
        <v>1843823.9835306227</v>
      </c>
      <c r="E10" s="133">
        <v>1704406.7013287118</v>
      </c>
      <c r="F10" s="133">
        <v>1442168.0911680912</v>
      </c>
      <c r="G10" s="133">
        <v>1328686.1737400531</v>
      </c>
      <c r="H10" s="133">
        <v>1349618.2572614108</v>
      </c>
      <c r="I10" s="133">
        <v>1343612.1575342466</v>
      </c>
      <c r="J10" s="133">
        <v>1389477.4136403897</v>
      </c>
      <c r="K10" s="133">
        <v>1400143.4629612921</v>
      </c>
      <c r="L10" s="139">
        <v>1452657.624633431</v>
      </c>
      <c r="M10" s="139">
        <v>1564587.4746694972</v>
      </c>
    </row>
    <row r="11" spans="1:13" ht="16.5" x14ac:dyDescent="0.3">
      <c r="B11" s="131" t="s">
        <v>343</v>
      </c>
      <c r="C11" s="132">
        <v>161459.46962761719</v>
      </c>
      <c r="D11" s="133">
        <v>192245.8326098281</v>
      </c>
      <c r="E11" s="133">
        <v>249408.17859144407</v>
      </c>
      <c r="F11" s="133">
        <v>292752.92211483797</v>
      </c>
      <c r="G11" s="133">
        <v>326908.77361757483</v>
      </c>
      <c r="H11" s="133">
        <v>343315.46456545842</v>
      </c>
      <c r="I11" s="133">
        <v>364633.65163699596</v>
      </c>
      <c r="J11" s="133">
        <v>445617.77616124239</v>
      </c>
      <c r="K11" s="133">
        <v>455985.34836425562</v>
      </c>
      <c r="L11" s="139">
        <v>465564.0379771982</v>
      </c>
      <c r="M11" s="139">
        <v>560037.06692465348</v>
      </c>
    </row>
    <row r="12" spans="1:13" ht="16.5" x14ac:dyDescent="0.3">
      <c r="B12" s="131" t="s">
        <v>344</v>
      </c>
      <c r="C12" s="132">
        <v>146062.14841995289</v>
      </c>
      <c r="D12" s="133">
        <v>142650.39122772045</v>
      </c>
      <c r="E12" s="133">
        <v>181574.00611582541</v>
      </c>
      <c r="F12" s="133">
        <v>194770.38038770316</v>
      </c>
      <c r="G12" s="133">
        <v>195520.67816379943</v>
      </c>
      <c r="H12" s="133">
        <v>175939.06528832708</v>
      </c>
      <c r="I12" s="133">
        <v>156502.57623141707</v>
      </c>
      <c r="J12" s="133">
        <v>185638.11780029009</v>
      </c>
      <c r="K12" s="133">
        <v>194030.81384498219</v>
      </c>
      <c r="L12" s="139">
        <v>238401.216010045</v>
      </c>
      <c r="M12" s="139">
        <v>264021.96937865729</v>
      </c>
    </row>
    <row r="13" spans="1:13" ht="16.5" x14ac:dyDescent="0.3">
      <c r="B13" s="131" t="s">
        <v>345</v>
      </c>
      <c r="C13" s="132">
        <v>1015665.6629999999</v>
      </c>
      <c r="D13" s="133">
        <v>1055651.904423031</v>
      </c>
      <c r="E13" s="133">
        <v>1229054.0849999997</v>
      </c>
      <c r="F13" s="133">
        <v>1335091.5398999997</v>
      </c>
      <c r="G13" s="133">
        <v>1282009.4694000003</v>
      </c>
      <c r="H13" s="133">
        <v>1266433.5411</v>
      </c>
      <c r="I13" s="133">
        <v>1360624.9013</v>
      </c>
      <c r="J13" s="133">
        <v>1631230.2935999993</v>
      </c>
      <c r="K13" s="133">
        <v>1536269.4000000004</v>
      </c>
      <c r="L13" s="139">
        <v>1769522.3866000008</v>
      </c>
      <c r="M13" s="139">
        <v>2088702.1295000007</v>
      </c>
    </row>
    <row r="14" spans="1:13" ht="16.5" x14ac:dyDescent="0.3">
      <c r="B14" s="131" t="s">
        <v>346</v>
      </c>
      <c r="C14" s="132">
        <v>75846.226510576555</v>
      </c>
      <c r="D14" s="133">
        <v>67589.739914710008</v>
      </c>
      <c r="E14" s="133">
        <v>89243.81696957993</v>
      </c>
      <c r="F14" s="133">
        <v>102911.37044538181</v>
      </c>
      <c r="G14" s="133">
        <v>47051.850084731406</v>
      </c>
      <c r="H14" s="133">
        <v>40470.124878982846</v>
      </c>
      <c r="I14" s="133">
        <v>41038.495382944515</v>
      </c>
      <c r="J14" s="133">
        <v>57641.745954192396</v>
      </c>
      <c r="K14" s="133">
        <v>47986.798087330804</v>
      </c>
      <c r="L14" s="139">
        <v>47760.664607083236</v>
      </c>
      <c r="M14" s="139">
        <v>48934</v>
      </c>
    </row>
    <row r="15" spans="1:13" ht="16.5" x14ac:dyDescent="0.3">
      <c r="B15" s="131" t="s">
        <v>347</v>
      </c>
      <c r="C15" s="132">
        <v>280018.77878295601</v>
      </c>
      <c r="D15" s="133">
        <v>322190.13603960688</v>
      </c>
      <c r="E15" s="133">
        <v>377350.44968867704</v>
      </c>
      <c r="F15" s="133">
        <v>399517.41959587781</v>
      </c>
      <c r="G15" s="133">
        <v>383673.9653077579</v>
      </c>
      <c r="H15" s="133">
        <v>374145.57861814048</v>
      </c>
      <c r="I15" s="133">
        <v>389264.08598353597</v>
      </c>
      <c r="J15" s="133">
        <v>505463.693957115</v>
      </c>
      <c r="K15" s="133">
        <v>470565.86498738301</v>
      </c>
      <c r="L15" s="139">
        <v>539365.86624799715</v>
      </c>
      <c r="M15" s="139">
        <v>663486</v>
      </c>
    </row>
    <row r="16" spans="1:13" ht="16.5" x14ac:dyDescent="0.3">
      <c r="B16" s="131" t="s">
        <v>348</v>
      </c>
      <c r="C16" s="132">
        <v>7652.2494842016486</v>
      </c>
      <c r="D16" s="133">
        <v>7291.1257603844833</v>
      </c>
      <c r="E16" s="133">
        <v>11004.847011089287</v>
      </c>
      <c r="F16" s="133">
        <v>11876.55276753113</v>
      </c>
      <c r="G16" s="133">
        <v>15693.638787134147</v>
      </c>
      <c r="H16" s="133">
        <v>15885.943784963232</v>
      </c>
      <c r="I16" s="133">
        <v>16546.513740354876</v>
      </c>
      <c r="J16" s="133">
        <v>21073.205931884884</v>
      </c>
      <c r="K16" s="133">
        <v>17541.439838230799</v>
      </c>
      <c r="L16" s="139">
        <v>21324.604543386231</v>
      </c>
      <c r="M16" s="139">
        <v>23068.706311388163</v>
      </c>
    </row>
    <row r="17" spans="2:13" ht="16.5" x14ac:dyDescent="0.3">
      <c r="B17" s="131" t="s">
        <v>349</v>
      </c>
      <c r="C17" s="132">
        <v>2018040.6505000009</v>
      </c>
      <c r="D17" s="133">
        <v>2232597.7758999984</v>
      </c>
      <c r="E17" s="133">
        <v>2529994.7760000019</v>
      </c>
      <c r="F17" s="133">
        <v>2810563.9176000007</v>
      </c>
      <c r="G17" s="133">
        <v>2784629.523200002</v>
      </c>
      <c r="H17" s="133">
        <v>2741924.0044</v>
      </c>
      <c r="I17" s="133">
        <v>2607819.7868000008</v>
      </c>
      <c r="J17" s="133">
        <v>2998181.582750001</v>
      </c>
      <c r="K17" s="133">
        <v>2809111.7026500003</v>
      </c>
      <c r="L17" s="139">
        <v>3582909.5525999977</v>
      </c>
      <c r="M17" s="139">
        <v>3593709.5919999992</v>
      </c>
    </row>
    <row r="18" spans="2:13" ht="16.5" x14ac:dyDescent="0.3">
      <c r="B18" s="131" t="s">
        <v>350</v>
      </c>
      <c r="C18" s="132">
        <v>17939210</v>
      </c>
      <c r="D18" s="133">
        <v>18110746</v>
      </c>
      <c r="E18" s="133">
        <v>19954891</v>
      </c>
      <c r="F18" s="133">
        <v>22753702</v>
      </c>
      <c r="G18" s="133">
        <v>23957984</v>
      </c>
      <c r="H18" s="133">
        <v>24005591</v>
      </c>
      <c r="I18" s="133">
        <v>25339850</v>
      </c>
      <c r="J18" s="133">
        <v>28453792</v>
      </c>
      <c r="K18" s="133">
        <v>27549363</v>
      </c>
      <c r="L18" s="139">
        <v>32216825.219999999</v>
      </c>
      <c r="M18" s="139">
        <v>35491204.939999998</v>
      </c>
    </row>
    <row r="19" spans="2:13" ht="16.5" x14ac:dyDescent="0.3">
      <c r="B19" s="131" t="s">
        <v>351</v>
      </c>
      <c r="C19" s="132">
        <v>319784.71314692724</v>
      </c>
      <c r="D19" s="133">
        <v>308273.12063637289</v>
      </c>
      <c r="E19" s="133">
        <v>315152.80407165946</v>
      </c>
      <c r="F19" s="133">
        <v>273965.41780129151</v>
      </c>
      <c r="G19" s="133">
        <v>411790.39934074989</v>
      </c>
      <c r="H19" s="133">
        <v>310806.26211273309</v>
      </c>
      <c r="I19" s="133">
        <v>439506.79903360439</v>
      </c>
      <c r="J19" s="133">
        <v>487618.21620309004</v>
      </c>
      <c r="K19" s="133">
        <v>449315.4798289453</v>
      </c>
      <c r="L19" s="139">
        <v>467905.83418614126</v>
      </c>
      <c r="M19" s="139">
        <v>404028</v>
      </c>
    </row>
    <row r="20" spans="2:13" ht="16.5" x14ac:dyDescent="0.3">
      <c r="B20" s="131" t="s">
        <v>352</v>
      </c>
      <c r="C20" s="132">
        <v>44179.309068451359</v>
      </c>
      <c r="D20" s="133">
        <v>54005.67681981263</v>
      </c>
      <c r="E20" s="133">
        <v>68221.388794359707</v>
      </c>
      <c r="F20" s="133">
        <v>66910.697272709309</v>
      </c>
      <c r="G20" s="133">
        <v>63741.597893364989</v>
      </c>
      <c r="H20" s="133">
        <v>51968.234049856008</v>
      </c>
      <c r="I20" s="133">
        <v>64578.400796448172</v>
      </c>
      <c r="J20" s="133">
        <v>77642.886729229416</v>
      </c>
      <c r="K20" s="133">
        <v>72227.810359128678</v>
      </c>
      <c r="L20" s="139">
        <v>86091.81492253</v>
      </c>
      <c r="M20" s="139">
        <v>93053</v>
      </c>
    </row>
    <row r="21" spans="2:13" ht="16.5" x14ac:dyDescent="0.3">
      <c r="B21" s="131" t="s">
        <v>353</v>
      </c>
      <c r="C21" s="132">
        <v>31082.641692049488</v>
      </c>
      <c r="D21" s="133">
        <v>30371.462655579748</v>
      </c>
      <c r="E21" s="133">
        <v>37981.595291325488</v>
      </c>
      <c r="F21" s="133">
        <v>36521.375780440074</v>
      </c>
      <c r="G21" s="133">
        <v>38359.630524716922</v>
      </c>
      <c r="H21" s="133">
        <v>36385.564803764843</v>
      </c>
      <c r="I21" s="133">
        <v>41177.226530837303</v>
      </c>
      <c r="J21" s="133">
        <v>49077.556197899125</v>
      </c>
      <c r="K21" s="133">
        <v>46282.701649167153</v>
      </c>
      <c r="L21" s="139">
        <v>52752.918498931809</v>
      </c>
      <c r="M21" s="139">
        <v>45533</v>
      </c>
    </row>
    <row r="22" spans="2:13" ht="33" x14ac:dyDescent="0.25">
      <c r="B22" s="167" t="s">
        <v>354</v>
      </c>
      <c r="C22" s="168">
        <v>2010</v>
      </c>
      <c r="D22" s="169">
        <v>2011</v>
      </c>
      <c r="E22" s="169">
        <v>2012</v>
      </c>
      <c r="F22" s="169">
        <v>2013</v>
      </c>
      <c r="G22" s="169">
        <v>2014</v>
      </c>
      <c r="H22" s="169">
        <v>2015</v>
      </c>
      <c r="I22" s="169">
        <v>2016</v>
      </c>
      <c r="J22" s="169">
        <v>2017</v>
      </c>
      <c r="K22" s="169">
        <v>2018</v>
      </c>
      <c r="L22" s="169">
        <v>2019</v>
      </c>
      <c r="M22" s="169">
        <v>2020</v>
      </c>
    </row>
    <row r="23" spans="2:13" ht="16.5" x14ac:dyDescent="0.3">
      <c r="B23" s="135" t="s">
        <v>337</v>
      </c>
      <c r="C23" s="136">
        <v>91.709830542341365</v>
      </c>
      <c r="D23" s="137">
        <v>94.509576937249321</v>
      </c>
      <c r="E23" s="137">
        <v>93.320229776359184</v>
      </c>
      <c r="F23" s="137">
        <v>104.13922490774306</v>
      </c>
      <c r="G23" s="137">
        <v>111.68610050963073</v>
      </c>
      <c r="H23" s="137">
        <v>121.64908429061458</v>
      </c>
      <c r="I23" s="137">
        <v>124.1725125653282</v>
      </c>
      <c r="J23" s="137">
        <v>135.48341759423832</v>
      </c>
      <c r="K23" s="137">
        <v>140.69185958329706</v>
      </c>
      <c r="L23" s="171">
        <v>137.5</v>
      </c>
      <c r="M23" s="139">
        <v>131.65616905121814</v>
      </c>
    </row>
    <row r="24" spans="2:13" ht="16.5" x14ac:dyDescent="0.3">
      <c r="B24" s="135" t="s">
        <v>338</v>
      </c>
      <c r="C24" s="136">
        <v>62.34805484846742</v>
      </c>
      <c r="D24" s="137">
        <v>57.68352960845305</v>
      </c>
      <c r="E24" s="137">
        <v>59.672818018071929</v>
      </c>
      <c r="F24" s="137">
        <v>61.915381811632223</v>
      </c>
      <c r="G24" s="137">
        <v>67.617889846094513</v>
      </c>
      <c r="H24" s="137">
        <v>68.587354747477889</v>
      </c>
      <c r="I24" s="137">
        <v>68.701815920193837</v>
      </c>
      <c r="J24" s="137">
        <v>71.866397546790324</v>
      </c>
      <c r="K24" s="137">
        <v>70.246076644273998</v>
      </c>
      <c r="L24" s="171">
        <v>80.8</v>
      </c>
      <c r="M24" s="139">
        <v>75.793424438955796</v>
      </c>
    </row>
    <row r="25" spans="2:13" ht="16.5" x14ac:dyDescent="0.3">
      <c r="B25" s="135" t="s">
        <v>339</v>
      </c>
      <c r="C25" s="136">
        <v>171.42788904681916</v>
      </c>
      <c r="D25" s="137">
        <v>180.90436829332475</v>
      </c>
      <c r="E25" s="137">
        <v>189.9936562599934</v>
      </c>
      <c r="F25" s="137">
        <v>185.45761155882565</v>
      </c>
      <c r="G25" s="137">
        <v>202.6464789656591</v>
      </c>
      <c r="H25" s="137">
        <v>200.76351669354474</v>
      </c>
      <c r="I25" s="137">
        <v>205.48247951639257</v>
      </c>
      <c r="J25" s="137">
        <v>205.68387822780477</v>
      </c>
      <c r="K25" s="137">
        <v>198.55959394813132</v>
      </c>
      <c r="L25" s="171">
        <v>219.7</v>
      </c>
      <c r="M25" s="139">
        <v>229.37639898276441</v>
      </c>
    </row>
    <row r="26" spans="2:13" ht="16.5" x14ac:dyDescent="0.3">
      <c r="B26" s="135" t="s">
        <v>340</v>
      </c>
      <c r="C26" s="136">
        <v>5.4323661332294595</v>
      </c>
      <c r="D26" s="137">
        <v>5.5156148934194551</v>
      </c>
      <c r="E26" s="137">
        <v>6.0757467428741307</v>
      </c>
      <c r="F26" s="137">
        <v>6.0788084220731422</v>
      </c>
      <c r="G26" s="137">
        <v>6.6205422305935837</v>
      </c>
      <c r="H26" s="137">
        <v>6.6332609565542526</v>
      </c>
      <c r="I26" s="137">
        <v>6.824764300973178</v>
      </c>
      <c r="J26" s="137">
        <v>6.8928527403320983</v>
      </c>
      <c r="K26" s="137">
        <v>6.9011783815711754</v>
      </c>
      <c r="L26" s="171">
        <v>7.5</v>
      </c>
      <c r="M26" s="139">
        <v>8.1907381011771125</v>
      </c>
    </row>
    <row r="27" spans="2:13" ht="16.5" x14ac:dyDescent="0.3">
      <c r="B27" s="135" t="s">
        <v>341</v>
      </c>
      <c r="C27" s="136">
        <v>5.2940441566592265</v>
      </c>
      <c r="D27" s="137">
        <v>5.6584834673200843</v>
      </c>
      <c r="E27" s="137">
        <v>6.625919858175811</v>
      </c>
      <c r="F27" s="137">
        <v>7.3820943810824771</v>
      </c>
      <c r="G27" s="137">
        <v>8.2724016467352381</v>
      </c>
      <c r="H27" s="137">
        <v>8.6171695482570101</v>
      </c>
      <c r="I27" s="137">
        <v>9.276528206487777</v>
      </c>
      <c r="J27" s="137">
        <v>9.6951947210271729</v>
      </c>
      <c r="K27" s="137">
        <v>9.8331143498096019</v>
      </c>
      <c r="L27" s="171">
        <v>10.9</v>
      </c>
      <c r="M27" s="139">
        <v>12.652134006952917</v>
      </c>
    </row>
    <row r="28" spans="2:13" ht="16.5" x14ac:dyDescent="0.3">
      <c r="B28" s="135" t="s">
        <v>342</v>
      </c>
      <c r="C28" s="136">
        <v>28.56252344590499</v>
      </c>
      <c r="D28" s="137">
        <v>29.161481740751331</v>
      </c>
      <c r="E28" s="137">
        <v>29.803869910368007</v>
      </c>
      <c r="F28" s="137">
        <v>30.180378380827687</v>
      </c>
      <c r="G28" s="137">
        <v>31.192875324008128</v>
      </c>
      <c r="H28" s="137">
        <v>30.608496050777706</v>
      </c>
      <c r="I28" s="137">
        <v>29.279455598127118</v>
      </c>
      <c r="J28" s="137">
        <v>28.77741657416442</v>
      </c>
      <c r="K28" s="137">
        <v>28.270483579742407</v>
      </c>
      <c r="L28" s="171">
        <v>28.6</v>
      </c>
      <c r="M28" s="139">
        <v>30.077280956903717</v>
      </c>
    </row>
    <row r="29" spans="2:13" ht="16.5" x14ac:dyDescent="0.3">
      <c r="B29" s="135" t="s">
        <v>343</v>
      </c>
      <c r="C29" s="136">
        <v>14.480601255458749</v>
      </c>
      <c r="D29" s="137">
        <v>16.615285278322418</v>
      </c>
      <c r="E29" s="137">
        <v>19.384739716319213</v>
      </c>
      <c r="F29" s="137">
        <v>21.614776891793138</v>
      </c>
      <c r="G29" s="137">
        <v>24.18247901291674</v>
      </c>
      <c r="H29" s="137">
        <v>25.73564550755858</v>
      </c>
      <c r="I29" s="137">
        <v>26.822500684133015</v>
      </c>
      <c r="J29" s="137">
        <v>27.567859621966267</v>
      </c>
      <c r="K29" s="137">
        <v>28.544675930476931</v>
      </c>
      <c r="L29" s="171">
        <v>28.2</v>
      </c>
      <c r="M29" s="139">
        <v>31.662001036867256</v>
      </c>
    </row>
    <row r="30" spans="2:13" ht="16.5" x14ac:dyDescent="0.3">
      <c r="B30" s="135" t="s">
        <v>344</v>
      </c>
      <c r="C30" s="136">
        <v>13.50331919524284</v>
      </c>
      <c r="D30" s="137">
        <v>13.608302661969169</v>
      </c>
      <c r="E30" s="137">
        <v>14.934458392451059</v>
      </c>
      <c r="F30" s="137">
        <v>15.647143864201031</v>
      </c>
      <c r="G30" s="137">
        <v>16.468464219052624</v>
      </c>
      <c r="H30" s="137">
        <v>16.318368724943625</v>
      </c>
      <c r="I30" s="137">
        <v>16.128487067231493</v>
      </c>
      <c r="J30" s="137">
        <v>16.756193663994964</v>
      </c>
      <c r="K30" s="137">
        <v>16.221941849112106</v>
      </c>
      <c r="L30" s="171">
        <v>18.5</v>
      </c>
      <c r="M30" s="139">
        <v>22.8</v>
      </c>
    </row>
    <row r="31" spans="2:13" ht="16.5" x14ac:dyDescent="0.3">
      <c r="B31" s="135" t="s">
        <v>345</v>
      </c>
      <c r="C31" s="136">
        <v>118.91903308421479</v>
      </c>
      <c r="D31" s="137">
        <v>125.44890302997115</v>
      </c>
      <c r="E31" s="137">
        <v>142.6605673189722</v>
      </c>
      <c r="F31" s="137">
        <v>146.57732530058459</v>
      </c>
      <c r="G31" s="137">
        <v>157.23598784918696</v>
      </c>
      <c r="H31" s="137">
        <v>168.58543669058909</v>
      </c>
      <c r="I31" s="137">
        <v>182.22865669871825</v>
      </c>
      <c r="J31" s="137">
        <v>184.26598531997735</v>
      </c>
      <c r="K31" s="137">
        <v>173.34010301806498</v>
      </c>
      <c r="L31" s="171">
        <v>194.4</v>
      </c>
      <c r="M31" s="139">
        <v>212.7</v>
      </c>
    </row>
    <row r="32" spans="2:13" ht="16.5" x14ac:dyDescent="0.3">
      <c r="B32" s="135" t="s">
        <v>346</v>
      </c>
      <c r="C32" s="136">
        <v>15.554978973194455</v>
      </c>
      <c r="D32" s="137">
        <v>14.741998921674037</v>
      </c>
      <c r="E32" s="137">
        <v>16.976549094245517</v>
      </c>
      <c r="F32" s="137">
        <v>18.707826855744631</v>
      </c>
      <c r="G32" s="137">
        <v>9.5918025503606668</v>
      </c>
      <c r="H32" s="137">
        <v>8.7698893787564671</v>
      </c>
      <c r="I32" s="137">
        <v>9.2155756211308066</v>
      </c>
      <c r="J32" s="137">
        <v>10.087306990768175</v>
      </c>
      <c r="K32" s="137">
        <v>8.5275961854643629</v>
      </c>
      <c r="L32" s="171">
        <v>8</v>
      </c>
      <c r="M32" s="139">
        <v>7.9140964649757146</v>
      </c>
    </row>
    <row r="33" spans="2:13" ht="16.5" x14ac:dyDescent="0.3">
      <c r="B33" s="135" t="s">
        <v>347</v>
      </c>
      <c r="C33" s="136">
        <v>53.318270151971269</v>
      </c>
      <c r="D33" s="137">
        <v>60.61521265934325</v>
      </c>
      <c r="E33" s="137">
        <v>66.537322665932209</v>
      </c>
      <c r="F33" s="137">
        <v>68.003748868224946</v>
      </c>
      <c r="G33" s="137">
        <v>75.320692477019989</v>
      </c>
      <c r="H33" s="137">
        <v>75.164957254989417</v>
      </c>
      <c r="I33" s="137">
        <v>80.437610606049901</v>
      </c>
      <c r="J33" s="137">
        <v>90.609244757343191</v>
      </c>
      <c r="K33" s="137">
        <v>87.987710687572246</v>
      </c>
      <c r="L33" s="171">
        <v>99.9</v>
      </c>
      <c r="M33" s="139">
        <v>108.87137862523761</v>
      </c>
    </row>
    <row r="34" spans="2:13" ht="16.5" x14ac:dyDescent="0.3">
      <c r="B34" s="135" t="s">
        <v>348</v>
      </c>
      <c r="C34" s="136">
        <v>1.0167474145729649</v>
      </c>
      <c r="D34" s="137">
        <v>0.99000416841533279</v>
      </c>
      <c r="E34" s="137">
        <v>1.2492759930027018</v>
      </c>
      <c r="F34" s="137">
        <v>1.4019179175002561</v>
      </c>
      <c r="G34" s="137">
        <v>1.7815974025579184</v>
      </c>
      <c r="H34" s="137">
        <v>1.9768380536874532</v>
      </c>
      <c r="I34" s="137">
        <v>2.2343123389018538</v>
      </c>
      <c r="J34" s="137">
        <v>2.5609764419827075</v>
      </c>
      <c r="K34" s="137">
        <v>2.4957405354131019</v>
      </c>
      <c r="L34" s="171">
        <v>2.9</v>
      </c>
      <c r="M34" s="139">
        <v>3.4</v>
      </c>
    </row>
    <row r="35" spans="2:13" ht="16.5" x14ac:dyDescent="0.3">
      <c r="B35" s="135" t="s">
        <v>349</v>
      </c>
      <c r="C35" s="136">
        <v>81.203061986839401</v>
      </c>
      <c r="D35" s="137">
        <v>87.806543568863376</v>
      </c>
      <c r="E35" s="137">
        <v>94.622044042287115</v>
      </c>
      <c r="F35" s="137">
        <v>96.896409395763584</v>
      </c>
      <c r="G35" s="137">
        <v>96.73636809729463</v>
      </c>
      <c r="H35" s="137">
        <v>97.596684106614532</v>
      </c>
      <c r="I35" s="137">
        <v>107.63179326578401</v>
      </c>
      <c r="J35" s="137">
        <v>108.26276365137301</v>
      </c>
      <c r="K35" s="137">
        <v>104.48401208089439</v>
      </c>
      <c r="L35" s="171">
        <v>123.2</v>
      </c>
      <c r="M35" s="139">
        <v>126.79102990048953</v>
      </c>
    </row>
    <row r="36" spans="2:13" ht="16.5" x14ac:dyDescent="0.3">
      <c r="B36" s="135" t="s">
        <v>350</v>
      </c>
      <c r="C36" s="136">
        <v>119.65813619109646</v>
      </c>
      <c r="D36" s="137">
        <v>116.52340647133147</v>
      </c>
      <c r="E36" s="137">
        <v>123.20110128988645</v>
      </c>
      <c r="F36" s="137">
        <v>135.56094123206694</v>
      </c>
      <c r="G36" s="137">
        <v>136.73284975522134</v>
      </c>
      <c r="H36" s="137">
        <v>131.75915075098672</v>
      </c>
      <c r="I36" s="137">
        <v>135.45514507818359</v>
      </c>
      <c r="J36" s="137">
        <v>146.02625946388358</v>
      </c>
      <c r="K36" s="137">
        <v>134.42582499353472</v>
      </c>
      <c r="L36" s="171">
        <v>150.30000000000001</v>
      </c>
      <c r="M36" s="139">
        <v>169.86520722516681</v>
      </c>
    </row>
    <row r="37" spans="2:13" ht="16.5" x14ac:dyDescent="0.3">
      <c r="B37" s="135" t="s">
        <v>351</v>
      </c>
      <c r="C37" s="136">
        <v>13.880056577163653</v>
      </c>
      <c r="D37" s="137">
        <v>13.093605509626581</v>
      </c>
      <c r="E37" s="137">
        <v>13.405396580990274</v>
      </c>
      <c r="F37" s="137">
        <v>12.095755444192307</v>
      </c>
      <c r="G37" s="137">
        <v>18.926389006282854</v>
      </c>
      <c r="H37" s="137">
        <v>20.241710625209315</v>
      </c>
      <c r="I37" s="137">
        <v>22.856455066990968</v>
      </c>
      <c r="J37" s="137">
        <v>24.612419661722559</v>
      </c>
      <c r="K37" s="137">
        <v>25.501507935126178</v>
      </c>
      <c r="L37" s="171">
        <v>26.2</v>
      </c>
      <c r="M37" s="139">
        <v>28</v>
      </c>
    </row>
    <row r="38" spans="2:13" ht="16.5" x14ac:dyDescent="0.3">
      <c r="B38" s="135" t="s">
        <v>352</v>
      </c>
      <c r="C38" s="136">
        <v>16.184364074524844</v>
      </c>
      <c r="D38" s="137">
        <v>16.973619615355993</v>
      </c>
      <c r="E38" s="137">
        <v>18.149845784665196</v>
      </c>
      <c r="F38" s="137">
        <v>18.026199982430597</v>
      </c>
      <c r="G38" s="137">
        <v>19.989333282994039</v>
      </c>
      <c r="H38" s="137">
        <v>20.339756589229172</v>
      </c>
      <c r="I38" s="137">
        <v>22.434023058353844</v>
      </c>
      <c r="J38" s="137">
        <v>25.0736183338709</v>
      </c>
      <c r="K38" s="137">
        <v>24.019719324464155</v>
      </c>
      <c r="L38" s="171">
        <v>26.7</v>
      </c>
      <c r="M38" s="139">
        <v>31.973136917167903</v>
      </c>
    </row>
    <row r="39" spans="2:13" ht="16.5" x14ac:dyDescent="0.3">
      <c r="B39" s="135" t="s">
        <v>353</v>
      </c>
      <c r="C39" s="136">
        <v>20.76380379526309</v>
      </c>
      <c r="D39" s="137">
        <v>17.402334293854249</v>
      </c>
      <c r="E39" s="137">
        <v>19.033567190761985</v>
      </c>
      <c r="F39" s="137">
        <v>18.6886889564462</v>
      </c>
      <c r="G39" s="137">
        <v>19.948935267469597</v>
      </c>
      <c r="H39" s="137">
        <v>20.343109633318033</v>
      </c>
      <c r="I39" s="137">
        <v>21.05122587211364</v>
      </c>
      <c r="J39" s="137">
        <v>22.783503008322281</v>
      </c>
      <c r="K39" s="137">
        <v>21.094741960596753</v>
      </c>
      <c r="L39" s="171">
        <v>22.6</v>
      </c>
      <c r="M39" s="139">
        <v>23.1</v>
      </c>
    </row>
    <row r="40" spans="2:13" ht="16.5" x14ac:dyDescent="0.3">
      <c r="B40" s="167" t="s">
        <v>355</v>
      </c>
      <c r="C40" s="168" t="s">
        <v>356</v>
      </c>
      <c r="D40" s="169" t="s">
        <v>357</v>
      </c>
      <c r="E40" s="169" t="s">
        <v>358</v>
      </c>
      <c r="F40" s="169" t="s">
        <v>312</v>
      </c>
      <c r="G40" s="140"/>
      <c r="H40" s="140"/>
      <c r="I40" s="140"/>
      <c r="J40" s="140"/>
      <c r="K40" s="140"/>
      <c r="L40" s="134"/>
      <c r="M40" s="139"/>
    </row>
    <row r="41" spans="2:13" ht="16.5" x14ac:dyDescent="0.3">
      <c r="B41" s="131" t="s">
        <v>337</v>
      </c>
      <c r="C41" s="136">
        <v>41.77847256744618</v>
      </c>
      <c r="D41" s="137">
        <v>14.683353262439205</v>
      </c>
      <c r="E41" s="137">
        <v>14.995155159061033</v>
      </c>
      <c r="F41" s="137">
        <v>28.5</v>
      </c>
      <c r="G41" s="138"/>
      <c r="H41" s="138"/>
      <c r="I41" s="138"/>
      <c r="J41" s="138"/>
      <c r="K41" s="138"/>
      <c r="L41" s="134"/>
    </row>
    <row r="42" spans="2:13" ht="16.5" x14ac:dyDescent="0.3">
      <c r="B42" s="131" t="s">
        <v>338</v>
      </c>
      <c r="C42" s="136">
        <v>36.722789706157656</v>
      </c>
      <c r="D42" s="137">
        <v>61.059864758491258</v>
      </c>
      <c r="E42" s="137">
        <v>1.1284919564021738</v>
      </c>
      <c r="F42" s="137">
        <v>1.1000000000000001</v>
      </c>
      <c r="G42" s="138"/>
      <c r="H42" s="138"/>
      <c r="I42" s="138"/>
      <c r="J42" s="138"/>
      <c r="K42" s="138"/>
      <c r="L42" s="134"/>
    </row>
    <row r="43" spans="2:13" ht="16.5" x14ac:dyDescent="0.3">
      <c r="B43" s="131" t="s">
        <v>339</v>
      </c>
      <c r="C43" s="136">
        <v>25.393925105688236</v>
      </c>
      <c r="D43" s="137">
        <v>28.64331884827817</v>
      </c>
      <c r="E43" s="137">
        <v>0.89629336578440943</v>
      </c>
      <c r="F43" s="137">
        <v>45.1</v>
      </c>
      <c r="G43" s="138"/>
      <c r="H43" s="138"/>
      <c r="I43" s="138"/>
      <c r="J43" s="138"/>
      <c r="K43" s="138"/>
      <c r="L43" s="134"/>
    </row>
    <row r="44" spans="2:13" ht="16.5" x14ac:dyDescent="0.3">
      <c r="B44" s="131" t="s">
        <v>340</v>
      </c>
      <c r="C44" s="136">
        <v>6.5</v>
      </c>
      <c r="D44" s="137">
        <v>47.7</v>
      </c>
      <c r="E44" s="137">
        <v>3</v>
      </c>
      <c r="F44" s="137">
        <v>42.9</v>
      </c>
      <c r="G44" s="138"/>
      <c r="H44" s="138"/>
      <c r="I44" s="138"/>
      <c r="J44" s="138"/>
      <c r="K44" s="138"/>
      <c r="L44" s="134"/>
    </row>
    <row r="45" spans="2:13" ht="16.5" x14ac:dyDescent="0.3">
      <c r="B45" s="131" t="s">
        <v>341</v>
      </c>
      <c r="C45" s="136">
        <v>22.1</v>
      </c>
      <c r="D45" s="137">
        <v>44.1</v>
      </c>
      <c r="E45" s="137">
        <v>5.8</v>
      </c>
      <c r="F45" s="137">
        <v>27.994902819532584</v>
      </c>
      <c r="G45" s="138"/>
      <c r="H45" s="138"/>
      <c r="I45" s="138"/>
      <c r="J45" s="138"/>
      <c r="K45" s="138"/>
      <c r="L45" s="134"/>
    </row>
    <row r="46" spans="2:13" ht="16.5" x14ac:dyDescent="0.3">
      <c r="B46" s="131" t="s">
        <v>342</v>
      </c>
      <c r="C46" s="136">
        <v>9.6</v>
      </c>
      <c r="D46" s="137">
        <v>27</v>
      </c>
      <c r="E46" s="137">
        <v>8</v>
      </c>
      <c r="F46" s="137">
        <v>55.5</v>
      </c>
      <c r="G46" s="138"/>
      <c r="H46" s="138"/>
      <c r="I46" s="138"/>
      <c r="J46" s="138"/>
      <c r="K46" s="138"/>
      <c r="L46" s="134"/>
    </row>
    <row r="47" spans="2:13" ht="16.5" x14ac:dyDescent="0.3">
      <c r="B47" s="131" t="s">
        <v>343</v>
      </c>
      <c r="C47" s="136">
        <v>3.4</v>
      </c>
      <c r="D47" s="137">
        <v>39.200000000000003</v>
      </c>
      <c r="E47" s="137">
        <v>19.399999999999999</v>
      </c>
      <c r="F47" s="137">
        <v>38</v>
      </c>
      <c r="G47" s="138"/>
      <c r="H47" s="138"/>
      <c r="I47" s="138"/>
      <c r="J47" s="138"/>
      <c r="K47" s="138"/>
      <c r="L47" s="134"/>
    </row>
    <row r="48" spans="2:13" ht="16.5" x14ac:dyDescent="0.3">
      <c r="B48" s="131" t="s">
        <v>344</v>
      </c>
      <c r="C48" s="136">
        <v>20.8</v>
      </c>
      <c r="D48" s="137">
        <v>75.7</v>
      </c>
      <c r="E48" s="137">
        <v>1</v>
      </c>
      <c r="F48" s="137">
        <v>2.5</v>
      </c>
      <c r="G48" s="138"/>
      <c r="H48" s="138"/>
      <c r="I48" s="138"/>
      <c r="J48" s="138"/>
      <c r="K48" s="138"/>
      <c r="L48" s="134"/>
    </row>
    <row r="49" spans="2:12" ht="16.5" x14ac:dyDescent="0.3">
      <c r="B49" s="131" t="s">
        <v>345</v>
      </c>
      <c r="C49" s="136">
        <v>30.8</v>
      </c>
      <c r="D49" s="137">
        <v>47.5</v>
      </c>
      <c r="E49" s="137">
        <v>2.7</v>
      </c>
      <c r="F49" s="137">
        <v>19</v>
      </c>
      <c r="G49" s="138"/>
      <c r="H49" s="138"/>
      <c r="I49" s="138"/>
      <c r="J49" s="138"/>
      <c r="K49" s="138"/>
      <c r="L49" s="134"/>
    </row>
    <row r="50" spans="2:12" ht="16.5" x14ac:dyDescent="0.3">
      <c r="B50" s="131" t="s">
        <v>346</v>
      </c>
      <c r="C50" s="136">
        <v>84.9</v>
      </c>
      <c r="D50" s="137">
        <v>8.8000000000000007</v>
      </c>
      <c r="E50" s="137">
        <v>4.0999999999999996</v>
      </c>
      <c r="F50" s="137">
        <v>1.1004704965890062</v>
      </c>
      <c r="G50" s="138"/>
      <c r="H50" s="138"/>
      <c r="I50" s="138"/>
      <c r="J50" s="138"/>
      <c r="K50" s="138"/>
      <c r="L50" s="134"/>
    </row>
    <row r="51" spans="2:12" ht="16.5" x14ac:dyDescent="0.3">
      <c r="B51" s="131" t="s">
        <v>347</v>
      </c>
      <c r="C51" s="136">
        <v>14.1</v>
      </c>
      <c r="D51" s="137">
        <v>13</v>
      </c>
      <c r="E51" s="137">
        <v>0.9</v>
      </c>
      <c r="F51" s="137">
        <v>72.100000000000009</v>
      </c>
      <c r="G51" s="138"/>
      <c r="H51" s="138"/>
      <c r="I51" s="138"/>
      <c r="J51" s="138"/>
      <c r="K51" s="138"/>
      <c r="L51" s="134"/>
    </row>
    <row r="52" spans="2:12" ht="16.5" x14ac:dyDescent="0.3">
      <c r="B52" s="131" t="s">
        <v>348</v>
      </c>
      <c r="C52" s="136">
        <v>15.5</v>
      </c>
      <c r="D52" s="137">
        <v>63.9</v>
      </c>
      <c r="E52" s="137">
        <v>11</v>
      </c>
      <c r="F52" s="137">
        <v>9.6</v>
      </c>
      <c r="G52" s="138"/>
      <c r="H52" s="138"/>
      <c r="I52" s="138"/>
      <c r="J52" s="138"/>
      <c r="K52" s="138"/>
      <c r="L52" s="134"/>
    </row>
    <row r="53" spans="2:12" ht="16.5" x14ac:dyDescent="0.3">
      <c r="B53" s="131" t="s">
        <v>349</v>
      </c>
      <c r="C53" s="136">
        <v>25.6</v>
      </c>
      <c r="D53" s="137">
        <v>40.299999999999997</v>
      </c>
      <c r="E53" s="137">
        <v>2.2000000000000002</v>
      </c>
      <c r="F53" s="137">
        <v>31.9</v>
      </c>
      <c r="G53" s="138"/>
      <c r="H53" s="138"/>
      <c r="I53" s="138"/>
      <c r="J53" s="138"/>
      <c r="K53" s="138"/>
      <c r="L53" s="134"/>
    </row>
    <row r="54" spans="2:12" ht="16.5" x14ac:dyDescent="0.3">
      <c r="B54" s="131" t="s">
        <v>350</v>
      </c>
      <c r="C54" s="136">
        <v>33.700000000000003</v>
      </c>
      <c r="D54" s="137">
        <v>20.9</v>
      </c>
      <c r="E54" s="137">
        <v>2.2999999999999998</v>
      </c>
      <c r="F54" s="137">
        <v>43.1</v>
      </c>
      <c r="G54" s="138"/>
      <c r="H54" s="138"/>
      <c r="I54" s="138"/>
      <c r="J54" s="138"/>
      <c r="K54" s="138"/>
      <c r="L54" s="134"/>
    </row>
    <row r="55" spans="2:12" ht="16.5" x14ac:dyDescent="0.3">
      <c r="B55" s="131" t="s">
        <v>351</v>
      </c>
      <c r="C55" s="136">
        <v>19.69285960116256</v>
      </c>
      <c r="D55" s="137">
        <v>51.9</v>
      </c>
      <c r="E55" s="137">
        <v>0.2003357901047001</v>
      </c>
      <c r="F55" s="137">
        <v>28.1</v>
      </c>
      <c r="G55" s="138"/>
      <c r="H55" s="138"/>
      <c r="I55" s="138"/>
      <c r="J55" s="138"/>
      <c r="K55" s="138"/>
      <c r="L55" s="134"/>
    </row>
    <row r="56" spans="2:12" ht="16.5" x14ac:dyDescent="0.3">
      <c r="B56" s="131" t="s">
        <v>352</v>
      </c>
      <c r="C56" s="136">
        <v>38.700000000000003</v>
      </c>
      <c r="D56" s="137">
        <v>46.7</v>
      </c>
      <c r="E56" s="137">
        <v>2.2999999999999998</v>
      </c>
      <c r="F56" s="137">
        <v>12.4</v>
      </c>
      <c r="G56" s="138"/>
      <c r="H56" s="138"/>
      <c r="I56" s="138"/>
      <c r="J56" s="138"/>
      <c r="K56" s="138"/>
      <c r="L56" s="134"/>
    </row>
    <row r="57" spans="2:12" ht="16.5" x14ac:dyDescent="0.3">
      <c r="B57" s="131" t="s">
        <v>353</v>
      </c>
      <c r="C57" s="136">
        <v>41.3</v>
      </c>
      <c r="D57" s="137">
        <v>44.6</v>
      </c>
      <c r="E57" s="137">
        <v>5.0077036071005736</v>
      </c>
      <c r="F57" s="137">
        <v>9.1</v>
      </c>
      <c r="G57" s="138"/>
      <c r="H57" s="138"/>
      <c r="I57" s="138"/>
      <c r="J57" s="138"/>
      <c r="K57" s="138"/>
      <c r="L57" s="134"/>
    </row>
    <row r="58" spans="2:12" s="8" customFormat="1" x14ac:dyDescent="0.25"/>
    <row r="59" spans="2:12" s="8" customFormat="1" x14ac:dyDescent="0.25"/>
    <row r="60" spans="2:12" s="8" customFormat="1" x14ac:dyDescent="0.25"/>
    <row r="61" spans="2:12" s="8" customFormat="1" x14ac:dyDescent="0.25"/>
    <row r="62" spans="2:12" s="8" customFormat="1" x14ac:dyDescent="0.25"/>
    <row r="63" spans="2:12" s="8" customFormat="1" x14ac:dyDescent="0.25"/>
    <row r="64" spans="2:12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  <row r="1611" s="8" customFormat="1" x14ac:dyDescent="0.25"/>
    <row r="1612" s="8" customFormat="1" x14ac:dyDescent="0.25"/>
    <row r="1613" s="8" customFormat="1" x14ac:dyDescent="0.25"/>
    <row r="1614" s="8" customFormat="1" x14ac:dyDescent="0.25"/>
    <row r="1615" s="8" customFormat="1" x14ac:dyDescent="0.25"/>
    <row r="1616" s="8" customFormat="1" x14ac:dyDescent="0.25"/>
    <row r="1617" s="8" customFormat="1" x14ac:dyDescent="0.25"/>
    <row r="1618" s="8" customFormat="1" x14ac:dyDescent="0.25"/>
    <row r="1619" s="8" customFormat="1" x14ac:dyDescent="0.25"/>
    <row r="1620" s="8" customFormat="1" x14ac:dyDescent="0.25"/>
    <row r="1621" s="8" customFormat="1" x14ac:dyDescent="0.25"/>
    <row r="1622" s="8" customFormat="1" x14ac:dyDescent="0.25"/>
    <row r="1623" s="8" customFormat="1" x14ac:dyDescent="0.25"/>
    <row r="1624" s="8" customFormat="1" x14ac:dyDescent="0.25"/>
    <row r="1625" s="8" customFormat="1" x14ac:dyDescent="0.25"/>
    <row r="1626" s="8" customFormat="1" x14ac:dyDescent="0.25"/>
    <row r="1627" s="8" customFormat="1" x14ac:dyDescent="0.25"/>
    <row r="1628" s="8" customFormat="1" x14ac:dyDescent="0.25"/>
    <row r="1629" s="8" customFormat="1" x14ac:dyDescent="0.25"/>
    <row r="1630" s="8" customFormat="1" x14ac:dyDescent="0.25"/>
    <row r="1631" s="8" customFormat="1" x14ac:dyDescent="0.25"/>
    <row r="1632" s="8" customFormat="1" x14ac:dyDescent="0.25"/>
    <row r="1633" s="8" customFormat="1" x14ac:dyDescent="0.25"/>
    <row r="1634" s="8" customFormat="1" x14ac:dyDescent="0.25"/>
    <row r="1635" s="8" customFormat="1" x14ac:dyDescent="0.25"/>
    <row r="1636" s="8" customFormat="1" x14ac:dyDescent="0.25"/>
    <row r="1637" s="8" customFormat="1" x14ac:dyDescent="0.25"/>
    <row r="1638" s="8" customFormat="1" x14ac:dyDescent="0.25"/>
    <row r="1639" s="8" customFormat="1" x14ac:dyDescent="0.25"/>
    <row r="1640" s="8" customFormat="1" x14ac:dyDescent="0.25"/>
    <row r="1641" s="8" customFormat="1" x14ac:dyDescent="0.25"/>
    <row r="1642" s="8" customFormat="1" x14ac:dyDescent="0.25"/>
    <row r="1643" s="8" customFormat="1" x14ac:dyDescent="0.25"/>
    <row r="1644" s="8" customFormat="1" x14ac:dyDescent="0.25"/>
    <row r="1645" s="8" customFormat="1" x14ac:dyDescent="0.25"/>
    <row r="1646" s="8" customFormat="1" x14ac:dyDescent="0.25"/>
    <row r="1647" s="8" customFormat="1" x14ac:dyDescent="0.25"/>
    <row r="1648" s="8" customFormat="1" x14ac:dyDescent="0.25"/>
    <row r="1649" s="8" customFormat="1" x14ac:dyDescent="0.25"/>
    <row r="1650" s="8" customFormat="1" x14ac:dyDescent="0.25"/>
    <row r="1651" s="8" customFormat="1" x14ac:dyDescent="0.25"/>
    <row r="1652" s="8" customFormat="1" x14ac:dyDescent="0.25"/>
    <row r="1653" s="8" customFormat="1" x14ac:dyDescent="0.25"/>
    <row r="1654" s="8" customFormat="1" x14ac:dyDescent="0.25"/>
    <row r="1655" s="8" customFormat="1" x14ac:dyDescent="0.25"/>
    <row r="1656" s="8" customFormat="1" x14ac:dyDescent="0.25"/>
    <row r="1657" s="8" customFormat="1" x14ac:dyDescent="0.25"/>
    <row r="1658" s="8" customFormat="1" x14ac:dyDescent="0.25"/>
    <row r="1659" s="8" customFormat="1" x14ac:dyDescent="0.25"/>
    <row r="1660" s="8" customFormat="1" x14ac:dyDescent="0.25"/>
    <row r="1661" s="8" customFormat="1" x14ac:dyDescent="0.25"/>
    <row r="1662" s="8" customFormat="1" x14ac:dyDescent="0.25"/>
    <row r="1663" s="8" customFormat="1" x14ac:dyDescent="0.25"/>
    <row r="1664" s="8" customFormat="1" x14ac:dyDescent="0.25"/>
    <row r="1665" s="8" customFormat="1" x14ac:dyDescent="0.25"/>
  </sheetData>
  <mergeCells count="1">
    <mergeCell ref="B2:L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zoomScaleNormal="100" workbookViewId="0">
      <selection activeCell="L12" sqref="L12"/>
    </sheetView>
  </sheetViews>
  <sheetFormatPr defaultRowHeight="15" x14ac:dyDescent="0.25"/>
  <cols>
    <col min="2" max="2" width="19.140625" customWidth="1"/>
    <col min="12" max="12" width="12" customWidth="1"/>
    <col min="16" max="16" width="11.7109375" customWidth="1"/>
  </cols>
  <sheetData>
    <row r="1" spans="1:16" x14ac:dyDescent="0.25">
      <c r="A1" s="43" t="s">
        <v>75</v>
      </c>
    </row>
    <row r="2" spans="1:16" ht="18" x14ac:dyDescent="0.25">
      <c r="B2" s="223" t="s">
        <v>97</v>
      </c>
      <c r="C2" s="223"/>
      <c r="D2" s="223"/>
      <c r="E2" s="223"/>
      <c r="F2" s="223"/>
      <c r="G2" s="223"/>
      <c r="H2" s="223"/>
      <c r="I2" s="223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47" t="s">
        <v>10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6" x14ac:dyDescent="0.25">
      <c r="B5" s="151" t="s">
        <v>105</v>
      </c>
      <c r="C5" s="149">
        <v>2012</v>
      </c>
      <c r="D5" s="149">
        <v>2013</v>
      </c>
      <c r="E5" s="149">
        <v>2014</v>
      </c>
      <c r="F5" s="149">
        <v>2015</v>
      </c>
      <c r="G5" s="149">
        <v>2016</v>
      </c>
      <c r="H5" s="149">
        <v>2017</v>
      </c>
      <c r="I5" s="149">
        <v>2018</v>
      </c>
      <c r="J5" s="149">
        <v>2019</v>
      </c>
      <c r="K5" s="149">
        <v>2020</v>
      </c>
      <c r="L5" s="149">
        <v>2021</v>
      </c>
      <c r="P5" s="106"/>
    </row>
    <row r="6" spans="1:16" x14ac:dyDescent="0.25">
      <c r="B6" s="12" t="s">
        <v>106</v>
      </c>
      <c r="C6" s="13">
        <v>2385026</v>
      </c>
      <c r="D6" s="13">
        <v>2429791</v>
      </c>
      <c r="E6" s="13">
        <v>2525463</v>
      </c>
      <c r="F6" s="13">
        <v>2513966</v>
      </c>
      <c r="G6" s="13">
        <v>2458961</v>
      </c>
      <c r="H6" s="13">
        <v>2524800</v>
      </c>
      <c r="I6" s="13">
        <v>2528047</v>
      </c>
      <c r="J6" s="13">
        <v>2652162</v>
      </c>
      <c r="K6" s="13">
        <v>2849449</v>
      </c>
      <c r="L6" s="13">
        <v>2998998</v>
      </c>
      <c r="P6" s="106"/>
    </row>
    <row r="7" spans="1:16" x14ac:dyDescent="0.25">
      <c r="B7" s="12" t="s">
        <v>107</v>
      </c>
      <c r="C7" s="13">
        <v>526808</v>
      </c>
      <c r="D7" s="13">
        <v>540752</v>
      </c>
      <c r="E7" s="13">
        <v>558206</v>
      </c>
      <c r="F7" s="13">
        <v>574834</v>
      </c>
      <c r="G7" s="13">
        <v>596669</v>
      </c>
      <c r="H7" s="13">
        <v>625450</v>
      </c>
      <c r="I7" s="13">
        <v>646370</v>
      </c>
      <c r="J7" s="13">
        <v>667644</v>
      </c>
      <c r="K7" s="13">
        <v>680830</v>
      </c>
      <c r="L7" s="13">
        <v>638968</v>
      </c>
      <c r="P7" s="106"/>
    </row>
    <row r="8" spans="1:16" x14ac:dyDescent="0.25">
      <c r="B8" s="12" t="s">
        <v>108</v>
      </c>
      <c r="C8" s="13">
        <v>163949</v>
      </c>
      <c r="D8" s="13">
        <v>169586</v>
      </c>
      <c r="E8" s="13">
        <v>171725</v>
      </c>
      <c r="F8" s="13">
        <v>171860</v>
      </c>
      <c r="G8" s="13">
        <v>176128</v>
      </c>
      <c r="H8" s="13">
        <v>179029</v>
      </c>
      <c r="I8" s="13">
        <v>182567</v>
      </c>
      <c r="J8" s="13">
        <v>183801</v>
      </c>
      <c r="K8" s="13">
        <v>188401</v>
      </c>
      <c r="L8" s="13">
        <v>179968</v>
      </c>
      <c r="P8" s="68"/>
    </row>
    <row r="9" spans="1:16" x14ac:dyDescent="0.25">
      <c r="B9" s="15" t="s">
        <v>109</v>
      </c>
      <c r="C9" s="16">
        <v>3075783</v>
      </c>
      <c r="D9" s="16">
        <v>3140129</v>
      </c>
      <c r="E9" s="16">
        <v>3255394</v>
      </c>
      <c r="F9" s="16">
        <v>3260660</v>
      </c>
      <c r="G9" s="16">
        <v>3231758</v>
      </c>
      <c r="H9" s="16">
        <v>3329279</v>
      </c>
      <c r="I9" s="16">
        <v>3356984</v>
      </c>
      <c r="J9" s="16">
        <f>J6+J7+J8</f>
        <v>3503607</v>
      </c>
      <c r="K9" s="16">
        <f>K6+K7+K8</f>
        <v>3718680</v>
      </c>
      <c r="L9" s="16">
        <f>SUM(L6:L8)</f>
        <v>3817934</v>
      </c>
    </row>
    <row r="10" spans="1:16" x14ac:dyDescent="0.25">
      <c r="B10" s="8"/>
      <c r="C10" s="8"/>
      <c r="D10" s="8"/>
      <c r="E10" s="8"/>
      <c r="F10" s="8"/>
      <c r="G10" s="8"/>
      <c r="H10" s="8"/>
      <c r="I10" s="8"/>
    </row>
    <row r="11" spans="1:16" x14ac:dyDescent="0.25">
      <c r="B11" s="38" t="s">
        <v>363</v>
      </c>
      <c r="C11" s="38"/>
      <c r="D11" s="38"/>
      <c r="E11" s="38"/>
      <c r="F11" s="8"/>
      <c r="G11" s="8"/>
      <c r="H11" s="8"/>
      <c r="I11" s="8"/>
    </row>
    <row r="12" spans="1:16" x14ac:dyDescent="0.25">
      <c r="B12" s="38"/>
      <c r="C12" s="38"/>
      <c r="D12" s="38"/>
      <c r="E12" s="38"/>
      <c r="F12" s="8"/>
      <c r="G12" s="8"/>
      <c r="H12" s="8"/>
      <c r="I12" s="8"/>
    </row>
    <row r="13" spans="1:16" x14ac:dyDescent="0.25">
      <c r="B13" s="8"/>
      <c r="C13" s="8"/>
      <c r="D13" s="8"/>
      <c r="E13" s="8"/>
      <c r="F13" s="8"/>
      <c r="G13" s="8"/>
      <c r="H13" s="8"/>
      <c r="I13" s="8"/>
    </row>
    <row r="14" spans="1:16" x14ac:dyDescent="0.25">
      <c r="B14" s="8"/>
      <c r="C14" s="8"/>
      <c r="D14" s="8"/>
      <c r="E14" s="8"/>
      <c r="F14" s="8"/>
      <c r="G14" s="8"/>
      <c r="H14" s="8"/>
      <c r="I14" s="8"/>
    </row>
    <row r="15" spans="1:16" x14ac:dyDescent="0.25">
      <c r="B15" s="8"/>
      <c r="C15" s="8"/>
      <c r="D15" s="8"/>
      <c r="E15" s="8"/>
      <c r="F15" s="8"/>
      <c r="G15" s="8"/>
      <c r="H15" s="8"/>
      <c r="I15" s="8"/>
    </row>
    <row r="16" spans="1:16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</sheetData>
  <mergeCells count="1">
    <mergeCell ref="B2:I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Normal="100" workbookViewId="0">
      <selection activeCell="N29" sqref="N29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5" x14ac:dyDescent="0.25">
      <c r="A1" s="43" t="s">
        <v>75</v>
      </c>
    </row>
    <row r="2" spans="1:15" ht="18" x14ac:dyDescent="0.25">
      <c r="B2" s="223" t="s">
        <v>97</v>
      </c>
      <c r="C2" s="223"/>
      <c r="D2" s="223"/>
      <c r="E2" s="223"/>
      <c r="F2" s="223"/>
      <c r="G2" s="223"/>
      <c r="H2" s="223"/>
      <c r="I2" s="223"/>
      <c r="J2" s="223"/>
      <c r="K2" s="223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75" x14ac:dyDescent="0.25">
      <c r="B4" s="147" t="s">
        <v>11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5" x14ac:dyDescent="0.25">
      <c r="B5" s="151" t="s">
        <v>110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  <c r="L5" s="149">
        <v>2019</v>
      </c>
      <c r="M5" s="149">
        <v>2020</v>
      </c>
      <c r="N5" s="149">
        <v>2021</v>
      </c>
    </row>
    <row r="6" spans="1:15" x14ac:dyDescent="0.25">
      <c r="B6" s="19" t="s">
        <v>106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07">
        <v>1769947</v>
      </c>
    </row>
    <row r="7" spans="1:15" x14ac:dyDescent="0.25">
      <c r="B7" s="19" t="s">
        <v>107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07">
        <v>289465</v>
      </c>
    </row>
    <row r="8" spans="1:15" x14ac:dyDescent="0.25">
      <c r="B8" s="19" t="s">
        <v>108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07">
        <v>74363</v>
      </c>
    </row>
    <row r="9" spans="1:15" x14ac:dyDescent="0.25">
      <c r="B9" s="20" t="s">
        <v>92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08">
        <v>2133775</v>
      </c>
    </row>
    <row r="10" spans="1:15" x14ac:dyDescent="0.25">
      <c r="B10" s="151" t="s">
        <v>111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  <c r="L10" s="149">
        <v>2019</v>
      </c>
      <c r="M10" s="149">
        <v>2020</v>
      </c>
      <c r="N10" s="149">
        <v>2021</v>
      </c>
      <c r="O10" s="67"/>
    </row>
    <row r="11" spans="1:15" x14ac:dyDescent="0.25">
      <c r="B11" s="19" t="s">
        <v>106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07">
        <v>720239</v>
      </c>
    </row>
    <row r="12" spans="1:15" x14ac:dyDescent="0.25">
      <c r="B12" s="19" t="s">
        <v>107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07">
        <v>316007</v>
      </c>
    </row>
    <row r="13" spans="1:15" x14ac:dyDescent="0.25">
      <c r="B13" s="19" t="s">
        <v>108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07">
        <v>102070</v>
      </c>
    </row>
    <row r="14" spans="1:15" x14ac:dyDescent="0.25">
      <c r="B14" s="20" t="s">
        <v>92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08">
        <f>SUM(N11:N13)</f>
        <v>1138316</v>
      </c>
    </row>
    <row r="15" spans="1:15" x14ac:dyDescent="0.25">
      <c r="B15" s="151" t="s">
        <v>112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  <c r="L15" s="149">
        <v>2019</v>
      </c>
      <c r="M15" s="149">
        <v>2020</v>
      </c>
      <c r="N15" s="149">
        <v>2021</v>
      </c>
    </row>
    <row r="16" spans="1:15" x14ac:dyDescent="0.25">
      <c r="B16" s="19" t="s">
        <v>106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07">
        <v>346583</v>
      </c>
    </row>
    <row r="17" spans="2:14" x14ac:dyDescent="0.25">
      <c r="B17" s="19" t="s">
        <v>107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113</v>
      </c>
      <c r="L17" s="9">
        <v>19800</v>
      </c>
      <c r="M17" s="9">
        <v>19833</v>
      </c>
      <c r="N17" s="107">
        <v>15744</v>
      </c>
    </row>
    <row r="18" spans="2:14" x14ac:dyDescent="0.25">
      <c r="B18" s="19" t="s">
        <v>108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07">
        <v>1998</v>
      </c>
    </row>
    <row r="19" spans="2:14" x14ac:dyDescent="0.25">
      <c r="B19" s="20" t="s">
        <v>92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08">
        <f>SUM(N16:N18)</f>
        <v>364325</v>
      </c>
    </row>
    <row r="20" spans="2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4" ht="15.75" x14ac:dyDescent="0.25">
      <c r="B21" s="38" t="s">
        <v>364</v>
      </c>
      <c r="C21" s="47"/>
      <c r="D21" s="22"/>
      <c r="E21" s="8"/>
      <c r="F21" s="8"/>
      <c r="G21" s="8"/>
      <c r="H21" s="8"/>
      <c r="I21" s="8"/>
      <c r="J21" s="8"/>
      <c r="K21" s="8"/>
    </row>
    <row r="22" spans="2:14" x14ac:dyDescent="0.25">
      <c r="B22" s="62" t="s">
        <v>114</v>
      </c>
    </row>
    <row r="23" spans="2:14" x14ac:dyDescent="0.25">
      <c r="B23" s="62"/>
    </row>
  </sheetData>
  <mergeCells count="1">
    <mergeCell ref="B2:K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workbookViewId="0">
      <selection activeCell="M19" sqref="M19"/>
    </sheetView>
  </sheetViews>
  <sheetFormatPr defaultRowHeight="15" x14ac:dyDescent="0.25"/>
  <cols>
    <col min="2" max="2" width="17.5703125" customWidth="1"/>
  </cols>
  <sheetData>
    <row r="1" spans="1:11" x14ac:dyDescent="0.25">
      <c r="A1" s="43" t="s">
        <v>75</v>
      </c>
    </row>
    <row r="2" spans="1:11" ht="18" x14ac:dyDescent="0.25">
      <c r="B2" s="223" t="s">
        <v>97</v>
      </c>
      <c r="C2" s="223"/>
      <c r="D2" s="223"/>
      <c r="E2" s="223"/>
      <c r="F2" s="223"/>
      <c r="G2" s="223"/>
      <c r="H2" s="223"/>
      <c r="I2" s="223"/>
      <c r="J2" s="223"/>
      <c r="K2" s="223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x14ac:dyDescent="0.25">
      <c r="B4" s="147" t="s">
        <v>12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x14ac:dyDescent="0.25">
      <c r="B5" s="151" t="s">
        <v>115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3" t="s">
        <v>106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25">
      <c r="B7" s="3" t="s">
        <v>107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25">
      <c r="B8" s="3" t="s">
        <v>108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25">
      <c r="B9" s="1" t="s">
        <v>116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B11" s="38" t="s">
        <v>117</v>
      </c>
      <c r="C11" s="47"/>
      <c r="D11" s="47"/>
      <c r="E11" s="47"/>
      <c r="F11" s="38"/>
      <c r="G11" s="38"/>
      <c r="H11" s="38"/>
      <c r="I11" s="38"/>
      <c r="J11" s="38"/>
      <c r="K11" s="8"/>
    </row>
    <row r="12" spans="1:11" x14ac:dyDescent="0.25">
      <c r="B12" s="46" t="s">
        <v>118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25">
      <c r="B13" s="46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M9" sqref="M9"/>
    </sheetView>
  </sheetViews>
  <sheetFormatPr defaultRowHeight="15" x14ac:dyDescent="0.25"/>
  <cols>
    <col min="2" max="2" width="31.5703125" customWidth="1"/>
  </cols>
  <sheetData>
    <row r="1" spans="1:11" x14ac:dyDescent="0.25">
      <c r="A1" s="43" t="s">
        <v>75</v>
      </c>
    </row>
    <row r="2" spans="1:11" ht="18" x14ac:dyDescent="0.25">
      <c r="B2" s="223" t="s">
        <v>97</v>
      </c>
      <c r="C2" s="223"/>
      <c r="D2" s="223"/>
      <c r="E2" s="223"/>
      <c r="F2" s="223"/>
      <c r="G2" s="223"/>
      <c r="H2" s="223"/>
      <c r="I2" s="223"/>
      <c r="J2" s="223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25">
      <c r="B4" s="147" t="s">
        <v>13</v>
      </c>
      <c r="C4" s="146"/>
      <c r="D4" s="146"/>
      <c r="E4" s="146"/>
      <c r="F4" s="146"/>
      <c r="G4" s="146"/>
      <c r="H4" s="146"/>
      <c r="I4" s="146"/>
      <c r="J4" s="146"/>
      <c r="K4" s="146"/>
    </row>
    <row r="5" spans="1:11" ht="18.75" customHeight="1" x14ac:dyDescent="0.25">
      <c r="B5" s="151" t="s">
        <v>119</v>
      </c>
      <c r="C5" s="149">
        <v>2010</v>
      </c>
      <c r="D5" s="149">
        <v>2011</v>
      </c>
      <c r="E5" s="149">
        <v>2012</v>
      </c>
      <c r="F5" s="149">
        <v>2013</v>
      </c>
      <c r="G5" s="149">
        <v>2014</v>
      </c>
      <c r="H5" s="149">
        <v>2015</v>
      </c>
      <c r="I5" s="149">
        <v>2016</v>
      </c>
      <c r="J5" s="149">
        <v>2017</v>
      </c>
      <c r="K5" s="149">
        <v>2018</v>
      </c>
    </row>
    <row r="6" spans="1:11" x14ac:dyDescent="0.25">
      <c r="B6" s="19" t="s">
        <v>106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25">
      <c r="B7" s="19" t="s">
        <v>107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4842</v>
      </c>
      <c r="K7" s="9">
        <v>4867</v>
      </c>
    </row>
    <row r="8" spans="1:11" x14ac:dyDescent="0.25">
      <c r="B8" s="19" t="s">
        <v>108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1297</v>
      </c>
      <c r="K8" s="9">
        <v>1381</v>
      </c>
    </row>
    <row r="9" spans="1:11" x14ac:dyDescent="0.25">
      <c r="B9" s="20" t="s">
        <v>92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f>SUM(J6:J8)</f>
        <v>7391231</v>
      </c>
      <c r="K9" s="18">
        <f>SUM(K6:K8)</f>
        <v>7090957</v>
      </c>
    </row>
    <row r="10" spans="1:11" ht="16.5" customHeight="1" x14ac:dyDescent="0.25">
      <c r="B10" s="151" t="s">
        <v>120</v>
      </c>
      <c r="C10" s="149">
        <v>2010</v>
      </c>
      <c r="D10" s="149">
        <v>2011</v>
      </c>
      <c r="E10" s="149">
        <v>2012</v>
      </c>
      <c r="F10" s="149">
        <v>2013</v>
      </c>
      <c r="G10" s="149">
        <v>2014</v>
      </c>
      <c r="H10" s="149">
        <v>2015</v>
      </c>
      <c r="I10" s="149">
        <v>2016</v>
      </c>
      <c r="J10" s="149">
        <v>2017</v>
      </c>
      <c r="K10" s="149">
        <v>2018</v>
      </c>
    </row>
    <row r="11" spans="1:11" x14ac:dyDescent="0.25">
      <c r="B11" s="19" t="s">
        <v>106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25">
      <c r="B12" s="19" t="s">
        <v>107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25">
      <c r="B13" s="19" t="s">
        <v>108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25">
      <c r="B14" s="20" t="s">
        <v>92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25">
      <c r="B15" s="151" t="s">
        <v>121</v>
      </c>
      <c r="C15" s="149">
        <v>2010</v>
      </c>
      <c r="D15" s="149">
        <v>2011</v>
      </c>
      <c r="E15" s="149">
        <v>2012</v>
      </c>
      <c r="F15" s="149">
        <v>2013</v>
      </c>
      <c r="G15" s="149">
        <v>2014</v>
      </c>
      <c r="H15" s="149">
        <v>2015</v>
      </c>
      <c r="I15" s="149">
        <v>2016</v>
      </c>
      <c r="J15" s="149">
        <v>2017</v>
      </c>
      <c r="K15" s="149">
        <v>2018</v>
      </c>
    </row>
    <row r="16" spans="1:11" x14ac:dyDescent="0.25">
      <c r="B16" s="19" t="s">
        <v>106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25">
      <c r="B17" s="19" t="s">
        <v>107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25">
      <c r="B18" s="19" t="s">
        <v>108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25">
      <c r="B19" s="20" t="s">
        <v>92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46"/>
      <c r="B21" s="38" t="s">
        <v>117</v>
      </c>
      <c r="C21" s="47"/>
      <c r="D21" s="47"/>
      <c r="E21" s="47"/>
      <c r="F21" s="8"/>
      <c r="G21" s="8"/>
      <c r="H21" s="8"/>
      <c r="I21" s="8"/>
      <c r="J21" s="8"/>
    </row>
    <row r="22" spans="1:11" x14ac:dyDescent="0.25">
      <c r="B22" s="46" t="s">
        <v>118</v>
      </c>
    </row>
  </sheetData>
  <mergeCells count="1">
    <mergeCell ref="B2:J2"/>
  </mergeCells>
  <hyperlinks>
    <hyperlink ref="A1" location="'Índice '!A1" display="Índice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54</vt:i4>
      </vt:variant>
    </vt:vector>
  </HeadingPairs>
  <TitlesOfParts>
    <vt:vector size="54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Regina Karla Borges - SPREV</cp:lastModifiedBy>
  <cp:revision/>
  <dcterms:created xsi:type="dcterms:W3CDTF">2019-09-23T18:03:55Z</dcterms:created>
  <dcterms:modified xsi:type="dcterms:W3CDTF">2022-05-25T17:00:17Z</dcterms:modified>
  <cp:category/>
  <cp:contentStatus/>
</cp:coreProperties>
</file>