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Eldimara\RGPC_2021\RGPC 10.2021\"/>
    </mc:Choice>
  </mc:AlternateContent>
  <xr:revisionPtr revIDLastSave="0" documentId="13_ncr:1_{53D0D8F6-29E1-4838-AA37-62884534A7DF}" xr6:coauthVersionLast="47" xr6:coauthVersionMax="47" xr10:uidLastSave="{00000000-0000-0000-0000-000000000000}"/>
  <bookViews>
    <workbookView xWindow="-120" yWindow="-120" windowWidth="29040" windowHeight="15840" firstSheet="20" activeTab="20" xr2:uid="{00000000-000D-0000-FFFF-FFFF00000000}"/>
  </bookViews>
  <sheets>
    <sheet name="1.1 Quantidade de EFPC EAPC" sheetId="1" r:id="rId1"/>
    <sheet name="1.2 Planos EFPC por modalidade" sheetId="2" r:id="rId2"/>
    <sheet name="1.3 Patrocinadores EFPC " sheetId="3" r:id="rId3"/>
    <sheet name="2.1 População" sheetId="4" r:id="rId4"/>
    <sheet name="2.2 Evolução da população EFPC" sheetId="5" r:id="rId5"/>
    <sheet name="2.2.1 População EFPC patrocínio" sheetId="6" r:id="rId6"/>
    <sheet name="2.3 População das EAPC" sheetId="7" r:id="rId7"/>
    <sheet name="2.3.1 População EAPC produto" sheetId="8" r:id="rId8"/>
    <sheet name="2.4 % População EFPC por gênero" sheetId="9" r:id="rId9"/>
    <sheet name="2.5 % Pop EFPC faixa etária" sheetId="10" r:id="rId10"/>
    <sheet name="2.6 População EFPC faixa etária" sheetId="21" r:id="rId11"/>
    <sheet name="2.7 População EAPC por gênero" sheetId="11" r:id="rId12"/>
    <sheet name="2.8 % Pop EAPC faixa etária" sheetId="12" r:id="rId13"/>
    <sheet name="2.9 População EAPC faixa etária" sheetId="22" r:id="rId14"/>
    <sheet name="2.10 Pop instituído_patrocinado" sheetId="45" r:id="rId15"/>
    <sheet name="3.1 Patrimônio" sheetId="13" r:id="rId16"/>
    <sheet name="3.3 Patrimônio EFPC patrocínio" sheetId="14" r:id="rId17"/>
    <sheet name="3.4 Ativos por modalidade" sheetId="43" r:id="rId18"/>
    <sheet name="3.5 Provisões EAPC produto" sheetId="15" r:id="rId19"/>
    <sheet name="4.1 Resultado EFPC" sheetId="16" r:id="rId20"/>
    <sheet name="5.1 Contrib.e Resgates" sheetId="20" r:id="rId21"/>
    <sheet name="5.2 Fluxo Mensal de Contrib." sheetId="23" r:id="rId22"/>
    <sheet name="5.3 Fluxo Mensal de Resgates" sheetId="50" r:id="rId23"/>
    <sheet name="5.4 Contrib.e Resgates EAPC" sheetId="51" r:id="rId24"/>
    <sheet name="5.5 Fluxo Mensal Contr. EAPC" sheetId="52" r:id="rId25"/>
    <sheet name="5.6 Fluxo Mensal Resgates EAPC" sheetId="53" r:id="rId26"/>
    <sheet name="5.7 Contrib.e Resgates EFPC" sheetId="54" r:id="rId27"/>
    <sheet name="5.8 Fluxo Mensal Contr. EFPC" sheetId="55" r:id="rId28"/>
    <sheet name="5.9 Fluxo Mensal Resgates EFPC" sheetId="56" r:id="rId29"/>
    <sheet name="5.10 Tiquete Médio Mensal" sheetId="57" r:id="rId30"/>
    <sheet name="6.1 Benefícios Planos Produtos" sheetId="33" r:id="rId31"/>
    <sheet name="6.2 Fluxo Mensal Benefícios" sheetId="29" r:id="rId32"/>
    <sheet name="6.3 Benefícios Pagos EFPC" sheetId="30" r:id="rId33"/>
    <sheet name="6.4 Fluxo Mensal Benef. EFPC" sheetId="58" r:id="rId34"/>
    <sheet name="6.5 Benefícios Pagos EAPC" sheetId="59" r:id="rId35"/>
    <sheet name="6.6 Fluxo Mensal Benef. EAPC" sheetId="60" r:id="rId36"/>
    <sheet name="7.1 Taxa Média Adm. EAPC " sheetId="61" r:id="rId37"/>
    <sheet name="7.2A Taxa Média Adm. EAPC Plano" sheetId="62" r:id="rId38"/>
    <sheet name="7.3 Rentabilidade Média EAPC" sheetId="63" r:id="rId39"/>
    <sheet name="7.4A Rent. Média EAPC Plano" sheetId="64" r:id="rId40"/>
    <sheet name="7.5 Taxa Adm. Média EFPC" sheetId="65" r:id="rId41"/>
    <sheet name="7.6A e 7.6B Taxa Adm.Média EFPC" sheetId="66" r:id="rId42"/>
    <sheet name="7.7 Taxa Carregam. Média EFPC" sheetId="67" r:id="rId43"/>
    <sheet name="7.8A e 7.8B Taxa Car.Média EFPC" sheetId="68" r:id="rId44"/>
    <sheet name="Rent. Média EFPC Plano" sheetId="69" r:id="rId45"/>
    <sheet name="8.1 Investimento EFPC EAPC" sheetId="35" r:id="rId46"/>
    <sheet name="8.2  Investimento EAPC" sheetId="36" r:id="rId47"/>
    <sheet name="8.3  Investimento EFPC" sheetId="37" r:id="rId48"/>
    <sheet name="8.4 Títulos Públ. EAPC % Index." sheetId="46" r:id="rId49"/>
    <sheet name="8.5 Títulos Públ. EFPC % Index." sheetId="47" r:id="rId50"/>
    <sheet name="8.6 Tít. Públ.EAPC % por Venc." sheetId="48" r:id="rId51"/>
    <sheet name="8.7 Tít. Públ.EFPC % por Venc." sheetId="49" r:id="rId52"/>
    <sheet name="9.2 Evolução Entes Federativos" sheetId="42" r:id="rId53"/>
  </sheets>
  <externalReferences>
    <externalReference r:id="rId5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54" l="1"/>
  <c r="L23" i="51" l="1"/>
  <c r="L9" i="15" l="1"/>
  <c r="L9" i="43"/>
  <c r="L9" i="14"/>
  <c r="L8" i="13"/>
  <c r="L9" i="13" s="1"/>
  <c r="L8" i="3"/>
  <c r="L9" i="2" l="1"/>
  <c r="L6" i="1"/>
  <c r="M23" i="9" l="1"/>
  <c r="M18" i="9"/>
  <c r="M13" i="9"/>
  <c r="D9" i="30" l="1"/>
  <c r="E9" i="30"/>
  <c r="F9" i="30"/>
  <c r="G9" i="30"/>
  <c r="H9" i="30"/>
  <c r="I9" i="30"/>
  <c r="J9" i="30"/>
  <c r="K9" i="30"/>
  <c r="C9" i="30"/>
  <c r="D23" i="54"/>
  <c r="E23" i="54"/>
  <c r="F23" i="54"/>
  <c r="G23" i="54"/>
  <c r="H23" i="54"/>
  <c r="I23" i="54"/>
  <c r="J23" i="54"/>
  <c r="K23" i="54"/>
  <c r="C23" i="54"/>
  <c r="D16" i="54"/>
  <c r="E16" i="54"/>
  <c r="F16" i="54"/>
  <c r="G16" i="54"/>
  <c r="H16" i="54"/>
  <c r="I16" i="54"/>
  <c r="J16" i="54"/>
  <c r="K16" i="54"/>
  <c r="C16" i="54"/>
  <c r="D23" i="51"/>
  <c r="E23" i="51"/>
  <c r="F23" i="51"/>
  <c r="G23" i="51"/>
  <c r="H23" i="51"/>
  <c r="I23" i="51"/>
  <c r="J23" i="51"/>
  <c r="K23" i="51"/>
  <c r="C23" i="51"/>
  <c r="D16" i="20" l="1"/>
  <c r="E16" i="20"/>
  <c r="F16" i="20"/>
  <c r="G16" i="20"/>
  <c r="H16" i="20"/>
  <c r="I16" i="20"/>
  <c r="J16" i="20"/>
  <c r="K16" i="20"/>
  <c r="C16" i="20"/>
  <c r="M10" i="45" l="1"/>
  <c r="K9" i="4"/>
  <c r="J17" i="37" l="1"/>
  <c r="I17" i="37"/>
  <c r="H17" i="37"/>
  <c r="G17" i="37"/>
  <c r="F17" i="37"/>
  <c r="E17" i="37"/>
  <c r="D17" i="37"/>
  <c r="C17" i="37"/>
  <c r="J16" i="37"/>
  <c r="I16" i="37"/>
  <c r="H16" i="37"/>
  <c r="G16" i="37"/>
  <c r="F16" i="37"/>
  <c r="E16" i="37"/>
  <c r="D16" i="37"/>
  <c r="C16" i="37"/>
  <c r="J15" i="37"/>
  <c r="I15" i="37"/>
  <c r="H15" i="37"/>
  <c r="G15" i="37"/>
  <c r="F15" i="37"/>
  <c r="E15" i="37"/>
  <c r="D15" i="37"/>
  <c r="C15" i="37"/>
  <c r="K9" i="15" l="1"/>
  <c r="K9" i="43"/>
  <c r="K9" i="14"/>
  <c r="K8" i="13"/>
  <c r="K9" i="13" s="1"/>
  <c r="K8" i="3" l="1"/>
  <c r="K9" i="2" l="1"/>
  <c r="K12" i="1"/>
  <c r="K6" i="1"/>
  <c r="M16" i="45" l="1"/>
  <c r="M19" i="6" l="1"/>
  <c r="M14" i="6"/>
  <c r="M9" i="6"/>
  <c r="M9" i="5"/>
  <c r="D6" i="42" l="1"/>
  <c r="K23" i="11" l="1"/>
  <c r="K18" i="11"/>
  <c r="K13" i="11"/>
  <c r="L23" i="9" l="1"/>
  <c r="L18" i="9"/>
  <c r="L13" i="9"/>
  <c r="K19" i="8"/>
  <c r="K14" i="8"/>
  <c r="K9" i="8"/>
  <c r="K9" i="7"/>
  <c r="L19" i="6"/>
  <c r="L9" i="6"/>
  <c r="J9" i="4"/>
  <c r="I9" i="4" l="1"/>
  <c r="J9" i="16" l="1"/>
  <c r="J9" i="15" l="1"/>
  <c r="J9" i="43"/>
  <c r="L14" i="6"/>
  <c r="L9" i="5"/>
  <c r="J8" i="3"/>
  <c r="J12" i="1"/>
  <c r="J6" i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<sst xmlns="http://schemas.openxmlformats.org/spreadsheetml/2006/main" count="984" uniqueCount="323">
  <si>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</si>
  <si>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</si>
  <si>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</si>
  <si>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</si>
  <si>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</si>
  <si>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</si>
  <si>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</si>
  <si>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</si>
  <si>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</si>
  <si>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</si>
  <si>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</si>
  <si>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</si>
  <si>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</si>
  <si>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</si>
  <si>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</si>
  <si>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</si>
  <si>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</si>
  <si>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</si>
  <si>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</si>
  <si>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</si>
  <si>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</si>
  <si>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</si>
  <si>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</si>
  <si>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</si>
  <si>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</si>
  <si>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</si>
  <si>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</si>
  <si>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</si>
  <si>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</si>
  <si>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</si>
  <si>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</si>
  <si>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</si>
  <si>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</si>
  <si>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</si>
  <si>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</si>
  <si>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</si>
  <si>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</si>
  <si>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</si>
  <si>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</si>
  <si>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</si>
  <si>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</si>
  <si>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</si>
  <si>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</si>
  <si>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</si>
  <si>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</si>
  <si>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</si>
  <si>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</si>
  <si>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</si>
  <si>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</si>
  <si>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</si>
  <si>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</si>
  <si>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</si>
  <si>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</si>
  <si>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</si>
  <si>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</si>
  <si>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</si>
  <si>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</si>
  <si>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</si>
  <si>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</si>
  <si>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</si>
  <si>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</si>
  <si>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</si>
  <si>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</si>
  <si>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</si>
  <si>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</si>
  <si>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</si>
  <si>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</si>
  <si>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</si>
  <si>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</si>
  <si>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</si>
  <si>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</si>
  <si>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</si>
  <si>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</si>
  <si>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</si>
  <si>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</si>
  <si>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 xml:space="preserve">Privado </t>
  </si>
  <si>
    <t>Público</t>
  </si>
  <si>
    <t xml:space="preserve">Instituidor </t>
  </si>
  <si>
    <t>PATRIMÔNIO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</si>
  <si>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</si>
  <si>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</si>
  <si>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</si>
  <si>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</si>
  <si>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</si>
  <si>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</si>
  <si>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</si>
  <si>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</si>
  <si>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RESULTADO FINANCEIRO DOS PLANOS DE BENEFÍCIOS DAS EFPC</t>
  </si>
  <si>
    <t>CAPÍTULO 4 - RESULTADO DOS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</si>
  <si>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</si>
  <si>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</si>
  <si>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</si>
  <si>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</si>
  <si>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</si>
  <si>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</si>
  <si>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</si>
  <si>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2.7 POPULAÇÃO DAS EAPC POR GÊNERO</t>
  </si>
  <si>
    <t>2.9 POPULAÇÃO TOTAL DAS EAPC POR FAIXA ETÁRIA</t>
  </si>
  <si>
    <t xml:space="preserve">CAPÍTULO 6 - BENEFÍCIOS PAGOS PELOS PLANOS/PRODUTOS DE PREVIDÊNCIA </t>
  </si>
  <si>
    <t xml:space="preserve">BENEFÍCIOS PAGOS PELOS PLANOS/PRODUTOS DE PREVIDÊNCIA </t>
  </si>
  <si>
    <t xml:space="preserve">BENEFÍCIOS PAGOS EFPC POR MODALIDADE DE PLANO </t>
  </si>
  <si>
    <t>Renda Fixa</t>
  </si>
  <si>
    <t>Renda Variável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</si>
  <si>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</si>
  <si>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</si>
  <si>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</si>
  <si>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</si>
  <si>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</si>
  <si>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</si>
  <si>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</si>
  <si>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</si>
  <si>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</si>
  <si>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</si>
  <si>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</si>
  <si>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 xml:space="preserve">Descrição </t>
  </si>
  <si>
    <t>Patrimônio (R$ Bilhões)</t>
  </si>
  <si>
    <t>Planos</t>
  </si>
  <si>
    <t>Pensionistas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</si>
  <si>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</si>
  <si>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</si>
  <si>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</si>
  <si>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</si>
  <si>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</si>
  <si>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</si>
  <si>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</si>
  <si>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</si>
  <si>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ATIVO PLANOS DE BENEFÍCIOS EFPC POR MODALIDADE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</si>
  <si>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</si>
  <si>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</si>
  <si>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</si>
  <si>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</si>
  <si>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</si>
  <si>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</si>
  <si>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</si>
  <si>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</si>
  <si>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(*)13.734</t>
  </si>
  <si>
    <t>7.3  INVESTIMENTOS EFPC - em R$ bilhões</t>
  </si>
  <si>
    <t>7.2  INVESTIMENTOS EAPC - em R$ bilhões</t>
  </si>
  <si>
    <t>6.5 BENEFÍCIOS PAGOS EAPC: POR PRODUTO - em R$</t>
  </si>
  <si>
    <t>6.3 BENEFÍCIOS PAGOS EFPC: POR MODALIDADE DE PLANO - em R$</t>
  </si>
  <si>
    <t>6.1 BENEFÍCIOS PAGOS PELOS PLANOS/PRODUTOS - em R$</t>
  </si>
  <si>
    <t xml:space="preserve">5.1 CONTRIBUIÇÕES RECEBIDAS PELOS PLANOS/PRODUTOS DE PREVIDÊNCIA - em R$ </t>
  </si>
  <si>
    <t xml:space="preserve">4.1 RESULTADO FINANCEIRO DOS PLANOS DE BENEFÍCIOS DAS EFPC  - em R$ </t>
  </si>
  <si>
    <t xml:space="preserve">3.3 ATIVO DOS PLANOS DE BENEFÍCIOS EFPC POR MODALIDADE  - em R$ </t>
  </si>
  <si>
    <t xml:space="preserve">3.1 PATRIMÔNIO DAS EAPC/EFPC   - em R$ </t>
  </si>
  <si>
    <t>Nota: 1. Última informação disponível dez/2018; 2. considera apenas os planos individuais.</t>
  </si>
  <si>
    <t>Nota: última informação disponível dez/18</t>
  </si>
  <si>
    <t>Volta</t>
  </si>
  <si>
    <t>2.10 POPULAÇÃO DOS PLANOS DE BENEFÍCIOS INSTITUÍDOS E PATROCINADOS</t>
  </si>
  <si>
    <t>POPULAÇÃO PLANOS INSTITUÍDOS</t>
  </si>
  <si>
    <t>POPULAÇÃO PLANOS PATROCINADOS</t>
  </si>
  <si>
    <t>Demais Renda Fixa</t>
  </si>
  <si>
    <t>* Outros inclui  (R$ bilhões)</t>
  </si>
  <si>
    <t>Cotas de Fundos</t>
  </si>
  <si>
    <t xml:space="preserve">Operações com Participantes </t>
  </si>
  <si>
    <t>Demais</t>
  </si>
  <si>
    <t>Outros*</t>
  </si>
  <si>
    <t>Selic</t>
  </si>
  <si>
    <t>Prefixada</t>
  </si>
  <si>
    <t>Índice de Preços</t>
  </si>
  <si>
    <t>TÍTULOS PÚBLICOS EAPC - Indexador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</si>
  <si>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</si>
  <si>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</si>
  <si>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</si>
  <si>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</si>
  <si>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</si>
  <si>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</si>
  <si>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</si>
  <si>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>CAPÍTULO 5 - CONTRIBUIÇÕES E RESGATES TOTAIS DAS EAPC E EFPC</t>
  </si>
  <si>
    <t xml:space="preserve">5.1 RESGATES TOTAIS DOS PLANOS/PRODUTOS DE PREVIDÊNCIA - em R$ </t>
  </si>
  <si>
    <t>RESGATES TOTAIS DOS PLANOS/PRODUTOS</t>
  </si>
  <si>
    <t>CAPTAÇÃO LÍQUIDA TOTAL</t>
  </si>
  <si>
    <t>CAPÍTULO 5 - CONTRIBUIÇÕES E RESGATES TOTAIS DAS EAPC/EFPC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</si>
  <si>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</si>
  <si>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</si>
  <si>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</si>
  <si>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</si>
  <si>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</si>
  <si>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</si>
  <si>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</si>
  <si>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</si>
  <si>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</si>
  <si>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</si>
  <si>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</si>
  <si>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</si>
  <si>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</si>
  <si>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CONTRIBUIÇÕES RECEBIDAS PELAS EFPC</t>
  </si>
  <si>
    <t xml:space="preserve">RESGATES DAS EAPC </t>
  </si>
  <si>
    <t>RESGATES DAS EFPC</t>
  </si>
  <si>
    <t>Tradicional</t>
  </si>
  <si>
    <t>RESGATES TOTAIS DAS EAPC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</si>
  <si>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</si>
  <si>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</si>
  <si>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</si>
  <si>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</si>
  <si>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>5.5 FLUXO MENSAL DE CONTRIBUIÇÕES RECEBIDAS EAPC: Por Produtos de Previdência - em R$</t>
  </si>
  <si>
    <t xml:space="preserve">RESGATES PGBL </t>
  </si>
  <si>
    <t>RESGATES VGBL</t>
  </si>
  <si>
    <t>RESGATES TRADICIONAL</t>
  </si>
  <si>
    <t xml:space="preserve">CONTRIBUIÇÕES RECEBIDAS PELAS EFPC </t>
  </si>
  <si>
    <t>RESGATES TOTAIS DAS EFPC</t>
  </si>
  <si>
    <t>CAPTAÇÃO LÍQUIDA EAPC</t>
  </si>
  <si>
    <t>CAPTAÇÃO LÍQUIDA EFPC</t>
  </si>
  <si>
    <t>BENEFICIO DEFINIDO</t>
  </si>
  <si>
    <t>CONTRIBUIÇÃO DEFINIDA</t>
  </si>
  <si>
    <t>CONTRIBUIÇÃO VARIÁVEL</t>
  </si>
  <si>
    <t>5.8 FLUXO MENSAL DE CONTRIBUIÇÕES RECEBIDAS EFPC: Por Modalidade de Plano- em R$</t>
  </si>
  <si>
    <t>5.9 FLUXO MENSAL DE RESGATES EFPC: Por Modalidade de Plano - em R$</t>
  </si>
  <si>
    <t>BENEFÍCIO DEFINDO</t>
  </si>
  <si>
    <t>CONTRIBUIIÇÃO VARIÁVEL</t>
  </si>
  <si>
    <t>TÍQUETE MÉDIO MENSAL DAS EAPC</t>
  </si>
  <si>
    <t>TÍQUETE MÉDIO MENSAL DAS EFPC</t>
  </si>
  <si>
    <t>TRADICIONAL</t>
  </si>
  <si>
    <t>Benefíco Definido</t>
  </si>
  <si>
    <t xml:space="preserve">FLUXO DE BENEFÍCIOS PAGOS PELAS EAPC </t>
  </si>
  <si>
    <t xml:space="preserve">FLUXO DE BENEFÍCIOS PAGOS PELAS EFPC </t>
  </si>
  <si>
    <t>BENEFÍCIO MÉDIO MENSAL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</si>
  <si>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</si>
  <si>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</si>
  <si>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</si>
  <si>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</si>
  <si>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Nota: Para o cálculo do benefício médio mensal de 02/21 foi considerado o número de assistidos das EFPC de 12/2018 (última infornação disponível).</t>
  </si>
  <si>
    <t>6.6 FLUXO MENSAL DE BENEFÍCIOS PAGOS EAPC: Por Produto - em R$</t>
  </si>
  <si>
    <t>Nota: última informação disponível dezembro/20.</t>
  </si>
  <si>
    <t xml:space="preserve">3.3 PATRIMÔNIO DAS EFPC POR PATROCÍNIO  - em R$ </t>
  </si>
  <si>
    <t xml:space="preserve">3.5 PROVISÕES TÉCNICAS EAPC POR PRODUTO  - em R$ </t>
  </si>
  <si>
    <t xml:space="preserve">5.1 CAPTAÇÃO LÍQUIDA DOS PLANOS/PRODUTOS DE PREVIDÊNCIA - em R$ </t>
  </si>
  <si>
    <t>5.3 FLUXO MENSAL DE RESGATES DAS EAPC - em R$</t>
  </si>
  <si>
    <t>5.3 FLUXO MENSAL DE RESGATES DAS EFPC - em R$</t>
  </si>
  <si>
    <t xml:space="preserve">5.4 CONTRIBUIÇÕES EAPC POR TIPO DE PRODUTO </t>
  </si>
  <si>
    <t xml:space="preserve">5.4 RESGATES EAPC POR TIPO DE PRODUTO </t>
  </si>
  <si>
    <t xml:space="preserve">5.4 CAPTAÇÃO LÍQUIDA EAPC POR TIPO DE PRODUTO </t>
  </si>
  <si>
    <t>5.2 FLUXO MENSAL DE CONTRIBUIÇÕES RECEBIDAS PELAS EAPC - em R$</t>
  </si>
  <si>
    <t>5.2 FLUXO MENSAL DE CONTRIBUIÇÕES RECEBIDAS PELAS EFPC - em R$</t>
  </si>
  <si>
    <t>5.7 CONTRIBUIÇÕES EFPC: Por Modalidade de Plano</t>
  </si>
  <si>
    <t>5.7 RESGATES EFPC: Por Modalidade de Plano</t>
  </si>
  <si>
    <t>5.7 CAPTAÇÃO LÍQUIDA EFPC: Por Modalidade de Plano</t>
  </si>
  <si>
    <t>5.10 TÍQUETE MENSAL DAS CONTRIBUIÇÕES DAS EAPC - em R$</t>
  </si>
  <si>
    <t>5.10 TÍQUETE MENSAL DAS CONTRIBUIÇÕES DAS EFPC - em R$</t>
  </si>
  <si>
    <t>6.2 FLUXO MENSAL DE BENEFÍCIOS PAGOS PELAS EAPC - em R$</t>
  </si>
  <si>
    <t>6.2 FLUXO MENSAL DE BENEFÍCIOS PAGOS PELAS EFPC - em R$</t>
  </si>
  <si>
    <t>BENEFÍCIOS PAGOS EAPC POR PRODUTO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</si>
  <si>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</si>
  <si>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</si>
  <si>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</si>
  <si>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</si>
  <si>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</si>
  <si>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</si>
  <si>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</si>
  <si>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</si>
  <si>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</t>
  </si>
  <si>
    <t>Total Geral (Média)</t>
  </si>
  <si>
    <t xml:space="preserve">CAPÍTULO 7 - CUSTEIO ADMINISTRATIVO E RENTABILIDADE DAS EAPC E EFPC </t>
  </si>
  <si>
    <t>7.2 A - TIPO DE PLANO</t>
  </si>
  <si>
    <t>RF Não indexados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</si>
  <si>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</si>
  <si>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</si>
  <si>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</si>
  <si>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</si>
  <si>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Patrocínio</t>
  </si>
  <si>
    <t>Segmento Total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</si>
  <si>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</si>
  <si>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</si>
  <si>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</si>
  <si>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</si>
  <si>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</si>
  <si>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</si>
  <si>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</si>
  <si>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</si>
  <si>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</si>
  <si>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</si>
  <si>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</si>
  <si>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</si>
  <si>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8.1  INVESTIMENTO TOTAL EAPC/EFPC: POR SEGMENTO DE APLICAÇÃO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</si>
  <si>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</si>
  <si>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</si>
  <si>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</si>
  <si>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>CAPÍTULO 8 - INVESTIMENTOS DAS EAPC/EFPC</t>
  </si>
  <si>
    <t xml:space="preserve">8.7  INVESTIMENTOS EM TÍTULOS PÚBLICOS DAS EFPC - % POR PRAZO DE VENCIMENTO </t>
  </si>
  <si>
    <t>CAPÍTULO 9 - PREVIDÊNCIA COMPLEMENTAR DO 
SERVIDOR PÚBLICO NOS ESTADOS, DF E MUNICÍPIOS</t>
  </si>
  <si>
    <t>9.2 EVOLUÇÃO DA PREVIDÊNCIA COMPLEMENTAR DOS 
SERVIDORES PÚBLICOS DA UNIÃO, ESTADOS, DF E MUNICÍPIOS</t>
  </si>
  <si>
    <t>Fontes: PREVIC/SUSEP    Elaboração: COINF/CGEAC/SURPC (extração: 16/12/2021)</t>
  </si>
  <si>
    <t>2021*</t>
  </si>
  <si>
    <t>* para as EFPC os dados em 2021 se referem a junho/21</t>
  </si>
  <si>
    <t>*para as EAPC os dados 2018 a 2021 se referem a dezembro/2018 (última informação disponibilizada pela UFRJ)</t>
  </si>
  <si>
    <t>Fontes: PREVIC    Elaboração: COINF/CGEAC/SURPC (referência: junho de 2021)</t>
  </si>
  <si>
    <t>Fonte: PREVIC     Elaboração: COINF/CGEAC/SURPC (referência junho de 2021)</t>
  </si>
  <si>
    <t>out/21*</t>
  </si>
  <si>
    <t>Nota: Para o cálculo do benefício médio mensal de 08/21 foi considerado o número de assistidos das EFPC de 06/2021.</t>
  </si>
  <si>
    <t>7.2 A - Taxa Média de Administração das EAPC: Por Tipo de Plano e Segmento de Aplicação - em outubro/21</t>
  </si>
  <si>
    <t>7.4 A - Rentabilidade Média das EAPC: Por Tipo de Plano e Segmento de Aplicação - em outubro/21</t>
  </si>
  <si>
    <t xml:space="preserve">Fontes: PREVIC/SUSEP Elaboração: COINF/CGEAC/SURPC (extração: 16/12/2021) </t>
  </si>
  <si>
    <t xml:space="preserve">Fonte: PREVIC     Elaboração: COINF/CGEAC/SURPC  (extração: 16/12/2021)
</t>
  </si>
  <si>
    <t>Fonte: PREVIC Elaboração: COINF/CGEAC/SURPC (extração: 16/12/2021)</t>
  </si>
  <si>
    <t>Fonte: SUSEP Elaboração: COINF/CGEAC/SURPC (extração: 16/12/2021).</t>
  </si>
  <si>
    <t xml:space="preserve">Fonte: PREVIC Elaboração: COINF/CGEAC/SURPC (extração: 16/12/2021) </t>
  </si>
  <si>
    <t>Fontes: PREVIC/SUSEP Elaboração: COINF/CGEAC/SURPC (extração: 16/12/2021) * acumulado nos últimos 12 meses</t>
  </si>
  <si>
    <t>Fontes: PREVIC/SUSEP Elaboração: COINF/CGEAC/SURPC (extração: 16/12/2021)</t>
  </si>
  <si>
    <t>Fonte: SUSEP Elaboração: COINF/CGEAC/SURPC (extração: 16/12/2021) * acumulado nos últimos 12 meses</t>
  </si>
  <si>
    <t>Fonte: SUSEP Elaboração: COINF/CGEAC/SURPC (extração: 16/12/2021)</t>
  </si>
  <si>
    <t>Fonte: PREVIC         Elaboração: COINF/CGEAC/SURPC (extração: 16/12/2021) * acumulado nos últimos 12 meses</t>
  </si>
  <si>
    <t>Fonte: PREVIC             Elaboração: COINF/CGEAC/SURPC (extração: 16/12/2021)</t>
  </si>
  <si>
    <t>Fonte: PREVIC                      Elaboração: COINF/CGEAC/SURPC (extração: 16/12/2021)</t>
  </si>
  <si>
    <t>Fontes: SUSEP/PREVIC Elaboração: COINF/CGEAC/SURPC (extração: 16/12/2021) * acumulado nos últimos 12 meses</t>
  </si>
  <si>
    <t>Fontes: SUSEP/PREVIC Elaboração: COINF/CGEAC/SURPC (extração: 16/12/2021)</t>
  </si>
  <si>
    <t>Fonte: PREVIC Elaboração: COINF/CGEAC/SURPC (extração: 16/12/2021) * acumulado nos últimos 12 meses</t>
  </si>
  <si>
    <t>Fontes: PREVIC Elaboração: COINF/CGEAC/SURPC (extração: 16/12/2021)</t>
  </si>
  <si>
    <t>Fonte: SUSEP   Elaboração: COINF/CGEAC/SURPC (extração: 16/12/2021) * acumulado nos últimos 12 meses</t>
  </si>
  <si>
    <t xml:space="preserve">Fonte: Plataforma Quantum           (extração: 29/12/2021) </t>
  </si>
  <si>
    <t>(*) acumulado em 2021 até o mês de outubro</t>
  </si>
  <si>
    <t xml:space="preserve">Fonte:PREVIC      Elaboração: COINF/CGEAC/SURPC     (extração: 16/12/2021) </t>
  </si>
  <si>
    <t>Fonte: SUSEP e PREVIC Elaboração: COINF/CGEAC/SURPC (extração: 16/12/2021)</t>
  </si>
  <si>
    <t>Fonte: Previc (Data de extração: 16/12/2021)</t>
  </si>
  <si>
    <t>População: última informação disponível - junho/21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</si>
  <si>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</si>
  <si>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</si>
  <si>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</si>
  <si>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</si>
  <si>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</si>
  <si>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</si>
  <si>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</si>
  <si>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 xml:space="preserve">Fonte: PREVIC/B3/Calculadora do Cidadão BC      Elaboração: COINF/CGEAC/SURPC     (extração: 16/12/2021) </t>
  </si>
  <si>
    <t>7.9 Rentabilidade Média Acumulada das EFPC: Por modalidade de Plano e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</si>
</sst>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08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3" fillId="2" borderId="0" xfId="1" applyFont="1" applyFill="1" applyBorder="1" applyAlignment="1"/>
    <xf numFmtId="0" fontId="8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5" fillId="2" borderId="0" xfId="0" applyFont="1" applyFill="1"/>
    <xf numFmtId="0" fontId="14" fillId="2" borderId="0" xfId="0" applyFont="1" applyFill="1"/>
    <xf numFmtId="164" fontId="14" fillId="2" borderId="0" xfId="1" applyNumberFormat="1" applyFont="1" applyFill="1" applyBorder="1" applyAlignment="1"/>
    <xf numFmtId="0" fontId="12" fillId="6" borderId="0" xfId="0" applyFont="1" applyFill="1" applyBorder="1"/>
    <xf numFmtId="0" fontId="3" fillId="2" borderId="0" xfId="0" applyFont="1" applyFill="1" applyBorder="1" applyAlignment="1">
      <alignment horizontal="left" vertical="center" indent="1"/>
    </xf>
    <xf numFmtId="43" fontId="14" fillId="2" borderId="0" xfId="1" applyNumberFormat="1" applyFont="1" applyFill="1" applyBorder="1"/>
    <xf numFmtId="43" fontId="14" fillId="2" borderId="0" xfId="0" applyNumberFormat="1" applyFont="1" applyFill="1" applyBorder="1"/>
    <xf numFmtId="0" fontId="17" fillId="0" borderId="0" xfId="3"/>
    <xf numFmtId="165" fontId="14" fillId="2" borderId="0" xfId="2" applyNumberFormat="1" applyFont="1" applyFill="1" applyBorder="1" applyAlignment="1"/>
    <xf numFmtId="0" fontId="6" fillId="2" borderId="0" xfId="0" applyFont="1" applyFill="1" applyAlignment="1"/>
    <xf numFmtId="0" fontId="3" fillId="2" borderId="0" xfId="0" applyFont="1" applyFill="1"/>
    <xf numFmtId="0" fontId="3" fillId="5" borderId="0" xfId="0" applyFont="1" applyFill="1" applyBorder="1" applyAlignment="1"/>
    <xf numFmtId="0" fontId="18" fillId="2" borderId="0" xfId="0" applyFont="1" applyFill="1" applyBorder="1"/>
    <xf numFmtId="0" fontId="19" fillId="2" borderId="0" xfId="0" applyFont="1" applyFill="1"/>
    <xf numFmtId="0" fontId="8" fillId="2" borderId="0" xfId="0" applyFont="1" applyFill="1" applyAlignment="1"/>
    <xf numFmtId="0" fontId="14" fillId="2" borderId="0" xfId="0" applyFont="1" applyFill="1" applyAlignment="1"/>
    <xf numFmtId="0" fontId="14" fillId="0" borderId="0" xfId="0" applyFont="1"/>
    <xf numFmtId="0" fontId="14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 wrapText="1" indent="1"/>
    </xf>
    <xf numFmtId="0" fontId="12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/>
    <xf numFmtId="164" fontId="14" fillId="2" borderId="0" xfId="0" applyNumberFormat="1" applyFont="1" applyFill="1"/>
    <xf numFmtId="164" fontId="14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7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17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3" fillId="2" borderId="0" xfId="1" applyFont="1" applyFill="1" applyBorder="1" applyAlignment="1">
      <alignment horizontal="right"/>
    </xf>
    <xf numFmtId="165" fontId="14" fillId="2" borderId="0" xfId="2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9" fillId="0" borderId="0" xfId="0" applyFont="1"/>
    <xf numFmtId="43" fontId="3" fillId="2" borderId="0" xfId="1" applyFont="1" applyFill="1" applyBorder="1" applyAlignment="1">
      <alignment horizontal="right"/>
    </xf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4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6" borderId="0" xfId="0" applyFont="1" applyFill="1" applyBorder="1" applyAlignment="1">
      <alignment horizontal="right"/>
    </xf>
    <xf numFmtId="43" fontId="0" fillId="0" borderId="0" xfId="0" applyNumberFormat="1"/>
    <xf numFmtId="165" fontId="14" fillId="2" borderId="0" xfId="1" applyNumberFormat="1" applyFont="1" applyFill="1" applyBorder="1"/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/>
    </xf>
    <xf numFmtId="17" fontId="5" fillId="4" borderId="0" xfId="0" applyNumberFormat="1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horizontal="center"/>
    </xf>
    <xf numFmtId="164" fontId="24" fillId="2" borderId="0" xfId="1" applyNumberFormat="1" applyFont="1" applyFill="1" applyAlignment="1">
      <alignment horizontal="right"/>
    </xf>
    <xf numFmtId="17" fontId="5" fillId="6" borderId="0" xfId="0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/>
    <xf numFmtId="3" fontId="13" fillId="2" borderId="0" xfId="0" applyNumberFormat="1" applyFont="1" applyFill="1" applyBorder="1" applyAlignment="1">
      <alignment horizontal="right" vertical="top"/>
    </xf>
    <xf numFmtId="164" fontId="0" fillId="2" borderId="0" xfId="0" applyNumberFormat="1" applyFill="1"/>
    <xf numFmtId="0" fontId="23" fillId="2" borderId="0" xfId="0" applyFont="1" applyFill="1"/>
    <xf numFmtId="164" fontId="24" fillId="2" borderId="0" xfId="1" applyNumberFormat="1" applyFont="1" applyFill="1" applyBorder="1" applyAlignment="1"/>
    <xf numFmtId="164" fontId="24" fillId="2" borderId="0" xfId="0" applyNumberFormat="1" applyFont="1" applyFill="1" applyBorder="1" applyAlignment="1"/>
    <xf numFmtId="164" fontId="24" fillId="2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25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wrapText="1"/>
    </xf>
    <xf numFmtId="14" fontId="16" fillId="7" borderId="0" xfId="0" applyNumberFormat="1" applyFont="1" applyFill="1" applyBorder="1" applyAlignment="1">
      <alignment vertical="center"/>
    </xf>
    <xf numFmtId="14" fontId="16" fillId="7" borderId="0" xfId="0" applyNumberFormat="1" applyFont="1" applyFill="1" applyBorder="1" applyAlignment="1">
      <alignment horizontal="center" vertical="center"/>
    </xf>
    <xf numFmtId="0" fontId="16" fillId="7" borderId="0" xfId="0" applyNumberFormat="1" applyFont="1" applyFill="1" applyBorder="1" applyAlignment="1">
      <alignment horizontal="center" vertical="center"/>
    </xf>
    <xf numFmtId="164" fontId="3" fillId="8" borderId="0" xfId="0" applyNumberFormat="1" applyFont="1" applyFill="1"/>
    <xf numFmtId="0" fontId="0" fillId="8" borderId="0" xfId="0" applyFill="1" applyAlignment="1">
      <alignment horizontal="right"/>
    </xf>
    <xf numFmtId="0" fontId="12" fillId="6" borderId="0" xfId="0" applyFont="1" applyFill="1" applyBorder="1" applyAlignment="1">
      <alignment horizontal="right" vertical="center"/>
    </xf>
    <xf numFmtId="17" fontId="12" fillId="6" borderId="0" xfId="0" applyNumberFormat="1" applyFont="1" applyFill="1" applyBorder="1" applyAlignment="1">
      <alignment horizontal="right" vertical="center"/>
    </xf>
    <xf numFmtId="166" fontId="14" fillId="2" borderId="0" xfId="1" applyNumberFormat="1" applyFont="1" applyFill="1" applyBorder="1" applyAlignment="1"/>
    <xf numFmtId="166" fontId="14" fillId="2" borderId="0" xfId="0" applyNumberFormat="1" applyFont="1" applyFill="1"/>
    <xf numFmtId="166" fontId="3" fillId="0" borderId="0" xfId="1" applyNumberFormat="1" applyFont="1" applyFill="1" applyBorder="1" applyAlignment="1"/>
    <xf numFmtId="166" fontId="3" fillId="0" borderId="0" xfId="0" applyNumberFormat="1" applyFont="1" applyFill="1"/>
    <xf numFmtId="166" fontId="0" fillId="2" borderId="0" xfId="0" applyNumberFormat="1" applyFill="1"/>
    <xf numFmtId="166" fontId="0" fillId="0" borderId="0" xfId="0" applyNumberFormat="1"/>
    <xf numFmtId="166" fontId="15" fillId="2" borderId="0" xfId="0" applyNumberFormat="1" applyFont="1" applyFill="1"/>
    <xf numFmtId="164" fontId="14" fillId="8" borderId="0" xfId="0" applyNumberFormat="1" applyFont="1" applyFill="1"/>
    <xf numFmtId="0" fontId="12" fillId="7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/>
    </xf>
    <xf numFmtId="0" fontId="12" fillId="6" borderId="0" xfId="0" applyNumberFormat="1" applyFont="1" applyFill="1" applyBorder="1" applyAlignment="1">
      <alignment horizontal="center" vertical="center"/>
    </xf>
    <xf numFmtId="164" fontId="24" fillId="2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>
      <alignment horizontal="center" vertical="center"/>
    </xf>
    <xf numFmtId="9" fontId="0" fillId="0" borderId="0" xfId="2" applyFont="1"/>
    <xf numFmtId="9" fontId="8" fillId="2" borderId="0" xfId="2" applyFont="1" applyFill="1"/>
    <xf numFmtId="9" fontId="0" fillId="2" borderId="0" xfId="2" applyFont="1" applyFill="1"/>
    <xf numFmtId="43" fontId="3" fillId="2" borderId="0" xfId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17" fontId="12" fillId="6" borderId="0" xfId="0" applyNumberFormat="1" applyFont="1" applyFill="1" applyBorder="1"/>
    <xf numFmtId="17" fontId="12" fillId="6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/>
    <xf numFmtId="164" fontId="3" fillId="0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164" fontId="14" fillId="8" borderId="0" xfId="1" applyNumberFormat="1" applyFont="1" applyFill="1" applyBorder="1" applyAlignment="1"/>
    <xf numFmtId="10" fontId="14" fillId="2" borderId="0" xfId="2" applyNumberFormat="1" applyFont="1" applyFill="1"/>
    <xf numFmtId="43" fontId="24" fillId="2" borderId="0" xfId="1" applyNumberFormat="1" applyFont="1" applyFill="1" applyBorder="1"/>
    <xf numFmtId="10" fontId="14" fillId="0" borderId="0" xfId="2" applyNumberFormat="1" applyFont="1" applyFill="1"/>
    <xf numFmtId="10" fontId="14" fillId="0" borderId="0" xfId="0" applyNumberFormat="1" applyFont="1" applyAlignment="1">
      <alignment horizontal="center"/>
    </xf>
    <xf numFmtId="10" fontId="14" fillId="8" borderId="0" xfId="0" applyNumberFormat="1" applyFont="1" applyFill="1" applyAlignment="1">
      <alignment horizontal="center"/>
    </xf>
    <xf numFmtId="10" fontId="14" fillId="8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0" fontId="0" fillId="0" borderId="0" xfId="0" applyFill="1" applyBorder="1"/>
    <xf numFmtId="0" fontId="12" fillId="6" borderId="0" xfId="0" applyFont="1" applyFill="1" applyBorder="1" applyAlignment="1">
      <alignment horizontal="center" vertical="center" wrapText="1"/>
    </xf>
    <xf numFmtId="10" fontId="3" fillId="0" borderId="0" xfId="2" applyNumberFormat="1" applyFont="1" applyFill="1" applyBorder="1"/>
    <xf numFmtId="0" fontId="3" fillId="0" borderId="0" xfId="0" applyFont="1" applyFill="1" applyBorder="1" applyAlignment="1">
      <alignment horizontal="left"/>
    </xf>
    <xf numFmtId="43" fontId="0" fillId="0" borderId="0" xfId="1" applyFont="1"/>
    <xf numFmtId="164" fontId="0" fillId="0" borderId="0" xfId="1" applyNumberFormat="1" applyFont="1"/>
    <xf numFmtId="164" fontId="23" fillId="0" borderId="0" xfId="1" applyNumberFormat="1" applyFont="1"/>
    <xf numFmtId="164" fontId="14" fillId="0" borderId="0" xfId="1" applyNumberFormat="1" applyFont="1"/>
    <xf numFmtId="164" fontId="24" fillId="0" borderId="0" xfId="1" applyNumberFormat="1" applyFont="1"/>
    <xf numFmtId="164" fontId="14" fillId="2" borderId="0" xfId="1" applyNumberFormat="1" applyFont="1" applyFill="1"/>
    <xf numFmtId="164" fontId="24" fillId="2" borderId="0" xfId="1" applyNumberFormat="1" applyFont="1" applyFill="1"/>
    <xf numFmtId="43" fontId="27" fillId="2" borderId="0" xfId="0" applyNumberFormat="1" applyFont="1" applyFill="1" applyBorder="1" applyAlignment="1"/>
    <xf numFmtId="43" fontId="2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4" fillId="0" borderId="0" xfId="1" applyNumberFormat="1" applyFont="1" applyFill="1" applyAlignment="1">
      <alignment horizontal="right"/>
    </xf>
    <xf numFmtId="0" fontId="14" fillId="8" borderId="0" xfId="0" applyFont="1" applyFill="1" applyAlignment="1">
      <alignment horizontal="right"/>
    </xf>
    <xf numFmtId="164" fontId="24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/>
    <xf numFmtId="164" fontId="14" fillId="0" borderId="0" xfId="1" applyNumberFormat="1" applyFont="1" applyFill="1"/>
    <xf numFmtId="164" fontId="14" fillId="0" borderId="0" xfId="0" applyNumberFormat="1" applyFont="1" applyFill="1"/>
    <xf numFmtId="0" fontId="14" fillId="0" borderId="0" xfId="0" applyNumberFormat="1" applyFont="1" applyAlignment="1">
      <alignment horizontal="right"/>
    </xf>
    <xf numFmtId="1" fontId="3" fillId="2" borderId="0" xfId="2" applyNumberFormat="1" applyFont="1" applyFill="1" applyBorder="1" applyAlignment="1">
      <alignment horizontal="right"/>
    </xf>
    <xf numFmtId="1" fontId="3" fillId="2" borderId="0" xfId="0" applyNumberFormat="1" applyFont="1" applyFill="1" applyAlignment="1">
      <alignment horizontal="right"/>
    </xf>
    <xf numFmtId="164" fontId="3" fillId="5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10" fontId="14" fillId="2" borderId="0" xfId="2" applyNumberFormat="1" applyFont="1" applyFill="1" applyBorder="1" applyAlignment="1"/>
    <xf numFmtId="0" fontId="28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7">
          <cell r="F7">
            <v>26.958967060999999</v>
          </cell>
          <cell r="G7">
            <v>16.652249504</v>
          </cell>
          <cell r="I7">
            <v>4.6077766410000001</v>
          </cell>
        </row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showGridLines="0" zoomScale="125" zoomScaleNormal="125" workbookViewId="0">
      <selection activeCell="D25" sqref="D25"/>
    </sheetView>
  </sheetViews>
  <sheetFormatPr defaultRowHeight="15" x14ac:dyDescent="0.25"/>
  <cols>
    <col min="2" max="2" width="25.7109375" customWidth="1"/>
    <col min="4" max="4" width="9.140625" customWidth="1"/>
  </cols>
  <sheetData>
    <row r="1" spans="1:12" x14ac:dyDescent="0.25">
      <c r="A1" s="55" t="s">
        <v>109</v>
      </c>
    </row>
    <row r="2" spans="1:12" ht="18" x14ac:dyDescent="0.25">
      <c r="B2" s="197" t="s">
        <v>10</v>
      </c>
      <c r="C2" s="197"/>
      <c r="D2" s="197"/>
      <c r="E2" s="197"/>
      <c r="F2" s="197"/>
      <c r="G2" s="197"/>
      <c r="H2" s="197"/>
      <c r="I2" s="197"/>
    </row>
    <row r="3" spans="1:12" ht="15" customHeight="1" x14ac:dyDescent="0.25">
      <c r="A3" s="7"/>
      <c r="B3" s="9"/>
      <c r="C3" s="10"/>
      <c r="D3" s="10"/>
      <c r="E3" s="10"/>
      <c r="F3" s="10"/>
      <c r="G3" s="10"/>
      <c r="H3" s="10"/>
      <c r="I3" s="10"/>
    </row>
    <row r="4" spans="1:12" ht="15.75" x14ac:dyDescent="0.25">
      <c r="B4" s="9" t="s">
        <v>15</v>
      </c>
      <c r="C4" s="10"/>
      <c r="D4" s="10"/>
      <c r="E4" s="10"/>
      <c r="F4" s="10"/>
      <c r="G4" s="10"/>
      <c r="H4" s="10"/>
      <c r="I4" s="10"/>
    </row>
    <row r="5" spans="1:12" x14ac:dyDescent="0.25">
      <c r="B5" s="2" t="s">
        <v>16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  <c r="L5" s="113">
        <v>44470</v>
      </c>
    </row>
    <row r="6" spans="1:12" x14ac:dyDescent="0.25">
      <c r="B6" s="3" t="s">
        <v>0</v>
      </c>
      <c r="C6" s="4">
        <v>337</v>
      </c>
      <c r="D6" s="4">
        <v>328</v>
      </c>
      <c r="E6" s="4">
        <v>323</v>
      </c>
      <c r="F6" s="4">
        <v>309</v>
      </c>
      <c r="G6" s="4">
        <v>308</v>
      </c>
      <c r="H6" s="4">
        <v>306</v>
      </c>
      <c r="I6" s="4">
        <v>297</v>
      </c>
      <c r="J6" s="4">
        <f t="shared" ref="J6:L6" si="0">J7+J8+J9+J10+J11</f>
        <v>293</v>
      </c>
      <c r="K6" s="4">
        <f t="shared" si="0"/>
        <v>286</v>
      </c>
      <c r="L6" s="4">
        <f t="shared" si="0"/>
        <v>275</v>
      </c>
    </row>
    <row r="7" spans="1:12" x14ac:dyDescent="0.25">
      <c r="B7" s="5" t="s">
        <v>1</v>
      </c>
      <c r="C7" s="6">
        <v>235</v>
      </c>
      <c r="D7" s="6">
        <v>222</v>
      </c>
      <c r="E7" s="6">
        <v>216</v>
      </c>
      <c r="F7" s="6">
        <v>203</v>
      </c>
      <c r="G7" s="6">
        <v>199</v>
      </c>
      <c r="H7" s="6">
        <v>196</v>
      </c>
      <c r="I7" s="6">
        <v>187</v>
      </c>
      <c r="J7" s="6">
        <v>181</v>
      </c>
      <c r="K7" s="6">
        <v>175</v>
      </c>
      <c r="L7" s="6">
        <v>167</v>
      </c>
    </row>
    <row r="8" spans="1:12" x14ac:dyDescent="0.25">
      <c r="B8" s="5" t="s">
        <v>2</v>
      </c>
      <c r="C8" s="6">
        <v>19</v>
      </c>
      <c r="D8" s="6">
        <v>21</v>
      </c>
      <c r="E8" s="6">
        <v>21</v>
      </c>
      <c r="F8" s="6">
        <v>21</v>
      </c>
      <c r="G8" s="6">
        <v>21</v>
      </c>
      <c r="H8" s="6">
        <v>21</v>
      </c>
      <c r="I8" s="6">
        <v>21</v>
      </c>
      <c r="J8" s="6">
        <v>22</v>
      </c>
      <c r="K8" s="6">
        <v>22</v>
      </c>
      <c r="L8" s="6">
        <v>21</v>
      </c>
    </row>
    <row r="9" spans="1:12" x14ac:dyDescent="0.25">
      <c r="B9" s="5" t="s">
        <v>3</v>
      </c>
      <c r="C9" s="6">
        <v>36</v>
      </c>
      <c r="D9" s="6">
        <v>37</v>
      </c>
      <c r="E9" s="6">
        <v>37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36</v>
      </c>
      <c r="L9" s="6">
        <v>35</v>
      </c>
    </row>
    <row r="10" spans="1:12" x14ac:dyDescent="0.25">
      <c r="B10" s="5" t="s">
        <v>4</v>
      </c>
      <c r="C10" s="6">
        <v>45</v>
      </c>
      <c r="D10" s="6">
        <v>46</v>
      </c>
      <c r="E10" s="6">
        <v>47</v>
      </c>
      <c r="F10" s="6">
        <v>46</v>
      </c>
      <c r="G10" s="6">
        <v>49</v>
      </c>
      <c r="H10" s="6">
        <v>50</v>
      </c>
      <c r="I10" s="6">
        <v>49</v>
      </c>
      <c r="J10" s="6">
        <v>50</v>
      </c>
      <c r="K10" s="6">
        <v>47</v>
      </c>
      <c r="L10" s="6">
        <v>44</v>
      </c>
    </row>
    <row r="11" spans="1:12" x14ac:dyDescent="0.25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3</v>
      </c>
      <c r="J11" s="6">
        <v>3</v>
      </c>
      <c r="K11" s="6">
        <v>6</v>
      </c>
      <c r="L11" s="6">
        <v>8</v>
      </c>
    </row>
    <row r="12" spans="1:12" x14ac:dyDescent="0.25">
      <c r="B12" s="3" t="s">
        <v>6</v>
      </c>
      <c r="C12" s="4">
        <v>50</v>
      </c>
      <c r="D12" s="4">
        <v>50</v>
      </c>
      <c r="E12" s="4">
        <v>48</v>
      </c>
      <c r="F12" s="4">
        <v>50</v>
      </c>
      <c r="G12" s="4">
        <v>46</v>
      </c>
      <c r="H12" s="4">
        <v>46</v>
      </c>
      <c r="I12" s="4">
        <v>47</v>
      </c>
      <c r="J12" s="4">
        <f>SUM(J13:J14)</f>
        <v>44</v>
      </c>
      <c r="K12" s="4">
        <f t="shared" ref="K12" si="1">SUM(K13:K14)</f>
        <v>44</v>
      </c>
      <c r="L12" s="4">
        <v>43</v>
      </c>
    </row>
    <row r="13" spans="1:12" x14ac:dyDescent="0.25">
      <c r="B13" s="5" t="s">
        <v>7</v>
      </c>
      <c r="C13" s="6">
        <v>26</v>
      </c>
      <c r="D13" s="6">
        <v>26</v>
      </c>
      <c r="E13" s="6">
        <v>25</v>
      </c>
      <c r="F13" s="6">
        <v>27</v>
      </c>
      <c r="G13" s="6">
        <v>27</v>
      </c>
      <c r="H13" s="6">
        <v>29</v>
      </c>
      <c r="I13" s="6">
        <v>31</v>
      </c>
      <c r="J13" s="6">
        <v>30</v>
      </c>
      <c r="K13" s="6">
        <v>30</v>
      </c>
      <c r="L13" s="6">
        <v>30</v>
      </c>
    </row>
    <row r="14" spans="1:12" x14ac:dyDescent="0.25">
      <c r="B14" s="5" t="s">
        <v>8</v>
      </c>
      <c r="C14" s="6">
        <v>24</v>
      </c>
      <c r="D14" s="6">
        <v>24</v>
      </c>
      <c r="E14" s="6">
        <v>23</v>
      </c>
      <c r="F14" s="6">
        <v>23</v>
      </c>
      <c r="G14" s="6">
        <v>19</v>
      </c>
      <c r="H14" s="6">
        <v>17</v>
      </c>
      <c r="I14" s="6">
        <v>16</v>
      </c>
      <c r="J14" s="6">
        <v>14</v>
      </c>
      <c r="K14" s="6">
        <v>14</v>
      </c>
      <c r="L14" s="6">
        <v>13</v>
      </c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49" t="s">
        <v>281</v>
      </c>
      <c r="C16" s="49"/>
      <c r="D16" s="49"/>
      <c r="E16" s="49"/>
      <c r="F16" s="49"/>
      <c r="G16" s="49"/>
      <c r="H16" s="49"/>
      <c r="I16" s="49"/>
    </row>
    <row r="17" spans="2:9" x14ac:dyDescent="0.25">
      <c r="B17" s="64" t="s">
        <v>128</v>
      </c>
      <c r="C17" s="49"/>
      <c r="D17" s="49"/>
      <c r="E17" s="49"/>
      <c r="F17" s="49"/>
      <c r="G17" s="49"/>
      <c r="H17" s="49"/>
      <c r="I17" s="49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Índice!A1" display="volta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showGridLines="0" workbookViewId="0">
      <selection activeCell="P17" sqref="P17"/>
    </sheetView>
  </sheetViews>
  <sheetFormatPr defaultRowHeight="15" x14ac:dyDescent="0.25"/>
  <cols>
    <col min="2" max="2" width="50.7109375" customWidth="1"/>
    <col min="3" max="10" width="9.140625" customWidth="1"/>
  </cols>
  <sheetData>
    <row r="1" spans="1:13" x14ac:dyDescent="0.25">
      <c r="A1" s="55" t="s">
        <v>109</v>
      </c>
    </row>
    <row r="2" spans="1:13" ht="18" x14ac:dyDescent="0.25">
      <c r="B2" s="197" t="s">
        <v>23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113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57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7.4532418610115433E-2</v>
      </c>
      <c r="I6" s="30">
        <v>7.2793816660223318E-2</v>
      </c>
      <c r="J6" s="30">
        <v>7.1701487971551833E-2</v>
      </c>
      <c r="K6" s="30">
        <v>6.782485437480433E-2</v>
      </c>
      <c r="L6" s="30">
        <v>6.3966116115356714E-2</v>
      </c>
      <c r="M6" s="30">
        <v>7.0000000000000007E-2</v>
      </c>
    </row>
    <row r="7" spans="1:13" x14ac:dyDescent="0.25">
      <c r="B7" s="26" t="s">
        <v>51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0.25523307721195926</v>
      </c>
      <c r="I7" s="30">
        <v>0.24046545607531894</v>
      </c>
      <c r="J7" s="30">
        <v>0.22796558067305314</v>
      </c>
      <c r="K7" s="30">
        <v>0.20381030893655105</v>
      </c>
      <c r="L7" s="30">
        <v>0.18744229382704811</v>
      </c>
      <c r="M7" s="30">
        <v>0.17</v>
      </c>
    </row>
    <row r="8" spans="1:13" x14ac:dyDescent="0.25">
      <c r="B8" s="26" t="s">
        <v>52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0.4001885905266927</v>
      </c>
      <c r="I8" s="30">
        <v>0.40353597662201807</v>
      </c>
      <c r="J8" s="30">
        <v>0.42097432158398357</v>
      </c>
      <c r="K8" s="30">
        <v>0.41447582490141843</v>
      </c>
      <c r="L8" s="30">
        <v>0.41686658360911477</v>
      </c>
      <c r="M8" s="30">
        <v>0.43</v>
      </c>
    </row>
    <row r="9" spans="1:13" x14ac:dyDescent="0.25">
      <c r="B9" s="26" t="s">
        <v>53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0.14540797280960724</v>
      </c>
      <c r="I9" s="30">
        <v>0.14934988515680075</v>
      </c>
      <c r="J9" s="30">
        <v>0.14644543455665807</v>
      </c>
      <c r="K9" s="30">
        <v>0.15313089270303101</v>
      </c>
      <c r="L9" s="30">
        <v>0.15307877710960843</v>
      </c>
      <c r="M9" s="30">
        <v>0.15</v>
      </c>
    </row>
    <row r="10" spans="1:13" x14ac:dyDescent="0.25">
      <c r="B10" s="26" t="s">
        <v>54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7.9473129794176006E-2</v>
      </c>
      <c r="I10" s="30">
        <v>8.5597127782957722E-2</v>
      </c>
      <c r="J10" s="30">
        <v>8.6173782383786326E-2</v>
      </c>
      <c r="K10" s="30">
        <v>9.3768848949107211E-2</v>
      </c>
      <c r="L10" s="30">
        <v>0.11086497303439358</v>
      </c>
      <c r="M10" s="30">
        <v>0.11</v>
      </c>
    </row>
    <row r="11" spans="1:13" x14ac:dyDescent="0.25">
      <c r="B11" s="26" t="s">
        <v>55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3.5167879094709129E-2</v>
      </c>
      <c r="I11" s="30">
        <v>3.705512473563323E-2</v>
      </c>
      <c r="J11" s="30">
        <v>3.5990225159355536E-2</v>
      </c>
      <c r="K11" s="30">
        <v>4.1548754268228141E-2</v>
      </c>
      <c r="L11" s="30">
        <v>5.214614982166229E-2</v>
      </c>
      <c r="M11" s="30">
        <v>0.05</v>
      </c>
    </row>
    <row r="12" spans="1:13" x14ac:dyDescent="0.25">
      <c r="B12" s="26" t="s">
        <v>56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9.9969319527402397E-3</v>
      </c>
      <c r="I12" s="30">
        <v>1.1202612967047961E-2</v>
      </c>
      <c r="J12" s="30">
        <v>1.0749167671611512E-2</v>
      </c>
      <c r="K12" s="30">
        <v>2.5440515866859845E-2</v>
      </c>
      <c r="L12" s="30">
        <v>1.5635106482816134E-2</v>
      </c>
      <c r="M12" s="30">
        <v>0.02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49" t="s">
        <v>34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B15" s="64" t="s">
        <v>223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1">
    <mergeCell ref="B2:K2"/>
  </mergeCells>
  <hyperlinks>
    <hyperlink ref="A1" location="Índice!A1" display="volta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4"/>
  <sheetViews>
    <sheetView showGridLines="0" workbookViewId="0">
      <selection activeCell="O30" sqref="O30"/>
    </sheetView>
  </sheetViews>
  <sheetFormatPr defaultRowHeight="15" x14ac:dyDescent="0.25"/>
  <cols>
    <col min="2" max="2" width="46.85546875" customWidth="1"/>
    <col min="3" max="7" width="9.140625" customWidth="1"/>
  </cols>
  <sheetData>
    <row r="1" spans="1:13" x14ac:dyDescent="0.25">
      <c r="A1" s="55" t="s">
        <v>109</v>
      </c>
    </row>
    <row r="2" spans="1:13" ht="18" x14ac:dyDescent="0.25">
      <c r="B2" s="197" t="s">
        <v>23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95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58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4">
        <v>243278</v>
      </c>
      <c r="I6" s="33">
        <v>236277</v>
      </c>
      <c r="J6" s="33">
        <v>210298</v>
      </c>
      <c r="K6" s="33">
        <v>217900</v>
      </c>
      <c r="L6" s="33">
        <v>218510</v>
      </c>
      <c r="M6" s="33">
        <v>234576</v>
      </c>
    </row>
    <row r="7" spans="1:13" x14ac:dyDescent="0.25">
      <c r="B7" s="26" t="s">
        <v>51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877802</v>
      </c>
      <c r="I7" s="33">
        <v>820533</v>
      </c>
      <c r="J7" s="33">
        <v>778383</v>
      </c>
      <c r="K7" s="33">
        <v>696881</v>
      </c>
      <c r="L7" s="33">
        <v>664920</v>
      </c>
      <c r="M7" s="33">
        <v>638110</v>
      </c>
    </row>
    <row r="8" spans="1:13" x14ac:dyDescent="0.25">
      <c r="B8" s="26" t="s">
        <v>52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1291857</v>
      </c>
      <c r="I8" s="33">
        <v>1295420</v>
      </c>
      <c r="J8" s="33">
        <v>1354850</v>
      </c>
      <c r="K8" s="33">
        <v>1363937</v>
      </c>
      <c r="L8" s="33">
        <v>1438070</v>
      </c>
      <c r="M8" s="33">
        <v>1550306</v>
      </c>
    </row>
    <row r="9" spans="1:13" x14ac:dyDescent="0.25">
      <c r="B9" s="26" t="s">
        <v>53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228562</v>
      </c>
      <c r="I9" s="33">
        <v>231414</v>
      </c>
      <c r="J9" s="33">
        <v>237349</v>
      </c>
      <c r="K9" s="33">
        <v>248238</v>
      </c>
      <c r="L9" s="33">
        <v>264869</v>
      </c>
      <c r="M9" s="33">
        <v>296207</v>
      </c>
    </row>
    <row r="10" spans="1:13" x14ac:dyDescent="0.25">
      <c r="B10" s="26" t="s">
        <v>54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56814</v>
      </c>
      <c r="I10" s="33">
        <v>62029</v>
      </c>
      <c r="J10" s="33">
        <v>65363</v>
      </c>
      <c r="K10" s="33">
        <v>64645</v>
      </c>
      <c r="L10" s="33">
        <v>79448</v>
      </c>
      <c r="M10" s="33">
        <v>94296</v>
      </c>
    </row>
    <row r="11" spans="1:13" x14ac:dyDescent="0.25">
      <c r="B11" s="26" t="s">
        <v>55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22099</v>
      </c>
      <c r="I11" s="33">
        <v>22794</v>
      </c>
      <c r="J11" s="33">
        <v>23913</v>
      </c>
      <c r="K11" s="33">
        <v>25758</v>
      </c>
      <c r="L11" s="33">
        <v>32653</v>
      </c>
      <c r="M11" s="33">
        <v>38949</v>
      </c>
    </row>
    <row r="12" spans="1:13" x14ac:dyDescent="0.25">
      <c r="B12" s="26" t="s">
        <v>56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4958</v>
      </c>
      <c r="I12" s="33">
        <v>5130</v>
      </c>
      <c r="J12" s="33">
        <v>5618</v>
      </c>
      <c r="K12" s="33">
        <v>5448</v>
      </c>
      <c r="L12" s="33">
        <v>6867</v>
      </c>
      <c r="M12" s="33">
        <v>9122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23" t="s">
        <v>59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  <c r="L14" s="13">
        <v>2019</v>
      </c>
      <c r="M14" s="13">
        <v>2020</v>
      </c>
    </row>
    <row r="15" spans="1:13" x14ac:dyDescent="0.25">
      <c r="B15" s="26" t="s">
        <v>50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677</v>
      </c>
      <c r="I15" s="33">
        <v>709</v>
      </c>
      <c r="J15" s="33">
        <v>513</v>
      </c>
      <c r="K15" s="33">
        <v>30</v>
      </c>
      <c r="L15" s="33">
        <v>19</v>
      </c>
      <c r="M15" s="33">
        <v>29</v>
      </c>
    </row>
    <row r="16" spans="1:13" x14ac:dyDescent="0.25">
      <c r="B16" s="26" t="s">
        <v>51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1001</v>
      </c>
      <c r="I16" s="33">
        <v>1001</v>
      </c>
      <c r="J16" s="33">
        <v>1137</v>
      </c>
      <c r="K16" s="33">
        <v>501</v>
      </c>
      <c r="L16" s="33">
        <v>197</v>
      </c>
      <c r="M16" s="33">
        <v>135</v>
      </c>
    </row>
    <row r="17" spans="2:13" x14ac:dyDescent="0.25">
      <c r="B17" s="26" t="s">
        <v>52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69604</v>
      </c>
      <c r="I17" s="33">
        <v>69818</v>
      </c>
      <c r="J17" s="33">
        <v>104616</v>
      </c>
      <c r="K17" s="33">
        <v>62513</v>
      </c>
      <c r="L17" s="33">
        <v>29001</v>
      </c>
      <c r="M17" s="33">
        <v>26396</v>
      </c>
    </row>
    <row r="18" spans="2:13" x14ac:dyDescent="0.25">
      <c r="B18" s="26" t="s">
        <v>53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244529</v>
      </c>
      <c r="I18" s="33">
        <v>250613</v>
      </c>
      <c r="J18" s="33">
        <v>250462</v>
      </c>
      <c r="K18" s="33">
        <v>254201</v>
      </c>
      <c r="L18" s="33">
        <v>245708</v>
      </c>
      <c r="M18" s="33">
        <v>238135</v>
      </c>
    </row>
    <row r="19" spans="2:13" x14ac:dyDescent="0.25">
      <c r="B19" s="26" t="s">
        <v>54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178677</v>
      </c>
      <c r="I19" s="33">
        <v>190002</v>
      </c>
      <c r="J19" s="33">
        <v>196363</v>
      </c>
      <c r="K19" s="33">
        <v>216738</v>
      </c>
      <c r="L19" s="33">
        <v>262422</v>
      </c>
      <c r="M19" s="33">
        <v>276226</v>
      </c>
    </row>
    <row r="20" spans="2:13" x14ac:dyDescent="0.25">
      <c r="B20" s="26" t="s">
        <v>55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66429</v>
      </c>
      <c r="I20" s="33">
        <v>69985</v>
      </c>
      <c r="J20" s="33">
        <v>67234</v>
      </c>
      <c r="K20" s="33">
        <v>81421</v>
      </c>
      <c r="L20" s="33">
        <v>106870</v>
      </c>
      <c r="M20" s="33">
        <v>115013</v>
      </c>
    </row>
    <row r="21" spans="2:13" x14ac:dyDescent="0.25">
      <c r="B21" s="26" t="s">
        <v>56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15037</v>
      </c>
      <c r="I21" s="33">
        <v>17015</v>
      </c>
      <c r="J21" s="33">
        <v>14923</v>
      </c>
      <c r="K21" s="33">
        <v>42485</v>
      </c>
      <c r="L21" s="33">
        <v>25768</v>
      </c>
      <c r="M21" s="33">
        <v>27997</v>
      </c>
    </row>
    <row r="22" spans="2:13" ht="15.75" x14ac:dyDescent="0.25">
      <c r="B22" s="35"/>
      <c r="C22" s="4"/>
      <c r="D22" s="4"/>
      <c r="E22" s="4"/>
      <c r="F22" s="4"/>
      <c r="G22" s="4"/>
      <c r="H22" s="4"/>
      <c r="I22" s="4"/>
      <c r="J22" s="4"/>
      <c r="K22" s="4"/>
    </row>
    <row r="23" spans="2:13" x14ac:dyDescent="0.25">
      <c r="B23" s="23" t="s">
        <v>60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  <c r="L23" s="13">
        <v>2019</v>
      </c>
      <c r="M23" s="13">
        <v>2020</v>
      </c>
    </row>
    <row r="24" spans="2:13" x14ac:dyDescent="0.25">
      <c r="B24" s="26" t="s">
        <v>50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20597</v>
      </c>
      <c r="I24" s="33">
        <v>19091</v>
      </c>
      <c r="J24" s="33">
        <v>52644</v>
      </c>
      <c r="K24" s="33">
        <v>24283</v>
      </c>
      <c r="L24" s="33">
        <v>9125</v>
      </c>
      <c r="M24" s="33">
        <v>16861</v>
      </c>
    </row>
    <row r="25" spans="2:13" x14ac:dyDescent="0.25">
      <c r="B25" s="26" t="s">
        <v>51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27144</v>
      </c>
      <c r="I25" s="33">
        <v>24385</v>
      </c>
      <c r="J25" s="33">
        <v>58101</v>
      </c>
      <c r="K25" s="33">
        <v>30456</v>
      </c>
      <c r="L25" s="33">
        <v>1986</v>
      </c>
      <c r="M25" s="33">
        <v>16177</v>
      </c>
    </row>
    <row r="26" spans="2:13" x14ac:dyDescent="0.25">
      <c r="B26" s="26" t="s">
        <v>52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59004</v>
      </c>
      <c r="I26" s="33">
        <v>54337</v>
      </c>
      <c r="J26" s="33">
        <v>87333</v>
      </c>
      <c r="K26" s="33">
        <v>53707</v>
      </c>
      <c r="L26" s="33">
        <v>16548</v>
      </c>
      <c r="M26" s="33">
        <v>32695</v>
      </c>
    </row>
    <row r="27" spans="2:13" x14ac:dyDescent="0.25">
      <c r="B27" s="26" t="s">
        <v>53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43033</v>
      </c>
      <c r="I27" s="33">
        <v>43362</v>
      </c>
      <c r="J27" s="33">
        <v>50278</v>
      </c>
      <c r="K27" s="33">
        <v>44415</v>
      </c>
      <c r="L27" s="33">
        <v>34227</v>
      </c>
      <c r="M27" s="33">
        <v>40027</v>
      </c>
    </row>
    <row r="28" spans="2:13" x14ac:dyDescent="0.25">
      <c r="B28" s="26" t="s">
        <v>54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46598</v>
      </c>
      <c r="I28" s="33">
        <v>49086</v>
      </c>
      <c r="J28" s="33">
        <v>54905</v>
      </c>
      <c r="K28" s="33">
        <v>53480</v>
      </c>
      <c r="L28" s="33">
        <v>52696</v>
      </c>
      <c r="M28" s="33">
        <v>57650</v>
      </c>
    </row>
    <row r="29" spans="2:13" x14ac:dyDescent="0.25">
      <c r="B29" s="26" t="s">
        <v>55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36300</v>
      </c>
      <c r="I29" s="33">
        <v>37575</v>
      </c>
      <c r="J29" s="33">
        <v>41093</v>
      </c>
      <c r="K29" s="33">
        <v>41198</v>
      </c>
      <c r="L29" s="33">
        <v>46064</v>
      </c>
      <c r="M29" s="33">
        <v>50242</v>
      </c>
    </row>
    <row r="30" spans="2:13" x14ac:dyDescent="0.25">
      <c r="B30" s="26" t="s">
        <v>56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15489</v>
      </c>
      <c r="I30" s="33">
        <v>17264</v>
      </c>
      <c r="J30" s="33">
        <v>18955</v>
      </c>
      <c r="K30" s="33">
        <v>42919</v>
      </c>
      <c r="L30" s="33">
        <v>23010</v>
      </c>
      <c r="M30" s="33">
        <v>25911</v>
      </c>
    </row>
    <row r="31" spans="2:13" x14ac:dyDescent="0.25">
      <c r="B31" s="26"/>
      <c r="C31" s="33"/>
      <c r="D31" s="33"/>
      <c r="E31" s="33"/>
      <c r="F31" s="33"/>
      <c r="G31" s="33"/>
      <c r="H31" s="33"/>
      <c r="I31" s="33"/>
      <c r="J31" s="33"/>
      <c r="K31" s="33"/>
    </row>
    <row r="32" spans="2:13" x14ac:dyDescent="0.25">
      <c r="B32" s="49" t="s">
        <v>34</v>
      </c>
    </row>
    <row r="33" spans="2:2" x14ac:dyDescent="0.25">
      <c r="B33" s="64" t="s">
        <v>223</v>
      </c>
    </row>
    <row r="34" spans="2:2" x14ac:dyDescent="0.25">
      <c r="B34" s="64"/>
    </row>
  </sheetData>
  <mergeCells count="1">
    <mergeCell ref="B2:K2"/>
  </mergeCells>
  <hyperlinks>
    <hyperlink ref="A1" location="Índice!A1" display="volta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0"/>
  <sheetViews>
    <sheetView showGridLines="0" topLeftCell="B1" workbookViewId="0">
      <selection activeCell="L28" sqref="L28"/>
    </sheetView>
  </sheetViews>
  <sheetFormatPr defaultRowHeight="15" x14ac:dyDescent="0.25"/>
  <cols>
    <col min="2" max="2" width="38.85546875" customWidth="1"/>
    <col min="11" max="11" width="9.140625" style="8"/>
  </cols>
  <sheetData>
    <row r="1" spans="1:11" x14ac:dyDescent="0.25">
      <c r="A1" s="55" t="s">
        <v>109</v>
      </c>
    </row>
    <row r="2" spans="1:11" ht="18" x14ac:dyDescent="0.25">
      <c r="B2" s="198" t="s">
        <v>23</v>
      </c>
      <c r="C2" s="198"/>
      <c r="D2" s="198"/>
      <c r="E2" s="198"/>
      <c r="F2" s="198"/>
      <c r="G2" s="198"/>
      <c r="H2" s="198"/>
      <c r="I2" s="198"/>
      <c r="J2" s="198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96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62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44</v>
      </c>
      <c r="C6" s="36">
        <v>0.40828066034836696</v>
      </c>
      <c r="D6" s="36">
        <v>0.41494104456772268</v>
      </c>
      <c r="E6" s="36">
        <v>0.42089091255774719</v>
      </c>
      <c r="F6" s="36">
        <v>0.42393550096381127</v>
      </c>
      <c r="G6" s="36">
        <v>0.42805488396722075</v>
      </c>
      <c r="H6" s="36">
        <v>0.432861807006095</v>
      </c>
      <c r="I6" s="36">
        <v>0.43640642809969915</v>
      </c>
      <c r="J6" s="36">
        <v>0.44339534719451607</v>
      </c>
      <c r="K6" s="36">
        <v>0.45047622180998198</v>
      </c>
    </row>
    <row r="7" spans="1:11" x14ac:dyDescent="0.25">
      <c r="B7" s="26" t="s">
        <v>45</v>
      </c>
      <c r="C7" s="36">
        <v>0.59171933965163304</v>
      </c>
      <c r="D7" s="36">
        <v>0.58505895543227737</v>
      </c>
      <c r="E7" s="36">
        <v>0.57910908744225287</v>
      </c>
      <c r="F7" s="36">
        <v>0.57606449903618873</v>
      </c>
      <c r="G7" s="36">
        <v>0.57194511603277931</v>
      </c>
      <c r="H7" s="36">
        <v>0.567138192993905</v>
      </c>
      <c r="I7" s="36">
        <v>0.5635935719003009</v>
      </c>
      <c r="J7" s="36">
        <v>0.55660465280548388</v>
      </c>
      <c r="K7" s="36">
        <v>0.54952377819001796</v>
      </c>
    </row>
    <row r="8" spans="1:11" x14ac:dyDescent="0.25">
      <c r="B8" s="27" t="s">
        <v>9</v>
      </c>
      <c r="C8" s="37">
        <v>1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</row>
    <row r="9" spans="1:11" x14ac:dyDescent="0.25">
      <c r="B9" s="26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23" t="s">
        <v>63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44</v>
      </c>
      <c r="C11" s="33">
        <v>3610272</v>
      </c>
      <c r="D11" s="33">
        <v>3509286</v>
      </c>
      <c r="E11" s="33">
        <v>4109244</v>
      </c>
      <c r="F11" s="33">
        <v>4226894</v>
      </c>
      <c r="G11" s="33">
        <v>4463017</v>
      </c>
      <c r="H11" s="33">
        <v>5150947</v>
      </c>
      <c r="I11" s="33">
        <v>5760349</v>
      </c>
      <c r="J11" s="33">
        <v>5846902</v>
      </c>
      <c r="K11" s="33">
        <v>5391607</v>
      </c>
    </row>
    <row r="12" spans="1:11" x14ac:dyDescent="0.25">
      <c r="B12" s="26" t="s">
        <v>45</v>
      </c>
      <c r="C12" s="33">
        <v>2491053</v>
      </c>
      <c r="D12" s="33">
        <v>2488889</v>
      </c>
      <c r="E12" s="33">
        <v>2986559</v>
      </c>
      <c r="F12" s="33">
        <v>3110642</v>
      </c>
      <c r="G12" s="33">
        <v>3340209</v>
      </c>
      <c r="H12" s="33">
        <v>3931402</v>
      </c>
      <c r="I12" s="33">
        <v>4460401</v>
      </c>
      <c r="J12" s="33">
        <v>4657685</v>
      </c>
      <c r="K12" s="33">
        <v>4422054</v>
      </c>
    </row>
    <row r="13" spans="1:11" x14ac:dyDescent="0.25">
      <c r="B13" s="27" t="s">
        <v>9</v>
      </c>
      <c r="C13" s="38">
        <v>6101325</v>
      </c>
      <c r="D13" s="38">
        <v>5998175</v>
      </c>
      <c r="E13" s="38">
        <v>7095803</v>
      </c>
      <c r="F13" s="38">
        <v>7337536</v>
      </c>
      <c r="G13" s="38">
        <v>7803226</v>
      </c>
      <c r="H13" s="38">
        <v>9082349</v>
      </c>
      <c r="I13" s="38">
        <v>10220750</v>
      </c>
      <c r="J13" s="38">
        <v>10504587</v>
      </c>
      <c r="K13" s="38">
        <f>K11+K12</f>
        <v>9813661</v>
      </c>
    </row>
    <row r="14" spans="1:11" x14ac:dyDescent="0.25">
      <c r="B14" s="27"/>
      <c r="C14" s="25"/>
      <c r="D14" s="25"/>
      <c r="E14" s="25"/>
      <c r="F14" s="25"/>
      <c r="G14" s="25"/>
      <c r="H14" s="25"/>
      <c r="I14" s="25"/>
      <c r="J14" s="25"/>
    </row>
    <row r="15" spans="1:11" x14ac:dyDescent="0.25">
      <c r="B15" s="23" t="s">
        <v>64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44</v>
      </c>
      <c r="C16" s="33">
        <v>41677</v>
      </c>
      <c r="D16" s="33">
        <v>42494</v>
      </c>
      <c r="E16" s="33">
        <v>42640</v>
      </c>
      <c r="F16" s="33">
        <v>44760</v>
      </c>
      <c r="G16" s="33">
        <v>46235</v>
      </c>
      <c r="H16" s="33">
        <v>47133</v>
      </c>
      <c r="I16" s="33">
        <v>43620</v>
      </c>
      <c r="J16" s="33">
        <v>31269</v>
      </c>
      <c r="K16" s="33">
        <v>29734</v>
      </c>
    </row>
    <row r="17" spans="2:11" x14ac:dyDescent="0.25">
      <c r="B17" s="26" t="s">
        <v>45</v>
      </c>
      <c r="C17" s="33">
        <v>21212</v>
      </c>
      <c r="D17" s="33">
        <v>21477</v>
      </c>
      <c r="E17" s="33">
        <v>22011</v>
      </c>
      <c r="F17" s="33">
        <v>23817</v>
      </c>
      <c r="G17" s="33">
        <v>25104</v>
      </c>
      <c r="H17" s="33">
        <v>25852</v>
      </c>
      <c r="I17" s="33">
        <v>23506</v>
      </c>
      <c r="J17" s="33">
        <v>14574</v>
      </c>
      <c r="K17" s="33">
        <v>14728</v>
      </c>
    </row>
    <row r="18" spans="2:11" x14ac:dyDescent="0.25">
      <c r="B18" s="27" t="s">
        <v>9</v>
      </c>
      <c r="C18" s="38">
        <v>62889</v>
      </c>
      <c r="D18" s="38">
        <v>63971</v>
      </c>
      <c r="E18" s="38">
        <v>64651</v>
      </c>
      <c r="F18" s="38">
        <v>68577</v>
      </c>
      <c r="G18" s="38">
        <v>71339</v>
      </c>
      <c r="H18" s="38">
        <v>72985</v>
      </c>
      <c r="I18" s="38">
        <v>67126</v>
      </c>
      <c r="J18" s="38">
        <v>45843</v>
      </c>
      <c r="K18" s="38">
        <f>K16+K17</f>
        <v>44462</v>
      </c>
    </row>
    <row r="19" spans="2:11" x14ac:dyDescent="0.25">
      <c r="B19" s="26"/>
      <c r="C19" s="33"/>
      <c r="D19" s="33"/>
      <c r="E19" s="33"/>
      <c r="F19" s="33"/>
      <c r="G19" s="33"/>
      <c r="H19" s="33"/>
      <c r="I19" s="33"/>
      <c r="J19" s="33"/>
    </row>
    <row r="20" spans="2:11" x14ac:dyDescent="0.25">
      <c r="B20" s="23" t="s">
        <v>65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</row>
    <row r="21" spans="2:11" x14ac:dyDescent="0.25">
      <c r="B21" s="26" t="s">
        <v>44</v>
      </c>
      <c r="C21" s="33">
        <v>3922</v>
      </c>
      <c r="D21" s="33">
        <v>4490</v>
      </c>
      <c r="E21" s="33">
        <v>4744</v>
      </c>
      <c r="F21" s="33">
        <v>5205</v>
      </c>
      <c r="G21" s="33">
        <v>5694</v>
      </c>
      <c r="H21" s="33">
        <v>6859</v>
      </c>
      <c r="I21" s="33">
        <v>7509</v>
      </c>
      <c r="J21" s="33">
        <v>6353</v>
      </c>
      <c r="K21" s="33">
        <v>7006</v>
      </c>
    </row>
    <row r="22" spans="2:11" x14ac:dyDescent="0.25">
      <c r="B22" s="26" t="s">
        <v>45</v>
      </c>
      <c r="C22" s="33">
        <v>10491</v>
      </c>
      <c r="D22" s="33">
        <v>12284</v>
      </c>
      <c r="E22" s="33">
        <v>12578</v>
      </c>
      <c r="F22" s="33">
        <v>13215</v>
      </c>
      <c r="G22" s="33">
        <v>13734</v>
      </c>
      <c r="H22" s="33">
        <v>16547</v>
      </c>
      <c r="I22" s="33">
        <v>16634</v>
      </c>
      <c r="J22" s="33">
        <v>13443</v>
      </c>
      <c r="K22" s="33">
        <v>13146</v>
      </c>
    </row>
    <row r="23" spans="2:11" x14ac:dyDescent="0.25">
      <c r="B23" s="27" t="s">
        <v>9</v>
      </c>
      <c r="C23" s="38">
        <v>14413</v>
      </c>
      <c r="D23" s="38">
        <v>16774</v>
      </c>
      <c r="E23" s="38">
        <v>17322</v>
      </c>
      <c r="F23" s="38">
        <v>18420</v>
      </c>
      <c r="G23" s="38">
        <v>19428</v>
      </c>
      <c r="H23" s="38">
        <v>23406</v>
      </c>
      <c r="I23" s="38">
        <v>24143</v>
      </c>
      <c r="J23" s="38">
        <v>19796</v>
      </c>
      <c r="K23" s="38">
        <f>K21+K22</f>
        <v>20152</v>
      </c>
    </row>
    <row r="24" spans="2:11" x14ac:dyDescent="0.25">
      <c r="B24" s="27"/>
      <c r="C24" s="38"/>
      <c r="D24" s="38"/>
      <c r="E24" s="38"/>
      <c r="F24" s="38"/>
      <c r="G24" s="38"/>
      <c r="H24" s="38"/>
      <c r="I24" s="38"/>
      <c r="J24" s="38"/>
    </row>
    <row r="25" spans="2:11" ht="15.75" x14ac:dyDescent="0.25">
      <c r="B25" s="65" t="s">
        <v>61</v>
      </c>
      <c r="C25" s="70"/>
      <c r="D25" s="70"/>
      <c r="E25" s="39"/>
      <c r="F25" s="11"/>
      <c r="G25" s="11"/>
      <c r="H25" s="11"/>
      <c r="I25" s="11"/>
      <c r="J25" s="11"/>
    </row>
    <row r="26" spans="2:11" x14ac:dyDescent="0.25">
      <c r="B26" s="64" t="s">
        <v>119</v>
      </c>
      <c r="C26" s="48"/>
      <c r="D26" s="48"/>
      <c r="E26" s="11"/>
      <c r="F26" s="11"/>
      <c r="G26" s="11"/>
      <c r="H26" s="11"/>
      <c r="I26" s="11"/>
      <c r="J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11"/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11"/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11"/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11"/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11"/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11"/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11"/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11"/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11"/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11"/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11"/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11"/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11"/>
      <c r="C50" s="11"/>
      <c r="D50" s="11"/>
      <c r="E50" s="11"/>
      <c r="F50" s="11"/>
      <c r="G50" s="11"/>
      <c r="H50" s="11"/>
      <c r="I50" s="11"/>
      <c r="J50" s="11"/>
    </row>
  </sheetData>
  <mergeCells count="1">
    <mergeCell ref="B2:J2"/>
  </mergeCells>
  <hyperlinks>
    <hyperlink ref="A1" location="Índice!A1" display="volta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4"/>
  <sheetViews>
    <sheetView showGridLines="0" topLeftCell="A4" workbookViewId="0"/>
  </sheetViews>
  <sheetFormatPr defaultRowHeight="15" x14ac:dyDescent="0.25"/>
  <cols>
    <col min="2" max="2" width="47.85546875" customWidth="1"/>
  </cols>
  <sheetData>
    <row r="1" spans="1:11" x14ac:dyDescent="0.25">
      <c r="A1" s="55" t="s">
        <v>109</v>
      </c>
    </row>
    <row r="2" spans="1:11" ht="18" x14ac:dyDescent="0.25">
      <c r="B2" s="198" t="s">
        <v>23</v>
      </c>
      <c r="C2" s="198"/>
      <c r="D2" s="198"/>
      <c r="E2" s="198"/>
      <c r="F2" s="198"/>
      <c r="G2" s="198"/>
      <c r="H2" s="198"/>
      <c r="I2" s="198"/>
      <c r="J2" s="198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122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67" t="s">
        <v>121</v>
      </c>
      <c r="C5" s="68">
        <v>2010</v>
      </c>
      <c r="D5" s="68">
        <v>2011</v>
      </c>
      <c r="E5" s="68">
        <v>2012</v>
      </c>
      <c r="F5" s="68">
        <v>2013</v>
      </c>
      <c r="G5" s="68">
        <v>2014</v>
      </c>
      <c r="H5" s="68">
        <v>2015</v>
      </c>
      <c r="I5" s="68">
        <v>2016</v>
      </c>
      <c r="J5" s="68">
        <v>2017</v>
      </c>
      <c r="K5" s="68">
        <v>2018</v>
      </c>
    </row>
    <row r="6" spans="1:11" x14ac:dyDescent="0.25">
      <c r="B6" s="71" t="s">
        <v>50</v>
      </c>
      <c r="C6" s="69">
        <v>0.16624496830747873</v>
      </c>
      <c r="D6" s="69">
        <v>0.17929661153571558</v>
      </c>
      <c r="E6" s="69">
        <v>0.17942298823991629</v>
      </c>
      <c r="F6" s="69">
        <v>0.17742614371426052</v>
      </c>
      <c r="G6" s="69">
        <v>0.16938519225402313</v>
      </c>
      <c r="H6" s="69">
        <v>0.14933779535168409</v>
      </c>
      <c r="I6" s="69">
        <v>0.13465081087874678</v>
      </c>
      <c r="J6" s="69">
        <v>0.12838489783990367</v>
      </c>
      <c r="K6" s="69">
        <v>0.12028193181501831</v>
      </c>
    </row>
    <row r="7" spans="1:11" x14ac:dyDescent="0.25">
      <c r="B7" s="71" t="s">
        <v>51</v>
      </c>
      <c r="C7" s="69">
        <v>0.21763956710490603</v>
      </c>
      <c r="D7" s="69">
        <v>0.21163047018684425</v>
      </c>
      <c r="E7" s="69">
        <v>0.20790353972807332</v>
      </c>
      <c r="F7" s="69">
        <v>0.20624334540840755</v>
      </c>
      <c r="G7" s="69">
        <v>0.20345433080970751</v>
      </c>
      <c r="H7" s="69">
        <v>0.19871728593768029</v>
      </c>
      <c r="I7" s="69">
        <v>0.19247460379278991</v>
      </c>
      <c r="J7" s="69">
        <v>0.18227240806556305</v>
      </c>
      <c r="K7" s="69">
        <v>0.17025745891868774</v>
      </c>
    </row>
    <row r="8" spans="1:11" x14ac:dyDescent="0.25">
      <c r="B8" s="71" t="s">
        <v>52</v>
      </c>
      <c r="C8" s="69">
        <v>0.43046379374442734</v>
      </c>
      <c r="D8" s="69">
        <v>0.4212304609745906</v>
      </c>
      <c r="E8" s="69">
        <v>0.41474461768233983</v>
      </c>
      <c r="F8" s="69">
        <v>0.41255484461002495</v>
      </c>
      <c r="G8" s="69">
        <v>0.41470933964512152</v>
      </c>
      <c r="H8" s="69">
        <v>0.4244095472172108</v>
      </c>
      <c r="I8" s="69">
        <v>0.43116113073053564</v>
      </c>
      <c r="J8" s="69">
        <v>0.43391052393123591</v>
      </c>
      <c r="K8" s="69">
        <v>0.42934793777253621</v>
      </c>
    </row>
    <row r="9" spans="1:11" x14ac:dyDescent="0.25">
      <c r="B9" s="71" t="s">
        <v>53</v>
      </c>
      <c r="C9" s="69">
        <v>0.11368068459665616</v>
      </c>
      <c r="D9" s="69">
        <v>0.11357326867208654</v>
      </c>
      <c r="E9" s="69">
        <v>0.11784102640550485</v>
      </c>
      <c r="F9" s="69">
        <v>0.11841236681556788</v>
      </c>
      <c r="G9" s="69">
        <v>0.12169599917707578</v>
      </c>
      <c r="H9" s="69">
        <v>0.12871723037308791</v>
      </c>
      <c r="I9" s="69">
        <v>0.13401192966177697</v>
      </c>
      <c r="J9" s="69">
        <v>0.13944890282825631</v>
      </c>
      <c r="K9" s="69">
        <v>0.14870177232360912</v>
      </c>
    </row>
    <row r="10" spans="1:11" x14ac:dyDescent="0.25">
      <c r="B10" s="71" t="s">
        <v>54</v>
      </c>
      <c r="C10" s="69">
        <v>4.6666656955708478E-2</v>
      </c>
      <c r="D10" s="69">
        <v>4.7035134877263171E-2</v>
      </c>
      <c r="E10" s="69">
        <v>5.0497027586946741E-2</v>
      </c>
      <c r="F10" s="69">
        <v>5.2880474274973617E-2</v>
      </c>
      <c r="G10" s="69">
        <v>5.5602491119297284E-2</v>
      </c>
      <c r="H10" s="69">
        <v>6.1307247464102821E-2</v>
      </c>
      <c r="I10" s="69">
        <v>6.5600629804216076E-2</v>
      </c>
      <c r="J10" s="69">
        <v>7.0668896957046229E-2</v>
      </c>
      <c r="K10" s="69">
        <v>7.9886822344994446E-2</v>
      </c>
    </row>
    <row r="11" spans="1:11" x14ac:dyDescent="0.25">
      <c r="B11" s="71" t="s">
        <v>55</v>
      </c>
      <c r="C11" s="69">
        <v>2.0638699430792187E-2</v>
      </c>
      <c r="D11" s="69">
        <v>2.1337224413788113E-2</v>
      </c>
      <c r="E11" s="69">
        <v>2.2926938686231049E-2</v>
      </c>
      <c r="F11" s="69">
        <v>2.4729725088340652E-2</v>
      </c>
      <c r="G11" s="69">
        <v>2.621563426795279E-2</v>
      </c>
      <c r="H11" s="69">
        <v>2.8220602762519004E-2</v>
      </c>
      <c r="I11" s="69">
        <v>3.0716726197310727E-2</v>
      </c>
      <c r="J11" s="69">
        <v>3.2916240272319701E-2</v>
      </c>
      <c r="K11" s="69">
        <v>3.7337490604381837E-2</v>
      </c>
    </row>
    <row r="12" spans="1:11" x14ac:dyDescent="0.25">
      <c r="B12" s="71" t="s">
        <v>56</v>
      </c>
      <c r="C12" s="69">
        <v>4.6656298600311046E-3</v>
      </c>
      <c r="D12" s="69">
        <v>5.8968293397117224E-3</v>
      </c>
      <c r="E12" s="69">
        <v>6.6638616709879389E-3</v>
      </c>
      <c r="F12" s="69">
        <v>7.7531000884248323E-3</v>
      </c>
      <c r="G12" s="69">
        <v>8.9370127268219701E-3</v>
      </c>
      <c r="H12" s="69">
        <v>9.2902908937150669E-3</v>
      </c>
      <c r="I12" s="69">
        <v>1.1384168934623871E-2</v>
      </c>
      <c r="J12" s="69">
        <v>1.239813010567516E-2</v>
      </c>
      <c r="K12" s="69">
        <v>1.4186586220772351E-2</v>
      </c>
    </row>
    <row r="13" spans="1:11" x14ac:dyDescent="0.25">
      <c r="B13" s="71"/>
      <c r="C13" s="69"/>
      <c r="D13" s="69"/>
      <c r="E13" s="69"/>
      <c r="F13" s="69"/>
      <c r="G13" s="69"/>
      <c r="H13" s="69"/>
      <c r="I13" s="69"/>
      <c r="J13" s="69"/>
    </row>
    <row r="14" spans="1:11" x14ac:dyDescent="0.25">
      <c r="B14" s="64" t="s">
        <v>120</v>
      </c>
      <c r="C14" s="11"/>
      <c r="D14" s="11"/>
      <c r="E14" s="11"/>
      <c r="F14" s="11"/>
      <c r="G14" s="11"/>
      <c r="H14" s="11"/>
      <c r="I14" s="11"/>
      <c r="J14" s="11"/>
    </row>
    <row r="15" spans="1:11" x14ac:dyDescent="0.25">
      <c r="B15" s="49" t="s">
        <v>146</v>
      </c>
      <c r="C15" s="11"/>
      <c r="D15" s="11"/>
      <c r="E15" s="11"/>
      <c r="F15" s="11"/>
      <c r="G15" s="11"/>
      <c r="H15" s="11"/>
      <c r="I15" s="11"/>
      <c r="J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11"/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11"/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11"/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11"/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11"/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11"/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11"/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11"/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11"/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ht="16.5" x14ac:dyDescent="0.3">
      <c r="B34" s="28"/>
    </row>
  </sheetData>
  <mergeCells count="1">
    <mergeCell ref="B2:J2"/>
  </mergeCells>
  <hyperlinks>
    <hyperlink ref="A1" location="Índice!A1" display="volta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3"/>
  <sheetViews>
    <sheetView showGridLines="0" workbookViewId="0"/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55" t="s">
        <v>109</v>
      </c>
    </row>
    <row r="2" spans="1:11" ht="18" x14ac:dyDescent="0.25">
      <c r="B2" s="198" t="s">
        <v>23</v>
      </c>
      <c r="C2" s="198"/>
      <c r="D2" s="198"/>
      <c r="E2" s="198"/>
      <c r="F2" s="198"/>
      <c r="G2" s="198"/>
      <c r="H2" s="198"/>
      <c r="I2" s="198"/>
      <c r="J2" s="198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97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50</v>
      </c>
      <c r="C6" s="40">
        <v>1025052</v>
      </c>
      <c r="D6" s="40">
        <v>1087830</v>
      </c>
      <c r="E6" s="40">
        <v>1285424</v>
      </c>
      <c r="F6" s="40">
        <v>1314483</v>
      </c>
      <c r="G6" s="40">
        <v>1333946</v>
      </c>
      <c r="H6" s="40">
        <v>1367034</v>
      </c>
      <c r="I6" s="40">
        <v>1384646</v>
      </c>
      <c r="J6" s="40">
        <v>1353291</v>
      </c>
      <c r="K6" s="40">
        <v>1184469</v>
      </c>
    </row>
    <row r="7" spans="1:11" x14ac:dyDescent="0.25">
      <c r="B7" s="26" t="s">
        <v>51</v>
      </c>
      <c r="C7" s="40">
        <v>1343433</v>
      </c>
      <c r="D7" s="40">
        <v>1285081</v>
      </c>
      <c r="E7" s="40">
        <v>1490829</v>
      </c>
      <c r="F7" s="40">
        <v>1529680</v>
      </c>
      <c r="G7" s="40">
        <v>1604382</v>
      </c>
      <c r="H7" s="40">
        <v>1821764</v>
      </c>
      <c r="I7" s="40">
        <v>1982437</v>
      </c>
      <c r="J7" s="40">
        <v>1924186</v>
      </c>
      <c r="K7" s="40">
        <v>1679542</v>
      </c>
    </row>
    <row r="8" spans="1:11" x14ac:dyDescent="0.25">
      <c r="B8" s="26" t="s">
        <v>52</v>
      </c>
      <c r="C8" s="40">
        <v>2649587</v>
      </c>
      <c r="D8" s="40">
        <v>2551068</v>
      </c>
      <c r="E8" s="40">
        <v>2968150</v>
      </c>
      <c r="F8" s="40">
        <v>3053908</v>
      </c>
      <c r="G8" s="40">
        <v>3264354</v>
      </c>
      <c r="H8" s="40">
        <v>3884950</v>
      </c>
      <c r="I8" s="40">
        <v>4435785</v>
      </c>
      <c r="J8" s="40">
        <v>4579200</v>
      </c>
      <c r="K8" s="40">
        <v>4232647</v>
      </c>
    </row>
    <row r="9" spans="1:11" x14ac:dyDescent="0.25">
      <c r="B9" s="26" t="s">
        <v>53</v>
      </c>
      <c r="C9" s="40">
        <v>674496</v>
      </c>
      <c r="D9" s="40">
        <v>662485</v>
      </c>
      <c r="E9" s="40">
        <v>818266</v>
      </c>
      <c r="F9" s="40">
        <v>850984</v>
      </c>
      <c r="G9" s="40">
        <v>932654</v>
      </c>
      <c r="H9" s="40">
        <v>1154262</v>
      </c>
      <c r="I9" s="40">
        <v>1356771</v>
      </c>
      <c r="J9" s="40">
        <v>1457700</v>
      </c>
      <c r="K9" s="40">
        <v>1448512</v>
      </c>
    </row>
    <row r="10" spans="1:11" x14ac:dyDescent="0.25">
      <c r="B10" s="26" t="s">
        <v>54</v>
      </c>
      <c r="C10" s="40">
        <v>266084</v>
      </c>
      <c r="D10" s="40">
        <v>261844</v>
      </c>
      <c r="E10" s="40">
        <v>337176</v>
      </c>
      <c r="F10" s="40">
        <v>365387</v>
      </c>
      <c r="G10" s="40">
        <v>409952</v>
      </c>
      <c r="H10" s="40">
        <v>532601</v>
      </c>
      <c r="I10" s="40">
        <v>648740</v>
      </c>
      <c r="J10" s="40">
        <v>727510</v>
      </c>
      <c r="K10" s="40">
        <v>771213</v>
      </c>
    </row>
    <row r="11" spans="1:11" x14ac:dyDescent="0.25">
      <c r="B11" s="26" t="s">
        <v>55</v>
      </c>
      <c r="C11" s="40">
        <v>117162</v>
      </c>
      <c r="D11" s="40">
        <v>118069</v>
      </c>
      <c r="E11" s="40">
        <v>152374</v>
      </c>
      <c r="F11" s="40">
        <v>170379</v>
      </c>
      <c r="G11" s="40">
        <v>192859</v>
      </c>
      <c r="H11" s="40">
        <v>243118</v>
      </c>
      <c r="I11" s="40">
        <v>301683</v>
      </c>
      <c r="J11" s="40">
        <v>336064</v>
      </c>
      <c r="K11" s="40">
        <v>359736</v>
      </c>
    </row>
    <row r="12" spans="1:11" x14ac:dyDescent="0.25">
      <c r="B12" s="26" t="s">
        <v>56</v>
      </c>
      <c r="C12" s="40">
        <v>25511</v>
      </c>
      <c r="D12" s="40">
        <v>31798</v>
      </c>
      <c r="E12" s="40">
        <v>43584</v>
      </c>
      <c r="F12" s="40">
        <v>52715</v>
      </c>
      <c r="G12" s="40">
        <v>65079</v>
      </c>
      <c r="H12" s="40">
        <v>78620</v>
      </c>
      <c r="I12" s="40">
        <v>110688</v>
      </c>
      <c r="J12" s="40">
        <v>126636</v>
      </c>
      <c r="K12" s="40">
        <v>137542</v>
      </c>
    </row>
    <row r="13" spans="1:11" x14ac:dyDescent="0.25">
      <c r="B13" s="26"/>
      <c r="C13" s="33"/>
      <c r="D13" s="33"/>
      <c r="E13" s="33"/>
      <c r="F13" s="33"/>
      <c r="G13" s="33"/>
      <c r="H13" s="33"/>
      <c r="I13" s="33"/>
      <c r="J13" s="33"/>
    </row>
    <row r="14" spans="1:11" x14ac:dyDescent="0.25">
      <c r="B14" s="23" t="s">
        <v>67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</row>
    <row r="15" spans="1:11" x14ac:dyDescent="0.25">
      <c r="B15" s="26" t="s">
        <v>50</v>
      </c>
      <c r="C15" s="40">
        <v>362</v>
      </c>
      <c r="D15" s="40">
        <v>288</v>
      </c>
      <c r="E15" s="40">
        <v>372</v>
      </c>
      <c r="F15" s="40">
        <v>657</v>
      </c>
      <c r="G15" s="40">
        <v>884</v>
      </c>
      <c r="H15" s="40">
        <v>947</v>
      </c>
      <c r="I15" s="40">
        <v>961</v>
      </c>
      <c r="J15" s="40">
        <v>555</v>
      </c>
      <c r="K15" s="40">
        <v>577</v>
      </c>
    </row>
    <row r="16" spans="1:11" x14ac:dyDescent="0.25">
      <c r="B16" s="26" t="s">
        <v>51</v>
      </c>
      <c r="C16" s="40">
        <v>357</v>
      </c>
      <c r="D16" s="40">
        <v>254</v>
      </c>
      <c r="E16" s="40">
        <v>290</v>
      </c>
      <c r="F16" s="40">
        <v>322</v>
      </c>
      <c r="G16" s="40">
        <v>345</v>
      </c>
      <c r="H16" s="40">
        <v>395</v>
      </c>
      <c r="I16" s="40">
        <v>349</v>
      </c>
      <c r="J16" s="40">
        <v>248</v>
      </c>
      <c r="K16" s="40">
        <v>150</v>
      </c>
    </row>
    <row r="17" spans="2:11" x14ac:dyDescent="0.25">
      <c r="B17" s="26" t="s">
        <v>52</v>
      </c>
      <c r="C17" s="40">
        <v>5922</v>
      </c>
      <c r="D17" s="40">
        <v>4981</v>
      </c>
      <c r="E17" s="40">
        <v>4293</v>
      </c>
      <c r="F17" s="40">
        <v>4417</v>
      </c>
      <c r="G17" s="40">
        <v>4496</v>
      </c>
      <c r="H17" s="40">
        <v>4754</v>
      </c>
      <c r="I17" s="40">
        <v>4340</v>
      </c>
      <c r="J17" s="40">
        <v>2660</v>
      </c>
      <c r="K17" s="40">
        <v>3617</v>
      </c>
    </row>
    <row r="18" spans="2:11" x14ac:dyDescent="0.25">
      <c r="B18" s="26" t="s">
        <v>53</v>
      </c>
      <c r="C18" s="40">
        <v>24851</v>
      </c>
      <c r="D18" s="40">
        <v>24471</v>
      </c>
      <c r="E18" s="40">
        <v>24092</v>
      </c>
      <c r="F18" s="40">
        <v>24526</v>
      </c>
      <c r="G18" s="40">
        <v>24258</v>
      </c>
      <c r="H18" s="40">
        <v>22940</v>
      </c>
      <c r="I18" s="40">
        <v>20743</v>
      </c>
      <c r="J18" s="40">
        <v>12711</v>
      </c>
      <c r="K18" s="40">
        <v>16523</v>
      </c>
    </row>
    <row r="19" spans="2:11" x14ac:dyDescent="0.25">
      <c r="B19" s="26" t="s">
        <v>54</v>
      </c>
      <c r="C19" s="40">
        <v>19984</v>
      </c>
      <c r="D19" s="40">
        <v>21217</v>
      </c>
      <c r="E19" s="40">
        <v>22269</v>
      </c>
      <c r="F19" s="40">
        <v>23988</v>
      </c>
      <c r="G19" s="40">
        <v>25486</v>
      </c>
      <c r="H19" s="40">
        <v>26047</v>
      </c>
      <c r="I19" s="40">
        <v>23584</v>
      </c>
      <c r="J19" s="40">
        <v>16583</v>
      </c>
      <c r="K19" s="40">
        <v>14560</v>
      </c>
    </row>
    <row r="20" spans="2:11" x14ac:dyDescent="0.25">
      <c r="B20" s="26" t="s">
        <v>55</v>
      </c>
      <c r="C20" s="40">
        <v>8707</v>
      </c>
      <c r="D20" s="40">
        <v>9592</v>
      </c>
      <c r="E20" s="40">
        <v>10049</v>
      </c>
      <c r="F20" s="40">
        <v>10934</v>
      </c>
      <c r="G20" s="40">
        <v>11684</v>
      </c>
      <c r="H20" s="40">
        <v>12980</v>
      </c>
      <c r="I20" s="40">
        <v>12211</v>
      </c>
      <c r="J20" s="40">
        <v>9791</v>
      </c>
      <c r="K20" s="40">
        <v>7122</v>
      </c>
    </row>
    <row r="21" spans="2:11" x14ac:dyDescent="0.25">
      <c r="B21" s="26" t="s">
        <v>56</v>
      </c>
      <c r="C21" s="40">
        <v>2706</v>
      </c>
      <c r="D21" s="40">
        <v>3168</v>
      </c>
      <c r="E21" s="40">
        <v>3286</v>
      </c>
      <c r="F21" s="40">
        <v>3733</v>
      </c>
      <c r="G21" s="40">
        <v>4186</v>
      </c>
      <c r="H21" s="40">
        <v>4922</v>
      </c>
      <c r="I21" s="40">
        <v>4938</v>
      </c>
      <c r="J21" s="40">
        <v>3295</v>
      </c>
      <c r="K21" s="40">
        <v>1913</v>
      </c>
    </row>
    <row r="22" spans="2:11" x14ac:dyDescent="0.25">
      <c r="B22" s="26"/>
      <c r="C22" s="33"/>
      <c r="D22" s="33"/>
      <c r="E22" s="33"/>
      <c r="F22" s="33"/>
      <c r="G22" s="33"/>
      <c r="H22" s="33"/>
      <c r="I22" s="33"/>
      <c r="J22" s="33"/>
    </row>
    <row r="23" spans="2:11" x14ac:dyDescent="0.25">
      <c r="B23" s="23" t="s">
        <v>68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</row>
    <row r="24" spans="2:11" x14ac:dyDescent="0.25">
      <c r="B24" s="26" t="s">
        <v>50</v>
      </c>
      <c r="C24" s="40">
        <v>1745</v>
      </c>
      <c r="D24" s="40">
        <v>1801</v>
      </c>
      <c r="E24" s="40">
        <v>2043</v>
      </c>
      <c r="F24" s="40">
        <v>2140</v>
      </c>
      <c r="G24" s="40">
        <v>2263</v>
      </c>
      <c r="H24" s="40">
        <v>2717</v>
      </c>
      <c r="I24" s="40">
        <v>2882</v>
      </c>
      <c r="J24" s="40">
        <v>3211</v>
      </c>
      <c r="K24" s="40">
        <v>3132</v>
      </c>
    </row>
    <row r="25" spans="2:11" x14ac:dyDescent="0.25">
      <c r="B25" s="26" t="s">
        <v>51</v>
      </c>
      <c r="C25" s="40">
        <v>915</v>
      </c>
      <c r="D25" s="40">
        <v>1137</v>
      </c>
      <c r="E25" s="40">
        <v>1144</v>
      </c>
      <c r="F25" s="40">
        <v>1228</v>
      </c>
      <c r="G25" s="40">
        <v>1301</v>
      </c>
      <c r="H25" s="40">
        <v>1769</v>
      </c>
      <c r="I25" s="40">
        <v>1969</v>
      </c>
      <c r="J25" s="40">
        <v>2226</v>
      </c>
      <c r="K25" s="40">
        <v>2158</v>
      </c>
    </row>
    <row r="26" spans="2:11" x14ac:dyDescent="0.25">
      <c r="B26" s="26" t="s">
        <v>52</v>
      </c>
      <c r="C26" s="40">
        <v>4149</v>
      </c>
      <c r="D26" s="40">
        <v>4552</v>
      </c>
      <c r="E26" s="40">
        <v>4457</v>
      </c>
      <c r="F26" s="40">
        <v>4641</v>
      </c>
      <c r="G26" s="40">
        <v>4783</v>
      </c>
      <c r="H26" s="40">
        <v>5742</v>
      </c>
      <c r="I26" s="40">
        <v>5912</v>
      </c>
      <c r="J26" s="40">
        <v>4671</v>
      </c>
      <c r="K26" s="40">
        <v>4953</v>
      </c>
    </row>
    <row r="27" spans="2:11" x14ac:dyDescent="0.25">
      <c r="B27" s="26" t="s">
        <v>53</v>
      </c>
      <c r="C27" s="40">
        <v>3079</v>
      </c>
      <c r="D27" s="40">
        <v>3500</v>
      </c>
      <c r="E27" s="40">
        <v>3572</v>
      </c>
      <c r="F27" s="40">
        <v>3777</v>
      </c>
      <c r="G27" s="40">
        <v>3924</v>
      </c>
      <c r="H27" s="40">
        <v>4463</v>
      </c>
      <c r="I27" s="40">
        <v>4630</v>
      </c>
      <c r="J27" s="40">
        <v>3598</v>
      </c>
      <c r="K27" s="40">
        <v>3882</v>
      </c>
    </row>
    <row r="28" spans="2:11" x14ac:dyDescent="0.25">
      <c r="B28" s="26" t="s">
        <v>54</v>
      </c>
      <c r="C28" s="40">
        <v>2266</v>
      </c>
      <c r="D28" s="40">
        <v>2859</v>
      </c>
      <c r="E28" s="40">
        <v>3006</v>
      </c>
      <c r="F28" s="40">
        <v>3230</v>
      </c>
      <c r="G28" s="40">
        <v>3477</v>
      </c>
      <c r="H28" s="40">
        <v>4061</v>
      </c>
      <c r="I28" s="40">
        <v>4135</v>
      </c>
      <c r="J28" s="40">
        <v>2893</v>
      </c>
      <c r="K28" s="40">
        <v>3371</v>
      </c>
    </row>
    <row r="29" spans="2:11" x14ac:dyDescent="0.25">
      <c r="B29" s="26" t="s">
        <v>55</v>
      </c>
      <c r="C29" s="40">
        <v>1649</v>
      </c>
      <c r="D29" s="40">
        <v>2045</v>
      </c>
      <c r="E29" s="40">
        <v>2139</v>
      </c>
      <c r="F29" s="40">
        <v>2290</v>
      </c>
      <c r="G29" s="40">
        <v>2398</v>
      </c>
      <c r="H29" s="40">
        <v>2925</v>
      </c>
      <c r="I29" s="40">
        <v>2850</v>
      </c>
      <c r="J29" s="40">
        <v>2077</v>
      </c>
      <c r="K29" s="40">
        <v>1972</v>
      </c>
    </row>
    <row r="30" spans="2:11" x14ac:dyDescent="0.25">
      <c r="B30" s="26" t="s">
        <v>56</v>
      </c>
      <c r="C30" s="40">
        <v>610</v>
      </c>
      <c r="D30" s="40">
        <v>880</v>
      </c>
      <c r="E30" s="40">
        <v>961</v>
      </c>
      <c r="F30" s="40">
        <v>1114</v>
      </c>
      <c r="G30" s="40">
        <v>1282</v>
      </c>
      <c r="H30" s="40">
        <v>1729</v>
      </c>
      <c r="I30" s="40">
        <v>1765</v>
      </c>
      <c r="J30" s="40">
        <v>1120</v>
      </c>
      <c r="K30" s="40">
        <v>684</v>
      </c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65" t="s">
        <v>61</v>
      </c>
      <c r="C32" s="11"/>
      <c r="D32" s="11"/>
      <c r="E32" s="11"/>
      <c r="F32" s="11"/>
      <c r="G32" s="11"/>
      <c r="H32" s="11"/>
      <c r="I32" s="11"/>
      <c r="J32" s="11"/>
    </row>
    <row r="33" spans="2:2" x14ac:dyDescent="0.25">
      <c r="B33" s="91" t="s">
        <v>119</v>
      </c>
    </row>
  </sheetData>
  <mergeCells count="1">
    <mergeCell ref="B2:J2"/>
  </mergeCells>
  <hyperlinks>
    <hyperlink ref="A1" location="Índice!A1" display="volta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O195"/>
  <sheetViews>
    <sheetView workbookViewId="0">
      <selection activeCell="O25" sqref="O25"/>
    </sheetView>
  </sheetViews>
  <sheetFormatPr defaultRowHeight="15" x14ac:dyDescent="0.25"/>
  <cols>
    <col min="1" max="1" width="9.140625" style="11"/>
    <col min="2" max="2" width="31" customWidth="1"/>
    <col min="12" max="12" width="9.85546875" style="104" customWidth="1"/>
    <col min="13" max="13" width="9.140625" style="11"/>
    <col min="14" max="14" width="9" style="11" bestFit="1" customWidth="1"/>
    <col min="15" max="41" width="9.140625" style="11"/>
  </cols>
  <sheetData>
    <row r="1" spans="1:41" s="11" customFormat="1" x14ac:dyDescent="0.25">
      <c r="B1" s="86" t="s">
        <v>147</v>
      </c>
      <c r="L1" s="102"/>
    </row>
    <row r="2" spans="1:41" s="11" customFormat="1" x14ac:dyDescent="0.25">
      <c r="L2" s="102"/>
    </row>
    <row r="3" spans="1:41" s="11" customFormat="1" ht="18" x14ac:dyDescent="0.25">
      <c r="B3" s="198" t="s">
        <v>23</v>
      </c>
      <c r="C3" s="198"/>
      <c r="D3" s="198"/>
      <c r="E3" s="198"/>
      <c r="F3" s="198"/>
      <c r="G3" s="198"/>
      <c r="H3" s="198"/>
      <c r="I3" s="198"/>
      <c r="J3" s="198"/>
      <c r="L3" s="102"/>
    </row>
    <row r="4" spans="1:41" s="11" customFormat="1" x14ac:dyDescent="0.25">
      <c r="L4" s="102"/>
    </row>
    <row r="5" spans="1:41" s="11" customFormat="1" ht="15.75" x14ac:dyDescent="0.25">
      <c r="B5" s="16" t="s">
        <v>148</v>
      </c>
      <c r="L5" s="102"/>
    </row>
    <row r="6" spans="1:41" s="107" customFormat="1" x14ac:dyDescent="0.25">
      <c r="A6" s="106"/>
      <c r="B6" s="105" t="s">
        <v>149</v>
      </c>
      <c r="C6" s="105">
        <v>2010</v>
      </c>
      <c r="D6" s="105">
        <v>2011</v>
      </c>
      <c r="E6" s="105">
        <v>2012</v>
      </c>
      <c r="F6" s="105">
        <v>2013</v>
      </c>
      <c r="G6" s="105">
        <v>2014</v>
      </c>
      <c r="H6" s="105">
        <v>2015</v>
      </c>
      <c r="I6" s="105">
        <v>2016</v>
      </c>
      <c r="J6" s="105">
        <v>2017</v>
      </c>
      <c r="K6" s="105">
        <v>2018</v>
      </c>
      <c r="L6" s="13">
        <v>2019</v>
      </c>
      <c r="M6" s="13">
        <v>2020</v>
      </c>
      <c r="N6" s="13">
        <v>2021</v>
      </c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</row>
    <row r="7" spans="1:41" s="11" customFormat="1" x14ac:dyDescent="0.25">
      <c r="B7" s="18" t="s">
        <v>29</v>
      </c>
      <c r="C7" s="100">
        <v>152019</v>
      </c>
      <c r="D7" s="100">
        <v>171647</v>
      </c>
      <c r="E7" s="100">
        <v>197780</v>
      </c>
      <c r="F7" s="100">
        <v>226723</v>
      </c>
      <c r="G7" s="100">
        <v>252912</v>
      </c>
      <c r="H7" s="100">
        <v>275078</v>
      </c>
      <c r="I7" s="100">
        <v>332125</v>
      </c>
      <c r="J7" s="100">
        <v>383019</v>
      </c>
      <c r="K7" s="100">
        <v>454443</v>
      </c>
      <c r="L7" s="103">
        <v>501287</v>
      </c>
      <c r="M7" s="103">
        <v>650877</v>
      </c>
      <c r="N7" s="179">
        <v>681123</v>
      </c>
    </row>
    <row r="8" spans="1:41" s="11" customFormat="1" x14ac:dyDescent="0.25">
      <c r="B8" s="18" t="s">
        <v>30</v>
      </c>
      <c r="C8" s="100">
        <v>559</v>
      </c>
      <c r="D8" s="100">
        <v>698</v>
      </c>
      <c r="E8" s="100">
        <v>741</v>
      </c>
      <c r="F8" s="100">
        <v>811</v>
      </c>
      <c r="G8" s="100">
        <v>867</v>
      </c>
      <c r="H8" s="100">
        <v>1214</v>
      </c>
      <c r="I8" s="100">
        <v>1350</v>
      </c>
      <c r="J8" s="100">
        <v>1729</v>
      </c>
      <c r="K8" s="100">
        <v>14659</v>
      </c>
      <c r="L8" s="103">
        <v>18228</v>
      </c>
      <c r="M8" s="103">
        <v>20662</v>
      </c>
      <c r="N8" s="179">
        <v>18790</v>
      </c>
    </row>
    <row r="9" spans="1:41" s="11" customFormat="1" x14ac:dyDescent="0.25">
      <c r="B9" s="18" t="s">
        <v>31</v>
      </c>
      <c r="C9" s="100">
        <v>161</v>
      </c>
      <c r="D9" s="100">
        <v>194</v>
      </c>
      <c r="E9" s="100">
        <v>294</v>
      </c>
      <c r="F9" s="100">
        <v>379</v>
      </c>
      <c r="G9" s="100">
        <v>358</v>
      </c>
      <c r="H9" s="100">
        <v>514</v>
      </c>
      <c r="I9" s="100">
        <v>588</v>
      </c>
      <c r="J9" s="100">
        <v>801</v>
      </c>
      <c r="K9" s="100">
        <v>1220</v>
      </c>
      <c r="L9" s="103">
        <v>1369</v>
      </c>
      <c r="M9" s="103">
        <v>1793</v>
      </c>
      <c r="N9" s="179">
        <v>2119</v>
      </c>
    </row>
    <row r="10" spans="1:41" s="11" customFormat="1" x14ac:dyDescent="0.25">
      <c r="B10" s="21" t="s">
        <v>27</v>
      </c>
      <c r="C10" s="115">
        <v>152739</v>
      </c>
      <c r="D10" s="115">
        <v>172539</v>
      </c>
      <c r="E10" s="115">
        <v>198815</v>
      </c>
      <c r="F10" s="115">
        <v>227913</v>
      </c>
      <c r="G10" s="115">
        <v>254137</v>
      </c>
      <c r="H10" s="115">
        <v>276806</v>
      </c>
      <c r="I10" s="115">
        <v>334063</v>
      </c>
      <c r="J10" s="115">
        <v>385549</v>
      </c>
      <c r="K10" s="115">
        <v>470322</v>
      </c>
      <c r="L10" s="116">
        <v>520884</v>
      </c>
      <c r="M10" s="116">
        <f>M7+M8+M9</f>
        <v>673332</v>
      </c>
      <c r="N10" s="180">
        <v>702032</v>
      </c>
    </row>
    <row r="11" spans="1:41" s="11" customFormat="1" x14ac:dyDescent="0.25">
      <c r="B11" s="87"/>
      <c r="C11" s="101"/>
      <c r="D11" s="101"/>
      <c r="E11" s="101"/>
      <c r="F11" s="101"/>
      <c r="G11" s="101"/>
      <c r="H11" s="101"/>
      <c r="I11" s="101"/>
      <c r="J11" s="101"/>
      <c r="L11" s="102"/>
      <c r="N11" s="49"/>
    </row>
    <row r="12" spans="1:41" x14ac:dyDescent="0.25">
      <c r="B12" s="23" t="s">
        <v>150</v>
      </c>
      <c r="C12" s="13">
        <v>2010</v>
      </c>
      <c r="D12" s="13">
        <v>2011</v>
      </c>
      <c r="E12" s="13">
        <v>2012</v>
      </c>
      <c r="F12" s="13">
        <v>2013</v>
      </c>
      <c r="G12" s="13">
        <v>2014</v>
      </c>
      <c r="H12" s="13">
        <v>2015</v>
      </c>
      <c r="I12" s="13">
        <v>2016</v>
      </c>
      <c r="J12" s="13">
        <v>2017</v>
      </c>
      <c r="K12" s="13">
        <v>2018</v>
      </c>
      <c r="L12" s="13">
        <v>2019</v>
      </c>
      <c r="M12" s="13">
        <v>2020</v>
      </c>
      <c r="N12" s="13">
        <v>2021</v>
      </c>
    </row>
    <row r="13" spans="1:41" s="11" customFormat="1" x14ac:dyDescent="0.25">
      <c r="B13" s="18" t="s">
        <v>29</v>
      </c>
      <c r="C13" s="100">
        <v>2293416</v>
      </c>
      <c r="D13" s="100">
        <v>2365230</v>
      </c>
      <c r="E13" s="100">
        <v>2372365</v>
      </c>
      <c r="F13" s="100">
        <v>2417368</v>
      </c>
      <c r="G13" s="100">
        <v>2476780</v>
      </c>
      <c r="H13" s="100">
        <v>2443497</v>
      </c>
      <c r="I13" s="100">
        <v>2370895</v>
      </c>
      <c r="J13" s="100">
        <v>2340020</v>
      </c>
      <c r="K13" s="100">
        <v>2262918</v>
      </c>
      <c r="L13" s="103">
        <v>2288564</v>
      </c>
      <c r="M13" s="103">
        <v>2364371</v>
      </c>
      <c r="N13" s="179">
        <v>2339194</v>
      </c>
    </row>
    <row r="14" spans="1:41" s="11" customFormat="1" x14ac:dyDescent="0.25">
      <c r="B14" s="18" t="s">
        <v>30</v>
      </c>
      <c r="C14" s="100">
        <v>511752</v>
      </c>
      <c r="D14" s="100">
        <v>521136</v>
      </c>
      <c r="E14" s="100">
        <v>531849</v>
      </c>
      <c r="F14" s="100">
        <v>546998</v>
      </c>
      <c r="G14" s="100">
        <v>564385</v>
      </c>
      <c r="H14" s="100">
        <v>578976</v>
      </c>
      <c r="I14" s="100">
        <v>603531</v>
      </c>
      <c r="J14" s="100">
        <v>632492</v>
      </c>
      <c r="K14" s="100">
        <v>641686</v>
      </c>
      <c r="L14" s="103">
        <v>648554</v>
      </c>
      <c r="M14" s="103">
        <v>674873</v>
      </c>
      <c r="N14" s="179">
        <v>685366</v>
      </c>
    </row>
    <row r="15" spans="1:41" s="11" customFormat="1" x14ac:dyDescent="0.25">
      <c r="B15" s="18" t="s">
        <v>31</v>
      </c>
      <c r="C15" s="100">
        <v>162563</v>
      </c>
      <c r="D15" s="100">
        <v>162375</v>
      </c>
      <c r="E15" s="100">
        <v>165825</v>
      </c>
      <c r="F15" s="100">
        <v>171030</v>
      </c>
      <c r="G15" s="100">
        <v>173382</v>
      </c>
      <c r="H15" s="100">
        <v>172791</v>
      </c>
      <c r="I15" s="100">
        <v>177289</v>
      </c>
      <c r="J15" s="100">
        <v>180106</v>
      </c>
      <c r="K15" s="100">
        <v>182551</v>
      </c>
      <c r="L15" s="103">
        <v>181767</v>
      </c>
      <c r="M15" s="103">
        <v>187648</v>
      </c>
      <c r="N15" s="179">
        <v>191099</v>
      </c>
    </row>
    <row r="16" spans="1:41" s="11" customFormat="1" x14ac:dyDescent="0.25">
      <c r="B16" s="21" t="s">
        <v>27</v>
      </c>
      <c r="C16" s="115">
        <v>2967731</v>
      </c>
      <c r="D16" s="115">
        <v>3048741</v>
      </c>
      <c r="E16" s="115">
        <v>3070039</v>
      </c>
      <c r="F16" s="115">
        <v>3135396</v>
      </c>
      <c r="G16" s="115">
        <v>3214547</v>
      </c>
      <c r="H16" s="115">
        <v>3195264</v>
      </c>
      <c r="I16" s="115">
        <v>3151715</v>
      </c>
      <c r="J16" s="115">
        <v>3152618</v>
      </c>
      <c r="K16" s="115">
        <v>3087155</v>
      </c>
      <c r="L16" s="116">
        <v>3118885</v>
      </c>
      <c r="M16" s="116">
        <f>M13+M14+M15</f>
        <v>3226892</v>
      </c>
      <c r="N16" s="180">
        <v>3215659</v>
      </c>
    </row>
    <row r="17" spans="2:12" s="11" customFormat="1" x14ac:dyDescent="0.25">
      <c r="L17" s="102"/>
    </row>
    <row r="18" spans="2:12" s="11" customFormat="1" x14ac:dyDescent="0.25">
      <c r="B18" s="11" t="s">
        <v>286</v>
      </c>
      <c r="L18" s="102"/>
    </row>
    <row r="19" spans="2:12" s="11" customFormat="1" x14ac:dyDescent="0.25">
      <c r="L19" s="102"/>
    </row>
    <row r="20" spans="2:12" s="11" customFormat="1" x14ac:dyDescent="0.25">
      <c r="L20" s="102"/>
    </row>
    <row r="21" spans="2:12" s="11" customFormat="1" x14ac:dyDescent="0.25">
      <c r="L21" s="102"/>
    </row>
    <row r="22" spans="2:12" s="11" customFormat="1" x14ac:dyDescent="0.25">
      <c r="L22" s="102"/>
    </row>
    <row r="23" spans="2:12" s="11" customFormat="1" x14ac:dyDescent="0.25">
      <c r="L23" s="102"/>
    </row>
    <row r="24" spans="2:12" s="11" customFormat="1" x14ac:dyDescent="0.25">
      <c r="L24" s="102"/>
    </row>
    <row r="25" spans="2:12" s="11" customFormat="1" x14ac:dyDescent="0.25">
      <c r="L25" s="102"/>
    </row>
    <row r="26" spans="2:12" s="11" customFormat="1" x14ac:dyDescent="0.25">
      <c r="L26" s="102"/>
    </row>
    <row r="27" spans="2:12" s="11" customFormat="1" x14ac:dyDescent="0.25">
      <c r="L27" s="102"/>
    </row>
    <row r="28" spans="2:12" s="11" customFormat="1" x14ac:dyDescent="0.25">
      <c r="L28" s="102"/>
    </row>
    <row r="29" spans="2:12" s="11" customFormat="1" x14ac:dyDescent="0.25">
      <c r="L29" s="102"/>
    </row>
    <row r="30" spans="2:12" s="11" customFormat="1" x14ac:dyDescent="0.25">
      <c r="L30" s="102"/>
    </row>
    <row r="31" spans="2:12" s="11" customFormat="1" x14ac:dyDescent="0.25">
      <c r="L31" s="102"/>
    </row>
    <row r="32" spans="2:12" s="11" customFormat="1" x14ac:dyDescent="0.25">
      <c r="L32" s="102"/>
    </row>
    <row r="33" spans="12:12" s="11" customFormat="1" x14ac:dyDescent="0.25">
      <c r="L33" s="102"/>
    </row>
    <row r="34" spans="12:12" s="11" customFormat="1" x14ac:dyDescent="0.25">
      <c r="L34" s="102"/>
    </row>
    <row r="35" spans="12:12" s="11" customFormat="1" x14ac:dyDescent="0.25">
      <c r="L35" s="102"/>
    </row>
    <row r="36" spans="12:12" s="11" customFormat="1" x14ac:dyDescent="0.25">
      <c r="L36" s="102"/>
    </row>
    <row r="37" spans="12:12" s="11" customFormat="1" x14ac:dyDescent="0.25">
      <c r="L37" s="102"/>
    </row>
    <row r="38" spans="12:12" s="11" customFormat="1" x14ac:dyDescent="0.25">
      <c r="L38" s="102"/>
    </row>
    <row r="39" spans="12:12" s="11" customFormat="1" x14ac:dyDescent="0.25">
      <c r="L39" s="102"/>
    </row>
    <row r="40" spans="12:12" s="11" customFormat="1" x14ac:dyDescent="0.25">
      <c r="L40" s="102"/>
    </row>
    <row r="41" spans="12:12" s="11" customFormat="1" x14ac:dyDescent="0.25">
      <c r="L41" s="102"/>
    </row>
    <row r="42" spans="12:12" s="11" customFormat="1" x14ac:dyDescent="0.25">
      <c r="L42" s="102"/>
    </row>
    <row r="43" spans="12:12" s="11" customFormat="1" x14ac:dyDescent="0.25">
      <c r="L43" s="102"/>
    </row>
    <row r="44" spans="12:12" s="11" customFormat="1" x14ac:dyDescent="0.25">
      <c r="L44" s="102"/>
    </row>
    <row r="45" spans="12:12" s="11" customFormat="1" x14ac:dyDescent="0.25">
      <c r="L45" s="102"/>
    </row>
    <row r="46" spans="12:12" s="11" customFormat="1" x14ac:dyDescent="0.25">
      <c r="L46" s="102"/>
    </row>
    <row r="47" spans="12:12" s="11" customFormat="1" x14ac:dyDescent="0.25">
      <c r="L47" s="102"/>
    </row>
    <row r="48" spans="12:12" s="11" customFormat="1" x14ac:dyDescent="0.25">
      <c r="L48" s="102"/>
    </row>
    <row r="49" spans="12:12" s="11" customFormat="1" x14ac:dyDescent="0.25">
      <c r="L49" s="102"/>
    </row>
    <row r="50" spans="12:12" s="11" customFormat="1" x14ac:dyDescent="0.25">
      <c r="L50" s="102"/>
    </row>
    <row r="51" spans="12:12" s="11" customFormat="1" x14ac:dyDescent="0.25">
      <c r="L51" s="102"/>
    </row>
    <row r="52" spans="12:12" s="11" customFormat="1" x14ac:dyDescent="0.25">
      <c r="L52" s="102"/>
    </row>
    <row r="53" spans="12:12" s="11" customFormat="1" x14ac:dyDescent="0.25">
      <c r="L53" s="102"/>
    </row>
    <row r="54" spans="12:12" s="11" customFormat="1" x14ac:dyDescent="0.25">
      <c r="L54" s="102"/>
    </row>
    <row r="55" spans="12:12" s="11" customFormat="1" x14ac:dyDescent="0.25">
      <c r="L55" s="102"/>
    </row>
    <row r="56" spans="12:12" s="11" customFormat="1" x14ac:dyDescent="0.25">
      <c r="L56" s="102"/>
    </row>
    <row r="57" spans="12:12" s="11" customFormat="1" x14ac:dyDescent="0.25">
      <c r="L57" s="102"/>
    </row>
    <row r="58" spans="12:12" s="11" customFormat="1" x14ac:dyDescent="0.25">
      <c r="L58" s="102"/>
    </row>
    <row r="59" spans="12:12" s="11" customFormat="1" x14ac:dyDescent="0.25">
      <c r="L59" s="102"/>
    </row>
    <row r="60" spans="12:12" s="11" customFormat="1" x14ac:dyDescent="0.25">
      <c r="L60" s="102"/>
    </row>
    <row r="61" spans="12:12" s="11" customFormat="1" x14ac:dyDescent="0.25">
      <c r="L61" s="102"/>
    </row>
    <row r="62" spans="12:12" s="11" customFormat="1" x14ac:dyDescent="0.25">
      <c r="L62" s="102"/>
    </row>
    <row r="63" spans="12:12" s="11" customFormat="1" x14ac:dyDescent="0.25">
      <c r="L63" s="102"/>
    </row>
    <row r="64" spans="12:12" s="11" customFormat="1" x14ac:dyDescent="0.25">
      <c r="L64" s="102"/>
    </row>
    <row r="65" spans="12:12" s="11" customFormat="1" x14ac:dyDescent="0.25">
      <c r="L65" s="102"/>
    </row>
    <row r="66" spans="12:12" s="11" customFormat="1" x14ac:dyDescent="0.25">
      <c r="L66" s="102"/>
    </row>
    <row r="67" spans="12:12" s="11" customFormat="1" x14ac:dyDescent="0.25">
      <c r="L67" s="102"/>
    </row>
    <row r="68" spans="12:12" s="11" customFormat="1" x14ac:dyDescent="0.25">
      <c r="L68" s="102"/>
    </row>
    <row r="69" spans="12:12" s="11" customFormat="1" x14ac:dyDescent="0.25">
      <c r="L69" s="102"/>
    </row>
    <row r="70" spans="12:12" s="11" customFormat="1" x14ac:dyDescent="0.25">
      <c r="L70" s="102"/>
    </row>
    <row r="71" spans="12:12" s="11" customFormat="1" x14ac:dyDescent="0.25">
      <c r="L71" s="102"/>
    </row>
    <row r="72" spans="12:12" s="11" customFormat="1" x14ac:dyDescent="0.25">
      <c r="L72" s="102"/>
    </row>
    <row r="73" spans="12:12" s="11" customFormat="1" x14ac:dyDescent="0.25">
      <c r="L73" s="102"/>
    </row>
    <row r="74" spans="12:12" s="11" customFormat="1" x14ac:dyDescent="0.25">
      <c r="L74" s="102"/>
    </row>
    <row r="75" spans="12:12" s="11" customFormat="1" x14ac:dyDescent="0.25">
      <c r="L75" s="102"/>
    </row>
    <row r="76" spans="12:12" s="11" customFormat="1" x14ac:dyDescent="0.25">
      <c r="L76" s="102"/>
    </row>
    <row r="77" spans="12:12" s="11" customFormat="1" x14ac:dyDescent="0.25">
      <c r="L77" s="102"/>
    </row>
    <row r="78" spans="12:12" s="11" customFormat="1" x14ac:dyDescent="0.25">
      <c r="L78" s="102"/>
    </row>
    <row r="79" spans="12:12" s="11" customFormat="1" x14ac:dyDescent="0.25">
      <c r="L79" s="102"/>
    </row>
    <row r="80" spans="12:12" s="11" customFormat="1" x14ac:dyDescent="0.25">
      <c r="L80" s="102"/>
    </row>
    <row r="81" spans="12:12" s="11" customFormat="1" x14ac:dyDescent="0.25">
      <c r="L81" s="102"/>
    </row>
    <row r="82" spans="12:12" s="11" customFormat="1" x14ac:dyDescent="0.25">
      <c r="L82" s="102"/>
    </row>
    <row r="83" spans="12:12" s="11" customFormat="1" x14ac:dyDescent="0.25">
      <c r="L83" s="102"/>
    </row>
    <row r="84" spans="12:12" s="11" customFormat="1" x14ac:dyDescent="0.25">
      <c r="L84" s="102"/>
    </row>
    <row r="85" spans="12:12" s="11" customFormat="1" x14ac:dyDescent="0.25">
      <c r="L85" s="102"/>
    </row>
    <row r="86" spans="12:12" s="11" customFormat="1" x14ac:dyDescent="0.25">
      <c r="L86" s="102"/>
    </row>
    <row r="87" spans="12:12" s="11" customFormat="1" x14ac:dyDescent="0.25">
      <c r="L87" s="102"/>
    </row>
    <row r="88" spans="12:12" s="11" customFormat="1" x14ac:dyDescent="0.25">
      <c r="L88" s="102"/>
    </row>
    <row r="89" spans="12:12" s="11" customFormat="1" x14ac:dyDescent="0.25">
      <c r="L89" s="102"/>
    </row>
    <row r="90" spans="12:12" s="11" customFormat="1" x14ac:dyDescent="0.25">
      <c r="L90" s="102"/>
    </row>
    <row r="91" spans="12:12" s="11" customFormat="1" x14ac:dyDescent="0.25">
      <c r="L91" s="102"/>
    </row>
    <row r="92" spans="12:12" s="11" customFormat="1" x14ac:dyDescent="0.25">
      <c r="L92" s="102"/>
    </row>
    <row r="93" spans="12:12" s="11" customFormat="1" x14ac:dyDescent="0.25">
      <c r="L93" s="102"/>
    </row>
    <row r="94" spans="12:12" s="11" customFormat="1" x14ac:dyDescent="0.25">
      <c r="L94" s="102"/>
    </row>
    <row r="95" spans="12:12" s="11" customFormat="1" x14ac:dyDescent="0.25">
      <c r="L95" s="102"/>
    </row>
    <row r="96" spans="12:12" s="11" customFormat="1" x14ac:dyDescent="0.25">
      <c r="L96" s="102"/>
    </row>
    <row r="97" spans="12:12" s="11" customFormat="1" x14ac:dyDescent="0.25">
      <c r="L97" s="102"/>
    </row>
    <row r="98" spans="12:12" s="11" customFormat="1" x14ac:dyDescent="0.25">
      <c r="L98" s="102"/>
    </row>
    <row r="99" spans="12:12" s="11" customFormat="1" x14ac:dyDescent="0.25">
      <c r="L99" s="102"/>
    </row>
    <row r="100" spans="12:12" s="11" customFormat="1" x14ac:dyDescent="0.25">
      <c r="L100" s="102"/>
    </row>
    <row r="101" spans="12:12" s="11" customFormat="1" x14ac:dyDescent="0.25">
      <c r="L101" s="102"/>
    </row>
    <row r="102" spans="12:12" s="11" customFormat="1" x14ac:dyDescent="0.25">
      <c r="L102" s="102"/>
    </row>
    <row r="103" spans="12:12" s="11" customFormat="1" x14ac:dyDescent="0.25">
      <c r="L103" s="102"/>
    </row>
    <row r="104" spans="12:12" s="11" customFormat="1" x14ac:dyDescent="0.25">
      <c r="L104" s="102"/>
    </row>
    <row r="105" spans="12:12" s="11" customFormat="1" x14ac:dyDescent="0.25">
      <c r="L105" s="102"/>
    </row>
    <row r="106" spans="12:12" s="11" customFormat="1" x14ac:dyDescent="0.25">
      <c r="L106" s="102"/>
    </row>
    <row r="107" spans="12:12" s="11" customFormat="1" x14ac:dyDescent="0.25">
      <c r="L107" s="102"/>
    </row>
    <row r="108" spans="12:12" s="11" customFormat="1" x14ac:dyDescent="0.25">
      <c r="L108" s="102"/>
    </row>
    <row r="109" spans="12:12" s="11" customFormat="1" x14ac:dyDescent="0.25">
      <c r="L109" s="102"/>
    </row>
    <row r="110" spans="12:12" s="11" customFormat="1" x14ac:dyDescent="0.25">
      <c r="L110" s="102"/>
    </row>
    <row r="111" spans="12:12" s="11" customFormat="1" x14ac:dyDescent="0.25">
      <c r="L111" s="102"/>
    </row>
    <row r="112" spans="12:12" s="11" customFormat="1" x14ac:dyDescent="0.25">
      <c r="L112" s="102"/>
    </row>
    <row r="113" spans="12:12" s="11" customFormat="1" x14ac:dyDescent="0.25">
      <c r="L113" s="102"/>
    </row>
    <row r="114" spans="12:12" s="11" customFormat="1" x14ac:dyDescent="0.25">
      <c r="L114" s="102"/>
    </row>
    <row r="115" spans="12:12" s="11" customFormat="1" x14ac:dyDescent="0.25">
      <c r="L115" s="102"/>
    </row>
    <row r="116" spans="12:12" s="11" customFormat="1" x14ac:dyDescent="0.25">
      <c r="L116" s="102"/>
    </row>
    <row r="117" spans="12:12" s="11" customFormat="1" x14ac:dyDescent="0.25">
      <c r="L117" s="102"/>
    </row>
    <row r="118" spans="12:12" s="11" customFormat="1" x14ac:dyDescent="0.25">
      <c r="L118" s="102"/>
    </row>
    <row r="119" spans="12:12" s="11" customFormat="1" x14ac:dyDescent="0.25">
      <c r="L119" s="102"/>
    </row>
    <row r="120" spans="12:12" s="11" customFormat="1" x14ac:dyDescent="0.25">
      <c r="L120" s="102"/>
    </row>
    <row r="121" spans="12:12" s="11" customFormat="1" x14ac:dyDescent="0.25">
      <c r="L121" s="102"/>
    </row>
    <row r="122" spans="12:12" s="11" customFormat="1" x14ac:dyDescent="0.25">
      <c r="L122" s="102"/>
    </row>
    <row r="123" spans="12:12" s="11" customFormat="1" x14ac:dyDescent="0.25">
      <c r="L123" s="102"/>
    </row>
    <row r="124" spans="12:12" s="11" customFormat="1" x14ac:dyDescent="0.25">
      <c r="L124" s="102"/>
    </row>
    <row r="125" spans="12:12" s="11" customFormat="1" x14ac:dyDescent="0.25">
      <c r="L125" s="102"/>
    </row>
    <row r="126" spans="12:12" s="11" customFormat="1" x14ac:dyDescent="0.25">
      <c r="L126" s="102"/>
    </row>
    <row r="127" spans="12:12" s="11" customFormat="1" x14ac:dyDescent="0.25">
      <c r="L127" s="102"/>
    </row>
    <row r="128" spans="12:12" s="11" customFormat="1" x14ac:dyDescent="0.25">
      <c r="L128" s="102"/>
    </row>
    <row r="129" spans="12:12" s="11" customFormat="1" x14ac:dyDescent="0.25">
      <c r="L129" s="102"/>
    </row>
    <row r="130" spans="12:12" s="11" customFormat="1" x14ac:dyDescent="0.25">
      <c r="L130" s="102"/>
    </row>
    <row r="131" spans="12:12" s="11" customFormat="1" x14ac:dyDescent="0.25">
      <c r="L131" s="102"/>
    </row>
    <row r="132" spans="12:12" s="11" customFormat="1" x14ac:dyDescent="0.25">
      <c r="L132" s="102"/>
    </row>
    <row r="133" spans="12:12" s="11" customFormat="1" x14ac:dyDescent="0.25">
      <c r="L133" s="102"/>
    </row>
    <row r="134" spans="12:12" s="11" customFormat="1" x14ac:dyDescent="0.25">
      <c r="L134" s="102"/>
    </row>
    <row r="135" spans="12:12" s="11" customFormat="1" x14ac:dyDescent="0.25">
      <c r="L135" s="102"/>
    </row>
    <row r="136" spans="12:12" s="11" customFormat="1" x14ac:dyDescent="0.25">
      <c r="L136" s="102"/>
    </row>
    <row r="137" spans="12:12" s="11" customFormat="1" x14ac:dyDescent="0.25">
      <c r="L137" s="102"/>
    </row>
    <row r="138" spans="12:12" s="11" customFormat="1" x14ac:dyDescent="0.25">
      <c r="L138" s="102"/>
    </row>
    <row r="139" spans="12:12" s="11" customFormat="1" x14ac:dyDescent="0.25">
      <c r="L139" s="102"/>
    </row>
    <row r="140" spans="12:12" s="11" customFormat="1" x14ac:dyDescent="0.25">
      <c r="L140" s="102"/>
    </row>
    <row r="141" spans="12:12" s="11" customFormat="1" x14ac:dyDescent="0.25">
      <c r="L141" s="102"/>
    </row>
    <row r="142" spans="12:12" s="11" customFormat="1" x14ac:dyDescent="0.25">
      <c r="L142" s="102"/>
    </row>
    <row r="143" spans="12:12" s="11" customFormat="1" x14ac:dyDescent="0.25">
      <c r="L143" s="102"/>
    </row>
    <row r="144" spans="12:12" s="11" customFormat="1" x14ac:dyDescent="0.25">
      <c r="L144" s="102"/>
    </row>
    <row r="145" spans="12:12" s="11" customFormat="1" x14ac:dyDescent="0.25">
      <c r="L145" s="102"/>
    </row>
    <row r="146" spans="12:12" s="11" customFormat="1" x14ac:dyDescent="0.25">
      <c r="L146" s="102"/>
    </row>
    <row r="147" spans="12:12" s="11" customFormat="1" x14ac:dyDescent="0.25">
      <c r="L147" s="102"/>
    </row>
    <row r="148" spans="12:12" s="11" customFormat="1" x14ac:dyDescent="0.25">
      <c r="L148" s="102"/>
    </row>
    <row r="149" spans="12:12" s="11" customFormat="1" x14ac:dyDescent="0.25">
      <c r="L149" s="102"/>
    </row>
    <row r="150" spans="12:12" s="11" customFormat="1" x14ac:dyDescent="0.25">
      <c r="L150" s="102"/>
    </row>
    <row r="151" spans="12:12" s="11" customFormat="1" x14ac:dyDescent="0.25">
      <c r="L151" s="102"/>
    </row>
    <row r="152" spans="12:12" s="11" customFormat="1" x14ac:dyDescent="0.25">
      <c r="L152" s="102"/>
    </row>
    <row r="153" spans="12:12" s="11" customFormat="1" x14ac:dyDescent="0.25">
      <c r="L153" s="102"/>
    </row>
    <row r="154" spans="12:12" s="11" customFormat="1" x14ac:dyDescent="0.25">
      <c r="L154" s="102"/>
    </row>
    <row r="155" spans="12:12" s="11" customFormat="1" x14ac:dyDescent="0.25">
      <c r="L155" s="102"/>
    </row>
    <row r="156" spans="12:12" s="11" customFormat="1" x14ac:dyDescent="0.25">
      <c r="L156" s="102"/>
    </row>
    <row r="157" spans="12:12" s="11" customFormat="1" x14ac:dyDescent="0.25">
      <c r="L157" s="102"/>
    </row>
    <row r="158" spans="12:12" s="11" customFormat="1" x14ac:dyDescent="0.25">
      <c r="L158" s="102"/>
    </row>
    <row r="159" spans="12:12" s="11" customFormat="1" x14ac:dyDescent="0.25">
      <c r="L159" s="102"/>
    </row>
    <row r="160" spans="12:12" s="11" customFormat="1" x14ac:dyDescent="0.25">
      <c r="L160" s="102"/>
    </row>
    <row r="161" spans="12:12" s="11" customFormat="1" x14ac:dyDescent="0.25">
      <c r="L161" s="102"/>
    </row>
    <row r="162" spans="12:12" s="11" customFormat="1" x14ac:dyDescent="0.25">
      <c r="L162" s="102"/>
    </row>
    <row r="163" spans="12:12" s="11" customFormat="1" x14ac:dyDescent="0.25">
      <c r="L163" s="102"/>
    </row>
    <row r="164" spans="12:12" s="11" customFormat="1" x14ac:dyDescent="0.25">
      <c r="L164" s="102"/>
    </row>
    <row r="165" spans="12:12" s="11" customFormat="1" x14ac:dyDescent="0.25">
      <c r="L165" s="102"/>
    </row>
    <row r="166" spans="12:12" s="11" customFormat="1" x14ac:dyDescent="0.25">
      <c r="L166" s="102"/>
    </row>
    <row r="167" spans="12:12" s="11" customFormat="1" x14ac:dyDescent="0.25">
      <c r="L167" s="102"/>
    </row>
    <row r="168" spans="12:12" s="11" customFormat="1" x14ac:dyDescent="0.25">
      <c r="L168" s="102"/>
    </row>
    <row r="169" spans="12:12" s="11" customFormat="1" x14ac:dyDescent="0.25">
      <c r="L169" s="102"/>
    </row>
    <row r="170" spans="12:12" s="11" customFormat="1" x14ac:dyDescent="0.25">
      <c r="L170" s="102"/>
    </row>
    <row r="171" spans="12:12" s="11" customFormat="1" x14ac:dyDescent="0.25">
      <c r="L171" s="102"/>
    </row>
    <row r="172" spans="12:12" s="11" customFormat="1" x14ac:dyDescent="0.25">
      <c r="L172" s="102"/>
    </row>
    <row r="173" spans="12:12" s="11" customFormat="1" x14ac:dyDescent="0.25">
      <c r="L173" s="102"/>
    </row>
    <row r="174" spans="12:12" s="11" customFormat="1" x14ac:dyDescent="0.25">
      <c r="L174" s="102"/>
    </row>
    <row r="175" spans="12:12" s="11" customFormat="1" x14ac:dyDescent="0.25">
      <c r="L175" s="102"/>
    </row>
    <row r="176" spans="12:12" s="11" customFormat="1" x14ac:dyDescent="0.25">
      <c r="L176" s="102"/>
    </row>
    <row r="177" spans="12:12" s="11" customFormat="1" x14ac:dyDescent="0.25">
      <c r="L177" s="102"/>
    </row>
    <row r="178" spans="12:12" s="11" customFormat="1" x14ac:dyDescent="0.25">
      <c r="L178" s="102"/>
    </row>
    <row r="179" spans="12:12" s="11" customFormat="1" x14ac:dyDescent="0.25">
      <c r="L179" s="102"/>
    </row>
    <row r="180" spans="12:12" s="11" customFormat="1" x14ac:dyDescent="0.25">
      <c r="L180" s="102"/>
    </row>
    <row r="181" spans="12:12" s="11" customFormat="1" x14ac:dyDescent="0.25">
      <c r="L181" s="102"/>
    </row>
    <row r="182" spans="12:12" s="11" customFormat="1" x14ac:dyDescent="0.25">
      <c r="L182" s="102"/>
    </row>
    <row r="183" spans="12:12" s="11" customFormat="1" x14ac:dyDescent="0.25">
      <c r="L183" s="102"/>
    </row>
    <row r="184" spans="12:12" s="11" customFormat="1" x14ac:dyDescent="0.25">
      <c r="L184" s="102"/>
    </row>
    <row r="185" spans="12:12" s="11" customFormat="1" x14ac:dyDescent="0.25">
      <c r="L185" s="102"/>
    </row>
    <row r="186" spans="12:12" s="11" customFormat="1" x14ac:dyDescent="0.25">
      <c r="L186" s="102"/>
    </row>
    <row r="187" spans="12:12" s="11" customFormat="1" x14ac:dyDescent="0.25">
      <c r="L187" s="102"/>
    </row>
    <row r="188" spans="12:12" s="11" customFormat="1" x14ac:dyDescent="0.25">
      <c r="L188" s="102"/>
    </row>
    <row r="189" spans="12:12" s="11" customFormat="1" x14ac:dyDescent="0.25">
      <c r="L189" s="102"/>
    </row>
    <row r="190" spans="12:12" s="11" customFormat="1" x14ac:dyDescent="0.25">
      <c r="L190" s="102"/>
    </row>
    <row r="191" spans="12:12" s="11" customFormat="1" x14ac:dyDescent="0.25">
      <c r="L191" s="102"/>
    </row>
    <row r="192" spans="12:12" s="11" customFormat="1" x14ac:dyDescent="0.25">
      <c r="L192" s="102"/>
    </row>
    <row r="193" spans="12:12" s="11" customFormat="1" x14ac:dyDescent="0.25">
      <c r="L193" s="102"/>
    </row>
    <row r="194" spans="12:12" s="11" customFormat="1" x14ac:dyDescent="0.25">
      <c r="L194" s="102"/>
    </row>
    <row r="195" spans="12:12" s="11" customFormat="1" x14ac:dyDescent="0.25">
      <c r="L195" s="102"/>
    </row>
  </sheetData>
  <mergeCells count="1">
    <mergeCell ref="B3:J3"/>
  </mergeCells>
  <hyperlinks>
    <hyperlink ref="B1" location="Índice!A1" display="Volta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4"/>
  <sheetViews>
    <sheetView showGridLines="0" topLeftCell="B1" zoomScaleNormal="100" workbookViewId="0">
      <selection activeCell="B12" sqref="B12"/>
    </sheetView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6" width="13.7109375" customWidth="1"/>
    <col min="7" max="8" width="13.5703125" customWidth="1"/>
    <col min="9" max="9" width="13.85546875" customWidth="1"/>
    <col min="10" max="10" width="14" bestFit="1" customWidth="1"/>
    <col min="11" max="11" width="15.5703125" bestFit="1" customWidth="1"/>
    <col min="12" max="12" width="14.5703125" customWidth="1"/>
  </cols>
  <sheetData>
    <row r="1" spans="1:12" x14ac:dyDescent="0.25">
      <c r="A1" s="82" t="s">
        <v>109</v>
      </c>
    </row>
    <row r="2" spans="1:12" ht="18" customHeight="1" x14ac:dyDescent="0.25">
      <c r="B2" s="198" t="s">
        <v>73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144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74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26" t="s">
        <v>69</v>
      </c>
      <c r="C6" s="14">
        <v>677346335870.35999</v>
      </c>
      <c r="D6" s="14">
        <v>681538033267.38013</v>
      </c>
      <c r="E6" s="14">
        <v>704173478858.47034</v>
      </c>
      <c r="F6" s="14">
        <v>722126562449.46997</v>
      </c>
      <c r="G6" s="14">
        <v>794869594010.72974</v>
      </c>
      <c r="H6" s="14">
        <v>840278833315.65015</v>
      </c>
      <c r="I6" s="14">
        <v>903183082688.33997</v>
      </c>
      <c r="J6" s="14">
        <v>989454931759.81006</v>
      </c>
      <c r="K6" s="14">
        <v>1035327660690.34</v>
      </c>
      <c r="L6" s="14">
        <v>1097769762335.17</v>
      </c>
    </row>
    <row r="7" spans="1:12" x14ac:dyDescent="0.25">
      <c r="B7" s="26" t="s">
        <v>70</v>
      </c>
      <c r="C7" s="14">
        <v>359145788062.14447</v>
      </c>
      <c r="D7" s="14">
        <v>402458405496.66565</v>
      </c>
      <c r="E7" s="14">
        <v>472912922136.67291</v>
      </c>
      <c r="F7" s="14">
        <v>563561775594.73364</v>
      </c>
      <c r="G7" s="14">
        <v>691128896595.51355</v>
      </c>
      <c r="H7" s="14">
        <v>810216050692.80322</v>
      </c>
      <c r="I7" s="14">
        <v>887486955006.19897</v>
      </c>
      <c r="J7" s="14">
        <v>1005509735808.1656</v>
      </c>
      <c r="K7" s="14">
        <v>1080132742627.5029</v>
      </c>
      <c r="L7" s="14">
        <v>1106343587720.1533</v>
      </c>
    </row>
    <row r="8" spans="1:12" ht="18" customHeight="1" x14ac:dyDescent="0.25">
      <c r="B8" s="27" t="s">
        <v>9</v>
      </c>
      <c r="C8" s="25">
        <v>1036492123932.5044</v>
      </c>
      <c r="D8" s="25">
        <v>1083996438764.0458</v>
      </c>
      <c r="E8" s="25">
        <v>1177086400995.1433</v>
      </c>
      <c r="F8" s="25">
        <v>1285688338044.2036</v>
      </c>
      <c r="G8" s="25">
        <v>1485998490606.2432</v>
      </c>
      <c r="H8" s="25">
        <v>1650494884008.4534</v>
      </c>
      <c r="I8" s="25">
        <v>1790670037694.5391</v>
      </c>
      <c r="J8" s="25">
        <v>1994964667567.9756</v>
      </c>
      <c r="K8" s="25">
        <f>K6+K7</f>
        <v>2115460403317.8428</v>
      </c>
      <c r="L8" s="25">
        <f>L6+L7</f>
        <v>2204113350055.3232</v>
      </c>
    </row>
    <row r="9" spans="1:12" ht="15.75" customHeight="1" x14ac:dyDescent="0.25">
      <c r="B9" s="26" t="s">
        <v>71</v>
      </c>
      <c r="C9" s="30">
        <v>0.21527389193490526</v>
      </c>
      <c r="D9" s="30">
        <v>0.20331468523239296</v>
      </c>
      <c r="E9" s="30">
        <v>0.20368506215488227</v>
      </c>
      <c r="F9" s="30">
        <v>0.21443195664625905</v>
      </c>
      <c r="G9" s="30">
        <v>0.23710705020918307</v>
      </c>
      <c r="H9" s="30">
        <v>0.2518361950398344</v>
      </c>
      <c r="I9" s="30">
        <v>0.2622698619533374</v>
      </c>
      <c r="J9" s="30">
        <v>0.27490495872119602</v>
      </c>
      <c r="K9" s="30">
        <f>K8/K10</f>
        <v>0.28403608169191352</v>
      </c>
      <c r="L9" s="30">
        <f>L8/L10</f>
        <v>0.26136434377060996</v>
      </c>
    </row>
    <row r="10" spans="1:12" ht="12.75" customHeight="1" x14ac:dyDescent="0.25">
      <c r="B10" s="26" t="s">
        <v>72</v>
      </c>
      <c r="C10" s="14">
        <v>4814760000000</v>
      </c>
      <c r="D10" s="14">
        <v>5331619000000</v>
      </c>
      <c r="E10" s="14">
        <v>5778953000000</v>
      </c>
      <c r="F10" s="14">
        <v>5995787000000</v>
      </c>
      <c r="G10" s="14">
        <v>6267205000000</v>
      </c>
      <c r="H10" s="14">
        <v>6553843000000</v>
      </c>
      <c r="I10" s="14">
        <v>6827586000000</v>
      </c>
      <c r="J10" s="14">
        <v>7256925000000.5898</v>
      </c>
      <c r="K10" s="14">
        <v>7447858000000.25</v>
      </c>
      <c r="L10" s="14">
        <v>8433106514291</v>
      </c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12" ht="15.75" x14ac:dyDescent="0.25">
      <c r="A12" s="11"/>
      <c r="B12" s="74" t="s">
        <v>291</v>
      </c>
      <c r="C12" s="72"/>
      <c r="D12" s="73"/>
      <c r="E12" s="73"/>
      <c r="F12" s="73"/>
      <c r="G12" s="73"/>
      <c r="H12" s="73"/>
      <c r="I12" s="73"/>
    </row>
    <row r="13" spans="1:12" x14ac:dyDescent="0.25">
      <c r="A13" s="11"/>
      <c r="B13" s="199" t="s">
        <v>123</v>
      </c>
      <c r="C13" s="199"/>
      <c r="D13" s="199"/>
      <c r="E13" s="199"/>
      <c r="F13" s="199"/>
      <c r="G13" s="199"/>
      <c r="H13" s="199"/>
      <c r="I13" s="199"/>
    </row>
    <row r="14" spans="1:12" x14ac:dyDescent="0.25">
      <c r="A14" s="11"/>
      <c r="B14" s="49" t="s">
        <v>131</v>
      </c>
      <c r="C14" s="48"/>
      <c r="D14" s="48"/>
      <c r="E14" s="48"/>
      <c r="F14" s="48"/>
      <c r="G14" s="48"/>
      <c r="H14" s="48"/>
      <c r="I14" s="48"/>
    </row>
    <row r="15" spans="1:12" x14ac:dyDescent="0.25">
      <c r="A15" s="11"/>
      <c r="B15" s="49" t="s">
        <v>130</v>
      </c>
      <c r="C15" s="48"/>
      <c r="D15" s="48"/>
      <c r="E15" s="48"/>
      <c r="F15" s="48"/>
      <c r="G15" s="48"/>
      <c r="H15" s="48"/>
      <c r="I15" s="48"/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A24" s="11"/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A27" s="11"/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9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2">
    <mergeCell ref="B2:I2"/>
    <mergeCell ref="B13:I13"/>
  </mergeCells>
  <hyperlinks>
    <hyperlink ref="A1" location="Índice!A1" display="volta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6"/>
  <sheetViews>
    <sheetView showGridLines="0" topLeftCell="B1" zoomScaleNormal="100" workbookViewId="0">
      <selection activeCell="B11" sqref="B11:I11"/>
    </sheetView>
  </sheetViews>
  <sheetFormatPr defaultRowHeight="15" x14ac:dyDescent="0.25"/>
  <cols>
    <col min="2" max="2" width="30.85546875" customWidth="1"/>
    <col min="3" max="3" width="12.5703125" customWidth="1"/>
    <col min="4" max="4" width="12.28515625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2.5703125" bestFit="1" customWidth="1"/>
    <col min="11" max="11" width="13.7109375" customWidth="1"/>
    <col min="12" max="12" width="13.5703125" customWidth="1"/>
  </cols>
  <sheetData>
    <row r="1" spans="1:12" x14ac:dyDescent="0.25">
      <c r="A1" s="55" t="s">
        <v>109</v>
      </c>
    </row>
    <row r="2" spans="1:12" ht="18" x14ac:dyDescent="0.25">
      <c r="B2" s="198" t="s">
        <v>73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224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78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26" t="s">
        <v>75</v>
      </c>
      <c r="C6" s="14">
        <v>241999853509.15994</v>
      </c>
      <c r="D6" s="14">
        <v>238705269386.52011</v>
      </c>
      <c r="E6" s="14">
        <v>251292693771.91016</v>
      </c>
      <c r="F6" s="14">
        <v>272706319011.90997</v>
      </c>
      <c r="G6" s="14">
        <v>304390476084.63977</v>
      </c>
      <c r="H6" s="14">
        <v>320383878615.06995</v>
      </c>
      <c r="I6" s="14">
        <v>338296492673.72998</v>
      </c>
      <c r="J6" s="92">
        <v>368257316052.79999</v>
      </c>
      <c r="K6" s="92">
        <v>382700834528.58002</v>
      </c>
      <c r="L6" s="92">
        <v>401883934732.17999</v>
      </c>
    </row>
    <row r="7" spans="1:12" x14ac:dyDescent="0.25">
      <c r="B7" s="26" t="s">
        <v>76</v>
      </c>
      <c r="C7" s="14">
        <v>433719797473.71008</v>
      </c>
      <c r="D7" s="14">
        <v>438907342632.23999</v>
      </c>
      <c r="E7" s="14">
        <v>448238858040.08014</v>
      </c>
      <c r="F7" s="14">
        <v>443982641692.01001</v>
      </c>
      <c r="G7" s="14">
        <v>483763949174.54004</v>
      </c>
      <c r="H7" s="14">
        <v>511990499070.75012</v>
      </c>
      <c r="I7" s="14">
        <v>556107206727.35999</v>
      </c>
      <c r="J7" s="92">
        <v>611369813131.77002</v>
      </c>
      <c r="K7" s="92">
        <v>642487490079.73999</v>
      </c>
      <c r="L7" s="92">
        <v>684911392147.02002</v>
      </c>
    </row>
    <row r="8" spans="1:12" x14ac:dyDescent="0.25">
      <c r="B8" s="26" t="s">
        <v>77</v>
      </c>
      <c r="C8" s="92">
        <v>1626684887.49</v>
      </c>
      <c r="D8" s="92">
        <v>3925421248.6199999</v>
      </c>
      <c r="E8" s="92">
        <v>4641927046.4799995</v>
      </c>
      <c r="F8" s="92">
        <v>5437601745.5499992</v>
      </c>
      <c r="G8" s="92">
        <v>6715168751.5500002</v>
      </c>
      <c r="H8" s="92">
        <v>7904455629.8299999</v>
      </c>
      <c r="I8" s="92">
        <v>8779383287.25</v>
      </c>
      <c r="J8" s="92">
        <v>9827802575.2399998</v>
      </c>
      <c r="K8" s="92">
        <v>10139336082.02</v>
      </c>
      <c r="L8" s="92">
        <v>10974435455.969999</v>
      </c>
    </row>
    <row r="9" spans="1:12" x14ac:dyDescent="0.25">
      <c r="B9" s="27" t="s">
        <v>9</v>
      </c>
      <c r="C9" s="25">
        <v>677346335870.35999</v>
      </c>
      <c r="D9" s="25">
        <v>681538033267.38013</v>
      </c>
      <c r="E9" s="25">
        <v>704173478858.47021</v>
      </c>
      <c r="F9" s="25">
        <v>722126562449.46997</v>
      </c>
      <c r="G9" s="25">
        <v>794869594010.72986</v>
      </c>
      <c r="H9" s="25">
        <v>840278833315.65002</v>
      </c>
      <c r="I9" s="25">
        <v>903183082688.33997</v>
      </c>
      <c r="J9" s="25">
        <v>989454931759.81006</v>
      </c>
      <c r="K9" s="25">
        <f>SUM(K6:K8)</f>
        <v>1035327660690.3401</v>
      </c>
      <c r="L9" s="25">
        <f>SUM(L6:L8)</f>
        <v>1097769762335.1699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4.25" customHeight="1" x14ac:dyDescent="0.25">
      <c r="B11" s="200" t="s">
        <v>292</v>
      </c>
      <c r="C11" s="200"/>
      <c r="D11" s="200"/>
      <c r="E11" s="200"/>
      <c r="F11" s="200"/>
      <c r="G11" s="200"/>
      <c r="H11" s="200"/>
      <c r="I11" s="200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11" x14ac:dyDescent="0.25">
      <c r="B17" s="11"/>
      <c r="C17" s="11"/>
      <c r="D17" s="11"/>
      <c r="E17" s="11"/>
      <c r="F17" s="11"/>
      <c r="G17" s="11"/>
      <c r="H17" s="11"/>
      <c r="I17" s="11"/>
    </row>
    <row r="18" spans="1:11" x14ac:dyDescent="0.25">
      <c r="B18" s="11"/>
      <c r="C18" s="11"/>
      <c r="D18" s="11"/>
      <c r="E18" s="11"/>
      <c r="F18" s="11"/>
      <c r="G18" s="11"/>
      <c r="H18" s="11"/>
      <c r="I18" s="11"/>
    </row>
    <row r="19" spans="1:11" x14ac:dyDescent="0.25">
      <c r="B19" s="11"/>
      <c r="C19" s="11"/>
      <c r="D19" s="11"/>
      <c r="E19" s="11"/>
      <c r="F19" s="11"/>
      <c r="G19" s="11"/>
      <c r="H19" s="11"/>
      <c r="I19" s="11"/>
    </row>
    <row r="20" spans="1:11" x14ac:dyDescent="0.25">
      <c r="B20" s="11"/>
      <c r="C20" s="11"/>
      <c r="D20" s="11"/>
      <c r="E20" s="11"/>
      <c r="F20" s="11"/>
      <c r="G20" s="11"/>
      <c r="H20" s="11"/>
      <c r="I20" s="11"/>
    </row>
    <row r="21" spans="1:11" x14ac:dyDescent="0.25">
      <c r="B21" s="11"/>
      <c r="C21" s="11"/>
      <c r="D21" s="11"/>
      <c r="E21" s="11"/>
      <c r="F21" s="11"/>
      <c r="G21" s="11"/>
      <c r="H21" s="11"/>
      <c r="I21" s="11"/>
    </row>
    <row r="22" spans="1:11" x14ac:dyDescent="0.25">
      <c r="B22" s="11"/>
      <c r="C22" s="11"/>
      <c r="D22" s="11"/>
      <c r="E22" s="11"/>
      <c r="F22" s="11"/>
      <c r="G22" s="11"/>
      <c r="H22" s="11"/>
      <c r="I22" s="11"/>
    </row>
    <row r="23" spans="1:11" x14ac:dyDescent="0.25">
      <c r="B23" s="11"/>
      <c r="C23" s="11"/>
      <c r="D23" s="11"/>
      <c r="E23" s="11"/>
      <c r="F23" s="11"/>
      <c r="G23" s="11"/>
      <c r="H23" s="11"/>
      <c r="I23" s="11"/>
    </row>
    <row r="24" spans="1:11" x14ac:dyDescent="0.25">
      <c r="B24" s="11"/>
      <c r="C24" s="11"/>
      <c r="D24" s="11"/>
      <c r="E24" s="11"/>
      <c r="F24" s="11"/>
      <c r="G24" s="11"/>
      <c r="H24" s="11"/>
      <c r="I24" s="11"/>
    </row>
    <row r="25" spans="1:11" x14ac:dyDescent="0.25">
      <c r="B25" s="11"/>
      <c r="C25" s="11"/>
      <c r="D25" s="11"/>
      <c r="E25" s="11"/>
      <c r="F25" s="11"/>
      <c r="G25" s="11"/>
      <c r="H25" s="11"/>
      <c r="I25" s="11"/>
    </row>
    <row r="26" spans="1:11" x14ac:dyDescent="0.25">
      <c r="B26" s="11"/>
      <c r="C26" s="11"/>
      <c r="D26" s="11"/>
      <c r="E26" s="11"/>
      <c r="F26" s="11"/>
      <c r="G26" s="11"/>
      <c r="H26" s="11"/>
      <c r="I26" s="11"/>
    </row>
    <row r="27" spans="1:11" x14ac:dyDescent="0.25">
      <c r="B27" s="11"/>
      <c r="C27" s="11"/>
      <c r="D27" s="11"/>
      <c r="E27" s="11"/>
      <c r="F27" s="11"/>
      <c r="G27" s="11"/>
      <c r="H27" s="11"/>
      <c r="I27" s="11"/>
    </row>
    <row r="28" spans="1:11" x14ac:dyDescent="0.25">
      <c r="B28" s="11"/>
      <c r="C28" s="11"/>
      <c r="D28" s="11"/>
      <c r="E28" s="11"/>
      <c r="F28" s="11"/>
      <c r="G28" s="11"/>
      <c r="H28" s="11"/>
      <c r="I28" s="11"/>
    </row>
    <row r="29" spans="1:11" x14ac:dyDescent="0.25">
      <c r="B29" s="11"/>
      <c r="C29" s="11"/>
      <c r="D29" s="11"/>
      <c r="E29" s="11"/>
      <c r="F29" s="11"/>
      <c r="G29" s="11"/>
      <c r="H29" s="11"/>
      <c r="I29" s="11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</sheetData>
  <mergeCells count="2">
    <mergeCell ref="B2:I2"/>
    <mergeCell ref="B11:I11"/>
  </mergeCells>
  <hyperlinks>
    <hyperlink ref="A1" location="Índice!A1" display="volta" xr:uid="{00000000-0004-0000-10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570"/>
  <sheetViews>
    <sheetView topLeftCell="B1" zoomScaleNormal="100" workbookViewId="0">
      <selection activeCell="B12" sqref="B12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2.5703125" bestFit="1" customWidth="1"/>
    <col min="11" max="11" width="14" bestFit="1" customWidth="1"/>
    <col min="12" max="12" width="16.28515625" customWidth="1"/>
  </cols>
  <sheetData>
    <row r="1" spans="1:23" x14ac:dyDescent="0.25">
      <c r="A1" s="86" t="s">
        <v>109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18" x14ac:dyDescent="0.25">
      <c r="A2" s="11"/>
      <c r="B2" s="198" t="s">
        <v>73</v>
      </c>
      <c r="C2" s="198"/>
      <c r="D2" s="198"/>
      <c r="E2" s="198"/>
      <c r="F2" s="198"/>
      <c r="G2" s="198"/>
      <c r="H2" s="198"/>
      <c r="I2" s="198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5.75" x14ac:dyDescent="0.25">
      <c r="A4" s="11"/>
      <c r="B4" s="16" t="s">
        <v>143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x14ac:dyDescent="0.25">
      <c r="A5" s="11"/>
      <c r="B5" s="90" t="s">
        <v>126</v>
      </c>
      <c r="C5" s="41">
        <v>2012</v>
      </c>
      <c r="D5" s="41">
        <v>2013</v>
      </c>
      <c r="E5" s="41">
        <v>2014</v>
      </c>
      <c r="F5" s="41">
        <v>2015</v>
      </c>
      <c r="G5" s="41">
        <v>2016</v>
      </c>
      <c r="H5" s="41">
        <v>2017</v>
      </c>
      <c r="I5" s="41">
        <v>2018</v>
      </c>
      <c r="J5" s="41">
        <v>2019</v>
      </c>
      <c r="K5" s="41">
        <v>2020</v>
      </c>
      <c r="L5" s="117">
        <v>44470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x14ac:dyDescent="0.25">
      <c r="A6" s="11"/>
      <c r="B6" s="87" t="s">
        <v>12</v>
      </c>
      <c r="C6" s="19">
        <v>498289356663.66998</v>
      </c>
      <c r="D6" s="19">
        <v>496089152393.93005</v>
      </c>
      <c r="E6" s="19">
        <v>496093315335.70996</v>
      </c>
      <c r="F6" s="19">
        <v>484860152444.46014</v>
      </c>
      <c r="G6" s="19">
        <v>519300415745.4201</v>
      </c>
      <c r="H6" s="19">
        <v>533143897474.14972</v>
      </c>
      <c r="I6" s="19">
        <v>566109965095.81018</v>
      </c>
      <c r="J6" s="19">
        <v>608359302835.95996</v>
      </c>
      <c r="K6" s="19">
        <v>636906672872.90002</v>
      </c>
      <c r="L6" s="19">
        <v>668712467846.78003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x14ac:dyDescent="0.25">
      <c r="A7" s="11"/>
      <c r="B7" s="87" t="s">
        <v>13</v>
      </c>
      <c r="C7" s="19">
        <v>59344247339.450043</v>
      </c>
      <c r="D7" s="19">
        <v>60366375311.890022</v>
      </c>
      <c r="E7" s="19">
        <v>67603540295.780037</v>
      </c>
      <c r="F7" s="19">
        <v>76421502303.130051</v>
      </c>
      <c r="G7" s="19">
        <v>89269598400.849991</v>
      </c>
      <c r="H7" s="19">
        <v>99929406418.699951</v>
      </c>
      <c r="I7" s="19">
        <v>109984934087.68983</v>
      </c>
      <c r="J7" s="19">
        <v>121552842756.97</v>
      </c>
      <c r="K7" s="19">
        <v>127534435949.5</v>
      </c>
      <c r="L7" s="19">
        <v>137500909880.95001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25">
      <c r="A8" s="11"/>
      <c r="B8" s="87" t="s">
        <v>14</v>
      </c>
      <c r="C8" s="19">
        <v>114286476637.78993</v>
      </c>
      <c r="D8" s="19">
        <v>119845206261.30998</v>
      </c>
      <c r="E8" s="19">
        <v>135070411838.97997</v>
      </c>
      <c r="F8" s="19">
        <v>152010159982.22012</v>
      </c>
      <c r="G8" s="19">
        <v>176606033884.17996</v>
      </c>
      <c r="H8" s="19">
        <v>197052201545.77011</v>
      </c>
      <c r="I8" s="19">
        <v>217419335115.67996</v>
      </c>
      <c r="J8" s="19">
        <v>248038411023.42999</v>
      </c>
      <c r="K8" s="19">
        <v>261143761976.17001</v>
      </c>
      <c r="L8" s="19">
        <v>280733117249.62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25">
      <c r="A9" s="11"/>
      <c r="B9" s="88" t="s">
        <v>9</v>
      </c>
      <c r="C9" s="89">
        <v>671920080640.90991</v>
      </c>
      <c r="D9" s="89">
        <v>676300733967.13</v>
      </c>
      <c r="E9" s="89">
        <v>698767267470.46997</v>
      </c>
      <c r="F9" s="89">
        <v>713291814729.8103</v>
      </c>
      <c r="G9" s="89">
        <v>785176048030.45007</v>
      </c>
      <c r="H9" s="89">
        <v>830125505438.61975</v>
      </c>
      <c r="I9" s="89">
        <v>893514234299.17993</v>
      </c>
      <c r="J9" s="89">
        <f>J6+J7+J8</f>
        <v>977950556616.35986</v>
      </c>
      <c r="K9" s="89">
        <f>K6+K7+K8</f>
        <v>1025584870798.5701</v>
      </c>
      <c r="L9" s="89">
        <f>L6+L7+L8</f>
        <v>1086946494977.35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x14ac:dyDescent="0.25">
      <c r="A12" s="11"/>
      <c r="B12" s="49" t="s">
        <v>293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25">
      <c r="A13" s="11"/>
      <c r="B13" s="49" t="s">
        <v>132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  <row r="378" spans="1:23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</row>
    <row r="379" spans="1:23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</row>
    <row r="380" spans="1:23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</row>
    <row r="381" spans="1:23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</row>
    <row r="382" spans="1:23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</row>
    <row r="383" spans="1:23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</row>
    <row r="384" spans="1:23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</row>
    <row r="385" spans="1:23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</row>
    <row r="386" spans="1:23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</row>
    <row r="387" spans="1:23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</row>
    <row r="388" spans="1:23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</row>
    <row r="389" spans="1:23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</row>
    <row r="390" spans="1:23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</row>
    <row r="391" spans="1:23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</row>
    <row r="392" spans="1:23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</row>
    <row r="393" spans="1:23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</row>
    <row r="394" spans="1:23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</row>
    <row r="395" spans="1:23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</row>
    <row r="396" spans="1:23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</row>
    <row r="397" spans="1:23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</row>
    <row r="398" spans="1:23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</row>
    <row r="399" spans="1:23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</row>
    <row r="400" spans="1:23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</row>
    <row r="401" spans="1:23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</row>
    <row r="402" spans="1:23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</row>
    <row r="403" spans="1:23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</row>
    <row r="404" spans="1:23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</row>
    <row r="405" spans="1:23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</row>
    <row r="406" spans="1:23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</row>
    <row r="407" spans="1:23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</row>
    <row r="408" spans="1:23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</row>
    <row r="409" spans="1:23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</row>
    <row r="410" spans="1:23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</row>
    <row r="411" spans="1:23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</row>
    <row r="412" spans="1:23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</row>
    <row r="413" spans="1:23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</row>
    <row r="414" spans="1:23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</row>
    <row r="415" spans="1:23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</row>
    <row r="416" spans="1:23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</row>
    <row r="417" spans="1:23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</row>
    <row r="418" spans="1:23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</row>
    <row r="419" spans="1:23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</row>
    <row r="420" spans="1:23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</row>
    <row r="421" spans="1:23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</row>
    <row r="422" spans="1:23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</row>
    <row r="423" spans="1:23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</row>
    <row r="424" spans="1:23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</row>
    <row r="425" spans="1:23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</row>
    <row r="426" spans="1:23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</row>
    <row r="427" spans="1:23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</row>
    <row r="428" spans="1:23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</row>
    <row r="429" spans="1:23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</row>
    <row r="430" spans="1:23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</row>
    <row r="431" spans="1:23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</row>
    <row r="432" spans="1:23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</row>
    <row r="433" spans="1:23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</row>
    <row r="434" spans="1:23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</row>
    <row r="435" spans="1:23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</row>
    <row r="436" spans="1:23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</row>
    <row r="437" spans="1:23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</row>
    <row r="438" spans="1:23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</row>
    <row r="439" spans="1:23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</row>
    <row r="440" spans="1:23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</row>
    <row r="441" spans="1:23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</row>
    <row r="442" spans="1:23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</row>
    <row r="443" spans="1:23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</row>
    <row r="444" spans="1:23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</row>
    <row r="445" spans="1:23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</row>
    <row r="446" spans="1:23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</row>
    <row r="447" spans="1:23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</row>
    <row r="448" spans="1:23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</row>
    <row r="449" spans="1:23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</row>
    <row r="450" spans="1:23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</row>
    <row r="451" spans="1:23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</row>
    <row r="452" spans="1:23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</row>
    <row r="453" spans="1:23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</row>
    <row r="454" spans="1:23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</row>
    <row r="455" spans="1:23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</row>
    <row r="456" spans="1:23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</row>
    <row r="457" spans="1:23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</row>
    <row r="458" spans="1:23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</row>
    <row r="459" spans="1:23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</row>
    <row r="460" spans="1:23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</row>
    <row r="461" spans="1:23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</row>
    <row r="462" spans="1:23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</row>
    <row r="463" spans="1:23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</row>
    <row r="464" spans="1:23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</row>
    <row r="465" spans="1:23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</row>
    <row r="466" spans="1:23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</row>
    <row r="467" spans="1:23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</row>
    <row r="468" spans="1:23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</row>
    <row r="469" spans="1:23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</row>
    <row r="470" spans="1:23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</row>
    <row r="471" spans="1:23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</row>
    <row r="472" spans="1:23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</row>
    <row r="473" spans="1:23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</row>
    <row r="474" spans="1:23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</row>
    <row r="475" spans="1:23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</row>
    <row r="476" spans="1:23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</row>
    <row r="477" spans="1:23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</row>
    <row r="478" spans="1:23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</row>
    <row r="479" spans="1:23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</row>
    <row r="480" spans="1:23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</row>
    <row r="481" spans="1:23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</row>
    <row r="482" spans="1:23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</row>
    <row r="483" spans="1:23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</row>
    <row r="484" spans="1:23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</row>
    <row r="485" spans="1:23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</row>
    <row r="486" spans="1:23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</row>
    <row r="487" spans="1:23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</row>
    <row r="488" spans="1:23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</row>
    <row r="489" spans="1:23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</row>
    <row r="490" spans="1:23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</row>
    <row r="491" spans="1:23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</row>
    <row r="492" spans="1:23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</row>
    <row r="493" spans="1:23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</row>
    <row r="494" spans="1:23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</row>
    <row r="495" spans="1:23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</row>
    <row r="496" spans="1:23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</row>
    <row r="497" spans="1:23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</row>
    <row r="498" spans="1:23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</row>
    <row r="499" spans="1:23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</row>
    <row r="500" spans="1:23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</row>
    <row r="501" spans="1:23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</row>
    <row r="502" spans="1:23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</row>
    <row r="503" spans="1:23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</row>
    <row r="504" spans="1:23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</row>
    <row r="505" spans="1:23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</row>
    <row r="506" spans="1:23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</row>
    <row r="507" spans="1:23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</row>
    <row r="508" spans="1:23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</row>
    <row r="509" spans="1:23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</row>
    <row r="510" spans="1:23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</row>
    <row r="511" spans="1:23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</row>
    <row r="512" spans="1:23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</row>
    <row r="513" spans="1:23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</row>
    <row r="514" spans="1:23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</row>
    <row r="515" spans="1:23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</row>
    <row r="516" spans="1:23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</row>
    <row r="517" spans="1:23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</row>
    <row r="518" spans="1:23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</row>
    <row r="519" spans="1:23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</row>
    <row r="520" spans="1:23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</row>
    <row r="521" spans="1:23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</row>
    <row r="522" spans="1:23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</row>
    <row r="523" spans="1:23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</row>
    <row r="524" spans="1:23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</row>
    <row r="525" spans="1:23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</row>
    <row r="526" spans="1:23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</row>
    <row r="527" spans="1:23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</row>
    <row r="528" spans="1:23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</row>
    <row r="529" spans="1:23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</row>
    <row r="530" spans="1:23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</row>
    <row r="531" spans="1:23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</row>
    <row r="532" spans="1:23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</row>
    <row r="533" spans="1:23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</row>
    <row r="534" spans="1:23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</row>
    <row r="535" spans="1:23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</row>
    <row r="536" spans="1:23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</row>
    <row r="537" spans="1:23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</row>
    <row r="538" spans="1:23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</row>
    <row r="539" spans="1:23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</row>
    <row r="540" spans="1:23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</row>
    <row r="541" spans="1:23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</row>
    <row r="542" spans="1:23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</row>
    <row r="543" spans="1:23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</row>
    <row r="544" spans="1:23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</row>
    <row r="545" spans="1:23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</row>
    <row r="546" spans="1:23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</row>
    <row r="547" spans="1:23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</row>
    <row r="548" spans="1:23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</row>
    <row r="549" spans="1:23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</row>
    <row r="550" spans="1:23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</row>
    <row r="551" spans="1:23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</row>
    <row r="552" spans="1:23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</row>
    <row r="553" spans="1:23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</row>
    <row r="554" spans="1:23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</row>
    <row r="555" spans="1:23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</row>
    <row r="556" spans="1:23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</row>
    <row r="557" spans="1:23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</row>
    <row r="558" spans="1:23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</row>
    <row r="559" spans="1:23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</row>
    <row r="560" spans="1:23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</row>
    <row r="561" spans="1:23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</row>
    <row r="562" spans="1:23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</row>
    <row r="563" spans="1:23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</row>
    <row r="564" spans="1:23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</row>
    <row r="565" spans="1:23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</row>
    <row r="566" spans="1:23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</row>
    <row r="567" spans="1:23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</row>
    <row r="568" spans="1:23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</row>
    <row r="569" spans="1:23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</row>
    <row r="570" spans="1:23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</row>
  </sheetData>
  <mergeCells count="1">
    <mergeCell ref="B2:I2"/>
  </mergeCells>
  <hyperlinks>
    <hyperlink ref="A1" location="Índice!A1" display="volta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3"/>
  <sheetViews>
    <sheetView showGridLines="0" topLeftCell="A4" zoomScaleNormal="100" workbookViewId="0">
      <selection activeCell="B11" sqref="B11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42578125" customWidth="1"/>
    <col min="7" max="7" width="13" customWidth="1"/>
    <col min="8" max="8" width="12.42578125" customWidth="1"/>
    <col min="9" max="9" width="12.28515625" customWidth="1"/>
    <col min="10" max="10" width="12.5703125" bestFit="1" customWidth="1"/>
    <col min="11" max="12" width="14" bestFit="1" customWidth="1"/>
    <col min="13" max="13" width="11.28515625" customWidth="1"/>
  </cols>
  <sheetData>
    <row r="1" spans="1:12" x14ac:dyDescent="0.25">
      <c r="A1" s="55" t="s">
        <v>109</v>
      </c>
    </row>
    <row r="2" spans="1:12" ht="18" x14ac:dyDescent="0.25">
      <c r="B2" s="198" t="s">
        <v>73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225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82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26" t="s">
        <v>79</v>
      </c>
      <c r="C6" s="14">
        <v>79006082551</v>
      </c>
      <c r="D6" s="14">
        <v>84066560937</v>
      </c>
      <c r="E6" s="14">
        <v>94201046842</v>
      </c>
      <c r="F6" s="14">
        <v>107655289260</v>
      </c>
      <c r="G6" s="14">
        <v>123872299078</v>
      </c>
      <c r="H6" s="14">
        <v>140614270030</v>
      </c>
      <c r="I6" s="14">
        <v>150948221018</v>
      </c>
      <c r="J6" s="14">
        <v>165135653950.21298</v>
      </c>
      <c r="K6" s="14">
        <v>173249656594.41733</v>
      </c>
      <c r="L6" s="14">
        <v>173537990918.18774</v>
      </c>
    </row>
    <row r="7" spans="1:12" x14ac:dyDescent="0.25">
      <c r="B7" s="26" t="s">
        <v>80</v>
      </c>
      <c r="C7" s="14">
        <v>210376804326</v>
      </c>
      <c r="D7" s="14">
        <v>243541580267</v>
      </c>
      <c r="E7" s="14">
        <v>301199976721</v>
      </c>
      <c r="F7" s="14">
        <v>380326824157</v>
      </c>
      <c r="G7" s="14">
        <v>487120550107</v>
      </c>
      <c r="H7" s="14">
        <v>584283735397</v>
      </c>
      <c r="I7" s="14">
        <v>650073116473</v>
      </c>
      <c r="J7" s="14">
        <v>745242050748.61304</v>
      </c>
      <c r="K7" s="14">
        <v>797417856194.43091</v>
      </c>
      <c r="L7" s="14">
        <v>813106324228.70276</v>
      </c>
    </row>
    <row r="8" spans="1:12" x14ac:dyDescent="0.25">
      <c r="B8" s="26" t="s">
        <v>81</v>
      </c>
      <c r="C8" s="14">
        <v>36931604147</v>
      </c>
      <c r="D8" s="14">
        <v>37605677484</v>
      </c>
      <c r="E8" s="14">
        <v>37635096377</v>
      </c>
      <c r="F8" s="14">
        <v>40211172628</v>
      </c>
      <c r="G8" s="14">
        <v>42761268522</v>
      </c>
      <c r="H8" s="14">
        <v>42681429263</v>
      </c>
      <c r="I8" s="14">
        <v>45950846597</v>
      </c>
      <c r="J8" s="14">
        <v>47961995048.397018</v>
      </c>
      <c r="K8" s="92">
        <v>55927323923.543373</v>
      </c>
      <c r="L8" s="92">
        <v>63982886925.874741</v>
      </c>
    </row>
    <row r="9" spans="1:12" x14ac:dyDescent="0.25">
      <c r="B9" s="27" t="s">
        <v>9</v>
      </c>
      <c r="C9" s="25">
        <v>326314491024</v>
      </c>
      <c r="D9" s="25">
        <v>365213818688</v>
      </c>
      <c r="E9" s="25">
        <v>433036119940</v>
      </c>
      <c r="F9" s="25">
        <v>528193286045</v>
      </c>
      <c r="G9" s="25">
        <v>653754117707</v>
      </c>
      <c r="H9" s="25">
        <v>767579434690</v>
      </c>
      <c r="I9" s="25">
        <v>846972184088</v>
      </c>
      <c r="J9" s="25">
        <f>J6+J7+J8</f>
        <v>958339699747.22302</v>
      </c>
      <c r="K9" s="25">
        <f>K6+K7+K8</f>
        <v>1026594836712.3916</v>
      </c>
      <c r="L9" s="25">
        <f t="shared" ref="L9" si="0">L6+L7+L8</f>
        <v>1050627202072.7653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64" t="s">
        <v>294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9" t="s">
        <v>124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Índice!A1" display="volta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showGridLines="0" zoomScale="136" zoomScaleNormal="136" workbookViewId="0">
      <selection activeCell="B12" sqref="B12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2" x14ac:dyDescent="0.25">
      <c r="A1" s="55" t="s">
        <v>109</v>
      </c>
    </row>
    <row r="2" spans="1:12" ht="18" x14ac:dyDescent="0.25">
      <c r="B2" s="197" t="s">
        <v>10</v>
      </c>
      <c r="C2" s="197"/>
      <c r="D2" s="197"/>
      <c r="E2" s="197"/>
      <c r="F2" s="197"/>
      <c r="G2" s="197"/>
      <c r="H2" s="197"/>
      <c r="I2" s="197"/>
    </row>
    <row r="3" spans="1:12" ht="15.75" x14ac:dyDescent="0.25">
      <c r="B3" s="16"/>
      <c r="C3" s="10"/>
      <c r="D3" s="10"/>
      <c r="E3" s="10"/>
      <c r="F3" s="10"/>
      <c r="G3" s="10"/>
      <c r="H3" s="10"/>
      <c r="I3" s="10"/>
    </row>
    <row r="4" spans="1:12" ht="15.75" x14ac:dyDescent="0.25">
      <c r="B4" s="16" t="s">
        <v>18</v>
      </c>
      <c r="C4" s="10"/>
      <c r="D4" s="11"/>
      <c r="E4" s="11"/>
      <c r="F4" s="11"/>
      <c r="G4" s="11"/>
      <c r="H4" s="11"/>
      <c r="I4" s="11"/>
    </row>
    <row r="5" spans="1:12" x14ac:dyDescent="0.25">
      <c r="B5" s="12" t="s">
        <v>17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5" t="s">
        <v>12</v>
      </c>
      <c r="C6" s="14">
        <v>336</v>
      </c>
      <c r="D6" s="14">
        <v>332</v>
      </c>
      <c r="E6" s="14">
        <v>327</v>
      </c>
      <c r="F6" s="14">
        <v>322</v>
      </c>
      <c r="G6" s="14">
        <v>323</v>
      </c>
      <c r="H6" s="14">
        <v>321</v>
      </c>
      <c r="I6" s="14">
        <v>313</v>
      </c>
      <c r="J6" s="14">
        <v>304</v>
      </c>
      <c r="K6" s="14">
        <v>302</v>
      </c>
      <c r="L6" s="14">
        <v>297</v>
      </c>
    </row>
    <row r="7" spans="1:12" x14ac:dyDescent="0.25">
      <c r="B7" s="5" t="s">
        <v>13</v>
      </c>
      <c r="C7" s="14">
        <v>404</v>
      </c>
      <c r="D7" s="14">
        <v>412</v>
      </c>
      <c r="E7" s="14">
        <v>421</v>
      </c>
      <c r="F7" s="14">
        <v>429</v>
      </c>
      <c r="G7" s="14">
        <v>420</v>
      </c>
      <c r="H7" s="14">
        <v>431</v>
      </c>
      <c r="I7" s="14">
        <v>436</v>
      </c>
      <c r="J7" s="14">
        <v>448</v>
      </c>
      <c r="K7" s="14">
        <v>461</v>
      </c>
      <c r="L7" s="14">
        <v>471</v>
      </c>
    </row>
    <row r="8" spans="1:12" x14ac:dyDescent="0.25">
      <c r="B8" s="5" t="s">
        <v>14</v>
      </c>
      <c r="C8" s="14">
        <v>363</v>
      </c>
      <c r="D8" s="14">
        <v>355</v>
      </c>
      <c r="E8" s="14">
        <v>360</v>
      </c>
      <c r="F8" s="14">
        <v>359</v>
      </c>
      <c r="G8" s="14">
        <v>358</v>
      </c>
      <c r="H8" s="14">
        <v>355</v>
      </c>
      <c r="I8" s="14">
        <v>351</v>
      </c>
      <c r="J8" s="14">
        <v>339</v>
      </c>
      <c r="K8" s="14">
        <v>337</v>
      </c>
      <c r="L8" s="14">
        <v>342</v>
      </c>
    </row>
    <row r="9" spans="1:12" x14ac:dyDescent="0.25">
      <c r="B9" s="3" t="s">
        <v>9</v>
      </c>
      <c r="C9" s="15">
        <v>1103</v>
      </c>
      <c r="D9" s="15">
        <v>1099</v>
      </c>
      <c r="E9" s="15">
        <v>1108</v>
      </c>
      <c r="F9" s="15">
        <v>1110</v>
      </c>
      <c r="G9" s="15">
        <v>1101</v>
      </c>
      <c r="H9" s="15">
        <v>1107</v>
      </c>
      <c r="I9" s="15">
        <v>1100</v>
      </c>
      <c r="J9" s="15">
        <v>1091</v>
      </c>
      <c r="K9" s="15">
        <f>SUM(K6:K8)</f>
        <v>1100</v>
      </c>
      <c r="L9" s="15">
        <f>SUM(L6:L8)</f>
        <v>1110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11"/>
      <c r="C11" s="11"/>
      <c r="D11" s="11"/>
      <c r="E11" s="11"/>
      <c r="F11" s="11"/>
      <c r="G11" s="11"/>
      <c r="H11" s="11"/>
      <c r="I11" s="11"/>
      <c r="J11" s="96"/>
    </row>
    <row r="12" spans="1:12" x14ac:dyDescent="0.25">
      <c r="B12" s="49" t="s">
        <v>281</v>
      </c>
      <c r="C12" s="49"/>
      <c r="D12" s="49"/>
      <c r="E12" s="49"/>
      <c r="F12" s="49"/>
      <c r="G12" s="11"/>
      <c r="H12" s="11"/>
      <c r="I12" s="11"/>
    </row>
    <row r="13" spans="1:12" x14ac:dyDescent="0.25">
      <c r="B13" s="9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</sheetData>
  <mergeCells count="1">
    <mergeCell ref="B2:I2"/>
  </mergeCells>
  <hyperlinks>
    <hyperlink ref="A1" location="Índice!A1" display="volta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8"/>
  <sheetViews>
    <sheetView showGridLines="0" zoomScaleNormal="100" workbookViewId="0">
      <selection activeCell="B11" sqref="B11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.140625" customWidth="1"/>
  </cols>
  <sheetData>
    <row r="1" spans="1:12" x14ac:dyDescent="0.25">
      <c r="A1" s="55" t="s">
        <v>109</v>
      </c>
    </row>
    <row r="2" spans="1:12" ht="18" x14ac:dyDescent="0.25">
      <c r="B2" s="198" t="s">
        <v>88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142</v>
      </c>
      <c r="C4" s="11"/>
      <c r="D4" s="11"/>
      <c r="E4" s="11"/>
      <c r="F4" s="11"/>
      <c r="G4" s="11"/>
      <c r="H4" s="11"/>
      <c r="I4" s="11"/>
    </row>
    <row r="5" spans="1:12" x14ac:dyDescent="0.25">
      <c r="B5" s="42" t="s">
        <v>87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43">
        <v>2020</v>
      </c>
      <c r="L5" s="118">
        <v>44470</v>
      </c>
    </row>
    <row r="6" spans="1:12" x14ac:dyDescent="0.25">
      <c r="B6" s="44" t="s">
        <v>83</v>
      </c>
      <c r="C6" s="45">
        <v>40836587910.000023</v>
      </c>
      <c r="D6" s="45">
        <v>17229772494.48</v>
      </c>
      <c r="E6" s="45">
        <v>-2588099355.0699844</v>
      </c>
      <c r="F6" s="45">
        <v>-60904502884.76004</v>
      </c>
      <c r="G6" s="45">
        <v>-53930584060.490013</v>
      </c>
      <c r="H6" s="45">
        <v>-20645082841.180023</v>
      </c>
      <c r="I6" s="45">
        <v>-6368986821.4400024</v>
      </c>
      <c r="J6" s="99">
        <v>-2371758578.0499878</v>
      </c>
      <c r="K6" s="99">
        <v>7342587197.5300102</v>
      </c>
      <c r="L6" s="99">
        <v>-40507970890.000008</v>
      </c>
    </row>
    <row r="7" spans="1:12" x14ac:dyDescent="0.25">
      <c r="B7" s="44" t="s">
        <v>84</v>
      </c>
      <c r="C7" s="45">
        <v>960068126.19000006</v>
      </c>
      <c r="D7" s="45">
        <v>564199195.47999966</v>
      </c>
      <c r="E7" s="45">
        <v>847513108.26000023</v>
      </c>
      <c r="F7" s="45">
        <v>730997843.29999995</v>
      </c>
      <c r="G7" s="45">
        <v>1283054117.599999</v>
      </c>
      <c r="H7" s="45">
        <v>1734399158.8399997</v>
      </c>
      <c r="I7" s="45">
        <v>1590362225.3500006</v>
      </c>
      <c r="J7" s="93">
        <v>917330619.84000003</v>
      </c>
      <c r="K7" s="93">
        <v>354910345.9000001</v>
      </c>
      <c r="L7" s="93">
        <v>-264826354.56999993</v>
      </c>
    </row>
    <row r="8" spans="1:12" x14ac:dyDescent="0.25">
      <c r="B8" s="44" t="s">
        <v>85</v>
      </c>
      <c r="C8" s="45">
        <v>1206262322.8399985</v>
      </c>
      <c r="D8" s="45">
        <v>-1778918483.73</v>
      </c>
      <c r="E8" s="45">
        <v>-1549752601.9099984</v>
      </c>
      <c r="F8" s="45">
        <v>-2477741536.2799993</v>
      </c>
      <c r="G8" s="45">
        <v>-1971060303.3600011</v>
      </c>
      <c r="H8" s="45">
        <v>1818486189.0800018</v>
      </c>
      <c r="I8" s="45">
        <v>1337124521.0599985</v>
      </c>
      <c r="J8" s="93">
        <v>1600861216.0699992</v>
      </c>
      <c r="K8" s="99">
        <v>-79698532.5</v>
      </c>
      <c r="L8" s="99">
        <v>-5072434873.500001</v>
      </c>
    </row>
    <row r="9" spans="1:12" x14ac:dyDescent="0.25">
      <c r="B9" s="44" t="s">
        <v>86</v>
      </c>
      <c r="C9" s="181">
        <v>43002918359.030022</v>
      </c>
      <c r="D9" s="181">
        <v>16015053206.23</v>
      </c>
      <c r="E9" s="181">
        <v>-3290338848.7199826</v>
      </c>
      <c r="F9" s="181">
        <v>-62651246577.740036</v>
      </c>
      <c r="G9" s="181">
        <v>-54618590246.250015</v>
      </c>
      <c r="H9" s="181">
        <v>-17092197493.260021</v>
      </c>
      <c r="I9" s="181">
        <v>-3441500075.0300035</v>
      </c>
      <c r="J9" s="182">
        <f>J6+J7+J8</f>
        <v>146433257.86001158</v>
      </c>
      <c r="K9" s="183">
        <v>7617799010.9300098</v>
      </c>
      <c r="L9" s="183">
        <v>-45845232118.070007</v>
      </c>
    </row>
    <row r="10" spans="1:12" ht="16.5" x14ac:dyDescent="0.3">
      <c r="B10" s="46"/>
      <c r="C10" s="11"/>
      <c r="D10" s="11"/>
      <c r="E10" s="11"/>
      <c r="F10" s="11"/>
      <c r="G10" s="11"/>
      <c r="H10" s="11"/>
      <c r="I10" s="11"/>
    </row>
    <row r="11" spans="1:12" x14ac:dyDescent="0.25">
      <c r="B11" s="64" t="s">
        <v>295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9" t="s">
        <v>134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49" t="s">
        <v>125</v>
      </c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</sheetData>
  <mergeCells count="1">
    <mergeCell ref="B2:I2"/>
  </mergeCells>
  <hyperlinks>
    <hyperlink ref="A1" location="Índice!A1" display="volta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0"/>
  <sheetViews>
    <sheetView showGridLines="0" tabSelected="1" zoomScaleNormal="100" workbookViewId="0">
      <selection activeCell="K33" sqref="K33"/>
    </sheetView>
  </sheetViews>
  <sheetFormatPr defaultRowHeight="15" x14ac:dyDescent="0.25"/>
  <cols>
    <col min="2" max="2" width="45.425781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3.7109375" customWidth="1"/>
    <col min="11" max="11" width="14" bestFit="1" customWidth="1"/>
    <col min="12" max="12" width="14.28515625" customWidth="1"/>
    <col min="13" max="13" width="16.28515625" bestFit="1" customWidth="1"/>
  </cols>
  <sheetData>
    <row r="1" spans="1:13" x14ac:dyDescent="0.25">
      <c r="A1" s="55" t="s">
        <v>109</v>
      </c>
    </row>
    <row r="2" spans="1:13" ht="18" x14ac:dyDescent="0.25">
      <c r="B2" s="198" t="s">
        <v>168</v>
      </c>
      <c r="C2" s="198"/>
      <c r="D2" s="198"/>
      <c r="E2" s="198"/>
      <c r="F2" s="198"/>
      <c r="G2" s="198"/>
      <c r="H2" s="198"/>
      <c r="I2" s="198"/>
    </row>
    <row r="3" spans="1:13" x14ac:dyDescent="0.25">
      <c r="B3" s="11"/>
      <c r="C3" s="11"/>
      <c r="D3" s="11"/>
      <c r="E3" s="11"/>
      <c r="F3" s="11"/>
      <c r="G3" s="11"/>
      <c r="H3" s="120"/>
      <c r="I3" s="11"/>
    </row>
    <row r="4" spans="1:13" ht="15.75" x14ac:dyDescent="0.25">
      <c r="B4" s="16" t="s">
        <v>141</v>
      </c>
      <c r="C4" s="11"/>
      <c r="D4" s="11"/>
      <c r="E4" s="11"/>
      <c r="F4" s="11"/>
      <c r="G4" s="11"/>
      <c r="H4" s="11"/>
      <c r="I4" s="11"/>
    </row>
    <row r="5" spans="1:13" x14ac:dyDescent="0.25">
      <c r="B5" s="43" t="s">
        <v>91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108">
        <v>2020</v>
      </c>
      <c r="L5" s="108" t="s">
        <v>287</v>
      </c>
    </row>
    <row r="6" spans="1:13" x14ac:dyDescent="0.25">
      <c r="B6" s="44" t="s">
        <v>6</v>
      </c>
      <c r="C6" s="50">
        <v>70594420056</v>
      </c>
      <c r="D6" s="50">
        <v>73942600996</v>
      </c>
      <c r="E6" s="50">
        <v>83873999510</v>
      </c>
      <c r="F6" s="50">
        <v>99049524435</v>
      </c>
      <c r="G6" s="50">
        <v>117819247679</v>
      </c>
      <c r="H6" s="50">
        <v>121095183227</v>
      </c>
      <c r="I6" s="50">
        <v>111758558671</v>
      </c>
      <c r="J6" s="77">
        <v>129200335120.92709</v>
      </c>
      <c r="K6" s="77">
        <v>126850129241.51355</v>
      </c>
      <c r="L6" s="77">
        <v>141896414857.38678</v>
      </c>
    </row>
    <row r="7" spans="1:13" x14ac:dyDescent="0.25">
      <c r="B7" s="44" t="s">
        <v>0</v>
      </c>
      <c r="C7" s="50">
        <v>16708164345.860001</v>
      </c>
      <c r="D7" s="50">
        <v>18575883283.620003</v>
      </c>
      <c r="E7" s="50">
        <v>20902360165.709999</v>
      </c>
      <c r="F7" s="50">
        <v>22383924315.629997</v>
      </c>
      <c r="G7" s="50">
        <v>25866547514.540001</v>
      </c>
      <c r="H7" s="50">
        <v>25291531598.970001</v>
      </c>
      <c r="I7" s="50">
        <v>30738646148.209999</v>
      </c>
      <c r="J7" s="77">
        <v>31901659199.549999</v>
      </c>
      <c r="K7" s="77">
        <v>30774674244.889999</v>
      </c>
      <c r="L7" s="77">
        <v>30253109044.530029</v>
      </c>
    </row>
    <row r="8" spans="1:13" x14ac:dyDescent="0.25">
      <c r="B8" s="47" t="s">
        <v>9</v>
      </c>
      <c r="C8" s="123">
        <v>87302584401.860001</v>
      </c>
      <c r="D8" s="123">
        <v>92518484279.619995</v>
      </c>
      <c r="E8" s="123">
        <v>104776359675.70999</v>
      </c>
      <c r="F8" s="123">
        <v>121433448750.63</v>
      </c>
      <c r="G8" s="123">
        <v>143685795193.54001</v>
      </c>
      <c r="H8" s="123">
        <v>146386714825.97</v>
      </c>
      <c r="I8" s="123">
        <v>142497204819.20999</v>
      </c>
      <c r="J8" s="124">
        <v>161101994320.47708</v>
      </c>
      <c r="K8" s="124">
        <v>157624803486.40356</v>
      </c>
      <c r="L8" s="124">
        <v>172149523901.91681</v>
      </c>
    </row>
    <row r="9" spans="1:13" x14ac:dyDescent="0.25">
      <c r="B9" s="44" t="s">
        <v>89</v>
      </c>
      <c r="C9" s="56">
        <v>1.8132281650977411E-2</v>
      </c>
      <c r="D9" s="56">
        <v>1.7352793641034737E-2</v>
      </c>
      <c r="E9" s="56">
        <v>1.8130682093401691E-2</v>
      </c>
      <c r="F9" s="56">
        <v>2.0253129197323055E-2</v>
      </c>
      <c r="G9" s="56">
        <v>2.2926614845619381E-2</v>
      </c>
      <c r="H9" s="56">
        <v>2.2336011837019897E-2</v>
      </c>
      <c r="I9" s="56">
        <v>2.0870803358494495E-2</v>
      </c>
      <c r="J9" s="94">
        <v>2.2199760135382961E-2</v>
      </c>
      <c r="K9" s="94">
        <v>2.1490385995272799E-2</v>
      </c>
      <c r="L9" s="94">
        <v>2.0413536056990027E-2</v>
      </c>
    </row>
    <row r="10" spans="1:13" x14ac:dyDescent="0.25">
      <c r="B10" s="44" t="s">
        <v>90</v>
      </c>
      <c r="C10" s="50">
        <v>4814760000000</v>
      </c>
      <c r="D10" s="50">
        <v>5331619000000</v>
      </c>
      <c r="E10" s="50">
        <v>5778953000000</v>
      </c>
      <c r="F10" s="50">
        <v>5995787000000</v>
      </c>
      <c r="G10" s="50">
        <v>6267205000000</v>
      </c>
      <c r="H10" s="50">
        <v>6553843000000</v>
      </c>
      <c r="I10" s="50">
        <v>6827586000000</v>
      </c>
      <c r="J10" s="95">
        <v>7256925000000.5898</v>
      </c>
      <c r="K10" s="95">
        <v>7334666000000</v>
      </c>
      <c r="L10" s="119">
        <v>8433106514291</v>
      </c>
    </row>
    <row r="11" spans="1:13" x14ac:dyDescent="0.25">
      <c r="B11" s="11"/>
      <c r="C11" s="11"/>
      <c r="D11" s="11"/>
      <c r="E11" s="11"/>
      <c r="F11" s="11"/>
      <c r="G11" s="11"/>
      <c r="H11" s="11"/>
      <c r="I11" s="11"/>
    </row>
    <row r="12" spans="1:13" ht="15.75" x14ac:dyDescent="0.25">
      <c r="B12" s="16" t="s">
        <v>169</v>
      </c>
      <c r="C12" s="11"/>
      <c r="D12" s="11"/>
      <c r="E12" s="11"/>
      <c r="F12" s="11"/>
      <c r="G12" s="11"/>
      <c r="H12" s="11"/>
      <c r="I12" s="11"/>
    </row>
    <row r="13" spans="1:13" x14ac:dyDescent="0.25">
      <c r="B13" s="43" t="s">
        <v>170</v>
      </c>
      <c r="C13" s="43">
        <v>2012</v>
      </c>
      <c r="D13" s="43">
        <v>2013</v>
      </c>
      <c r="E13" s="43">
        <v>2014</v>
      </c>
      <c r="F13" s="43">
        <v>2015</v>
      </c>
      <c r="G13" s="43">
        <v>2016</v>
      </c>
      <c r="H13" s="43">
        <v>2017</v>
      </c>
      <c r="I13" s="43">
        <v>2018</v>
      </c>
      <c r="J13" s="43">
        <v>2019</v>
      </c>
      <c r="K13" s="108">
        <v>2020</v>
      </c>
      <c r="L13" s="108" t="s">
        <v>287</v>
      </c>
    </row>
    <row r="14" spans="1:13" x14ac:dyDescent="0.25">
      <c r="B14" s="11" t="s">
        <v>6</v>
      </c>
      <c r="C14" s="50">
        <v>27910877923.34</v>
      </c>
      <c r="D14" s="50">
        <v>40098144162.900009</v>
      </c>
      <c r="E14" s="50">
        <v>40302758351.150002</v>
      </c>
      <c r="F14" s="50">
        <v>46801718325.590004</v>
      </c>
      <c r="G14" s="50">
        <v>53905756855.285904</v>
      </c>
      <c r="H14" s="50">
        <v>60933856418.120003</v>
      </c>
      <c r="I14" s="50">
        <v>68522999925.720009</v>
      </c>
      <c r="J14" s="50">
        <v>70835839885.050003</v>
      </c>
      <c r="K14" s="50">
        <v>82500655916.24765</v>
      </c>
      <c r="L14" s="50">
        <v>100379077514.58</v>
      </c>
      <c r="M14" s="97"/>
    </row>
    <row r="15" spans="1:13" x14ac:dyDescent="0.25">
      <c r="B15" s="11" t="s">
        <v>0</v>
      </c>
      <c r="C15" s="50">
        <v>3457232516.0599999</v>
      </c>
      <c r="D15" s="50">
        <v>1681314188.2100005</v>
      </c>
      <c r="E15" s="50">
        <v>2070572540.0900006</v>
      </c>
      <c r="F15" s="50">
        <v>3005417016.4900002</v>
      </c>
      <c r="G15" s="50">
        <v>3653361220.7599998</v>
      </c>
      <c r="H15" s="50">
        <v>5011096480.3499994</v>
      </c>
      <c r="I15" s="50">
        <v>3412527563.7700005</v>
      </c>
      <c r="J15" s="50">
        <v>4193438483.690001</v>
      </c>
      <c r="K15" s="50">
        <v>3853487020.0799999</v>
      </c>
      <c r="L15" s="50">
        <v>5919297365.5600014</v>
      </c>
      <c r="M15" s="97"/>
    </row>
    <row r="16" spans="1:13" x14ac:dyDescent="0.25">
      <c r="B16" s="121" t="s">
        <v>9</v>
      </c>
      <c r="C16" s="122">
        <f>C14+C15</f>
        <v>31368110439.400002</v>
      </c>
      <c r="D16" s="122">
        <f t="shared" ref="D16:K16" si="0">D14+D15</f>
        <v>41779458351.110008</v>
      </c>
      <c r="E16" s="122">
        <f t="shared" si="0"/>
        <v>42373330891.240005</v>
      </c>
      <c r="F16" s="122">
        <f t="shared" si="0"/>
        <v>49807135342.080002</v>
      </c>
      <c r="G16" s="122">
        <f t="shared" si="0"/>
        <v>57559118076.045906</v>
      </c>
      <c r="H16" s="122">
        <f t="shared" si="0"/>
        <v>65944952898.470001</v>
      </c>
      <c r="I16" s="122">
        <f t="shared" si="0"/>
        <v>71935527489.490005</v>
      </c>
      <c r="J16" s="122">
        <f t="shared" si="0"/>
        <v>75029278368.740005</v>
      </c>
      <c r="K16" s="122">
        <f t="shared" si="0"/>
        <v>86354142936.327652</v>
      </c>
      <c r="L16" s="122">
        <v>106298374880.14</v>
      </c>
      <c r="M16" s="97"/>
    </row>
    <row r="17" spans="2:12" x14ac:dyDescent="0.25">
      <c r="B17" s="11"/>
      <c r="C17" s="11"/>
      <c r="D17" s="11"/>
      <c r="E17" s="11"/>
      <c r="F17" s="11"/>
      <c r="G17" s="11"/>
      <c r="H17" s="11"/>
      <c r="I17" s="11"/>
    </row>
    <row r="18" spans="2:12" ht="15.75" x14ac:dyDescent="0.25">
      <c r="B18" s="16" t="s">
        <v>226</v>
      </c>
      <c r="C18" s="61"/>
      <c r="D18" s="61"/>
      <c r="E18" s="61"/>
      <c r="F18" s="61"/>
      <c r="G18" s="61"/>
      <c r="H18" s="61"/>
      <c r="I18" s="61"/>
      <c r="J18" s="98"/>
      <c r="K18" s="98"/>
    </row>
    <row r="19" spans="2:12" x14ac:dyDescent="0.25">
      <c r="B19" s="43" t="s">
        <v>171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08">
        <v>2020</v>
      </c>
      <c r="L19" s="108" t="s">
        <v>287</v>
      </c>
    </row>
    <row r="20" spans="2:12" x14ac:dyDescent="0.25">
      <c r="B20" s="61" t="s">
        <v>6</v>
      </c>
      <c r="C20" s="83">
        <v>42683542132.660004</v>
      </c>
      <c r="D20" s="83">
        <v>33844456833.099991</v>
      </c>
      <c r="E20" s="83">
        <v>43571241158.849998</v>
      </c>
      <c r="F20" s="83">
        <v>52247806109.409996</v>
      </c>
      <c r="G20" s="83">
        <v>63913490823.714096</v>
      </c>
      <c r="H20" s="83">
        <v>60161326808.879997</v>
      </c>
      <c r="I20" s="83">
        <v>43235558745.279991</v>
      </c>
      <c r="J20" s="83">
        <v>58364495235.87709</v>
      </c>
      <c r="K20" s="83">
        <v>44349473325.2659</v>
      </c>
      <c r="L20" s="83">
        <v>41517337342.806755</v>
      </c>
    </row>
    <row r="21" spans="2:12" x14ac:dyDescent="0.25">
      <c r="B21" s="61" t="s">
        <v>0</v>
      </c>
      <c r="C21" s="83">
        <v>13250931829.800001</v>
      </c>
      <c r="D21" s="83">
        <v>16894569095.410002</v>
      </c>
      <c r="E21" s="83">
        <v>18831787625.619999</v>
      </c>
      <c r="F21" s="83">
        <v>19378507299.139996</v>
      </c>
      <c r="G21" s="83">
        <v>22213186293.780003</v>
      </c>
      <c r="H21" s="83">
        <v>20280435118.620003</v>
      </c>
      <c r="I21" s="83">
        <v>27326118584.439999</v>
      </c>
      <c r="J21" s="83">
        <v>27708220715.859997</v>
      </c>
      <c r="K21" s="83">
        <v>26921187224.809998</v>
      </c>
      <c r="L21" s="83">
        <v>24333811678.970028</v>
      </c>
    </row>
    <row r="22" spans="2:12" x14ac:dyDescent="0.25">
      <c r="B22" s="126" t="s">
        <v>9</v>
      </c>
      <c r="C22" s="127">
        <v>55934473962.460007</v>
      </c>
      <c r="D22" s="127">
        <v>50739025928.509995</v>
      </c>
      <c r="E22" s="127">
        <v>62403028784.470001</v>
      </c>
      <c r="F22" s="127">
        <v>71626313408.549988</v>
      </c>
      <c r="G22" s="127">
        <v>86126677117.494095</v>
      </c>
      <c r="H22" s="127">
        <v>80441761927.5</v>
      </c>
      <c r="I22" s="127">
        <v>70561677329.719986</v>
      </c>
      <c r="J22" s="127">
        <v>86072715951.737091</v>
      </c>
      <c r="K22" s="127">
        <v>71270660550.075897</v>
      </c>
      <c r="L22" s="127">
        <v>65851149021.776787</v>
      </c>
    </row>
    <row r="23" spans="2:12" x14ac:dyDescent="0.25">
      <c r="B23" s="11"/>
      <c r="C23" s="120"/>
      <c r="D23" s="11"/>
      <c r="E23" s="11"/>
      <c r="F23" s="11"/>
      <c r="G23" s="11"/>
      <c r="H23" s="11"/>
      <c r="I23" s="11"/>
    </row>
    <row r="24" spans="2:12" x14ac:dyDescent="0.25">
      <c r="B24" s="11" t="s">
        <v>296</v>
      </c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</sheetData>
  <mergeCells count="1">
    <mergeCell ref="B2:I2"/>
  </mergeCells>
  <hyperlinks>
    <hyperlink ref="A1" location="Índice!A1" display="volta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53"/>
  <sheetViews>
    <sheetView showGridLines="0" zoomScaleNormal="100" workbookViewId="0">
      <selection activeCell="B16" sqref="B16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6.85546875" bestFit="1" customWidth="1"/>
    <col min="12" max="12" width="14.28515625" bestFit="1" customWidth="1"/>
    <col min="13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98" t="s">
        <v>172</v>
      </c>
      <c r="C2" s="198"/>
      <c r="D2" s="198"/>
      <c r="E2" s="198"/>
      <c r="F2" s="198"/>
      <c r="G2" s="198"/>
      <c r="H2" s="198"/>
      <c r="I2" s="19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232</v>
      </c>
      <c r="C4" s="11"/>
      <c r="D4" s="11"/>
      <c r="E4" s="11"/>
      <c r="F4" s="11"/>
      <c r="G4" s="11"/>
    </row>
    <row r="5" spans="1:14" ht="25.5" customHeight="1" x14ac:dyDescent="0.25">
      <c r="B5" s="112" t="s">
        <v>173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9081648731</v>
      </c>
      <c r="D6" s="50">
        <v>8846584984</v>
      </c>
      <c r="E6" s="50">
        <v>9138921200</v>
      </c>
      <c r="F6" s="50">
        <v>9537304100</v>
      </c>
      <c r="G6" s="50">
        <v>10354227976.456123</v>
      </c>
      <c r="H6" s="76">
        <v>10320022985.544426</v>
      </c>
      <c r="I6" s="76">
        <v>12594842039.999451</v>
      </c>
      <c r="J6" s="76">
        <v>11756552075</v>
      </c>
      <c r="K6" s="76">
        <v>10474501943.953842</v>
      </c>
      <c r="L6" s="76">
        <v>11653702501.024429</v>
      </c>
      <c r="M6" s="76">
        <v>11426670900.204422</v>
      </c>
      <c r="N6" s="76">
        <v>14015355683.7444</v>
      </c>
    </row>
    <row r="7" spans="1:14" x14ac:dyDescent="0.25">
      <c r="B7" s="128">
        <v>2020</v>
      </c>
      <c r="C7" s="50">
        <v>11823226981.214424</v>
      </c>
      <c r="D7" s="50">
        <v>10165048715.464401</v>
      </c>
      <c r="E7" s="50">
        <v>7901444201.8344498</v>
      </c>
      <c r="F7" s="50">
        <v>5060722397.4644318</v>
      </c>
      <c r="G7" s="50">
        <v>7146986382.5644226</v>
      </c>
      <c r="H7" s="76">
        <v>10910548010.293053</v>
      </c>
      <c r="I7" s="159">
        <v>13281519212.983055</v>
      </c>
      <c r="J7" s="159">
        <v>12843244460.303055</v>
      </c>
      <c r="K7" s="76">
        <v>10966573130.843063</v>
      </c>
      <c r="L7" s="76">
        <v>9121115404.6130524</v>
      </c>
      <c r="M7" s="76">
        <v>10324930999.543045</v>
      </c>
      <c r="N7" s="76">
        <v>17304769344.393066</v>
      </c>
    </row>
    <row r="8" spans="1:14" x14ac:dyDescent="0.25">
      <c r="B8" s="128">
        <v>2021</v>
      </c>
      <c r="C8" s="50">
        <v>11851697087.573055</v>
      </c>
      <c r="D8" s="50">
        <v>10113804671.963055</v>
      </c>
      <c r="E8" s="50">
        <v>11230635658.183048</v>
      </c>
      <c r="F8" s="50">
        <v>9212957358.3130531</v>
      </c>
      <c r="G8" s="158">
        <v>11745117553.253153</v>
      </c>
      <c r="H8" s="159">
        <v>12938678891.393055</v>
      </c>
      <c r="I8" s="159">
        <v>13114135453.523054</v>
      </c>
      <c r="J8" s="159">
        <v>11366446613.443056</v>
      </c>
      <c r="K8" s="159">
        <v>11190112351.943056</v>
      </c>
      <c r="L8" s="159">
        <v>11503128873.863056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233</v>
      </c>
      <c r="C10" s="11"/>
      <c r="D10" s="11"/>
      <c r="E10" s="11"/>
      <c r="F10" s="11"/>
      <c r="G10" s="11"/>
    </row>
    <row r="11" spans="1:14" ht="25.5" x14ac:dyDescent="0.25">
      <c r="B11" s="112" t="s">
        <v>186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2505940560.9200001</v>
      </c>
      <c r="D12" s="50">
        <v>2818145568.5100002</v>
      </c>
      <c r="E12" s="50">
        <v>2481947195.2099991</v>
      </c>
      <c r="F12" s="50">
        <v>2435765141.3000011</v>
      </c>
      <c r="G12" s="50">
        <v>2519977440.2999992</v>
      </c>
      <c r="H12" s="50">
        <v>2619518133.9500008</v>
      </c>
      <c r="I12" s="50">
        <v>2496825561.8099995</v>
      </c>
      <c r="J12" s="50">
        <v>2428165853</v>
      </c>
      <c r="K12" s="50">
        <v>2650823592.8800011</v>
      </c>
      <c r="L12" s="50">
        <v>2497329544.9500008</v>
      </c>
      <c r="M12" s="50">
        <v>3336154282.3699989</v>
      </c>
      <c r="N12" s="50">
        <v>3111066324.3499985</v>
      </c>
    </row>
    <row r="13" spans="1:14" x14ac:dyDescent="0.25">
      <c r="B13" s="128">
        <v>2020</v>
      </c>
      <c r="C13" s="50">
        <v>2859914144.6500001</v>
      </c>
      <c r="D13" s="50">
        <v>2732936211.1100001</v>
      </c>
      <c r="E13" s="50">
        <v>2866173195.0100002</v>
      </c>
      <c r="F13" s="50">
        <v>2188862470.1399994</v>
      </c>
      <c r="G13" s="50">
        <v>2534219616.7900009</v>
      </c>
      <c r="H13" s="50">
        <v>3742219437.5099983</v>
      </c>
      <c r="I13" s="50">
        <v>2143089698.4700012</v>
      </c>
      <c r="J13" s="50">
        <v>2377611301.2599983</v>
      </c>
      <c r="K13" s="50">
        <v>2715017640.8300056</v>
      </c>
      <c r="L13" s="50">
        <v>2335946909.5599976</v>
      </c>
      <c r="M13" s="50">
        <v>2118460180.6399994</v>
      </c>
      <c r="N13" s="50">
        <v>2160223438.9199982</v>
      </c>
    </row>
    <row r="14" spans="1:14" x14ac:dyDescent="0.25">
      <c r="B14" s="128">
        <v>2021</v>
      </c>
      <c r="C14" s="50">
        <v>2694696905.1099997</v>
      </c>
      <c r="D14" s="50">
        <v>2575518496.5799999</v>
      </c>
      <c r="E14" s="50">
        <v>2560144590.5300007</v>
      </c>
      <c r="F14" s="50">
        <v>2328315927.8900003</v>
      </c>
      <c r="G14" s="50">
        <v>2535598279.6999912</v>
      </c>
      <c r="H14" s="50">
        <v>2792915638.5400095</v>
      </c>
      <c r="I14" s="50">
        <v>3151051090.6399903</v>
      </c>
      <c r="J14" s="50">
        <v>2273107759.3200197</v>
      </c>
      <c r="K14" s="184">
        <v>2532072984.4699812</v>
      </c>
      <c r="L14" s="184">
        <v>2531003752.1900387</v>
      </c>
      <c r="M14" s="134"/>
      <c r="N14" s="134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x14ac:dyDescent="0.25">
      <c r="B16" s="64" t="s">
        <v>297</v>
      </c>
      <c r="C16" s="48"/>
      <c r="D16" s="48"/>
      <c r="E16" s="48"/>
      <c r="F16" s="48"/>
      <c r="G16" s="48"/>
    </row>
    <row r="17" spans="2:7" x14ac:dyDescent="0.25">
      <c r="B17" s="48"/>
      <c r="C17" s="48"/>
      <c r="D17" s="48"/>
      <c r="E17" s="48"/>
      <c r="F17" s="48"/>
      <c r="G17" s="48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phoneticPr fontId="26" type="noConversion"/>
  <hyperlinks>
    <hyperlink ref="A1" location="Índice!A1" display="volta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53"/>
  <sheetViews>
    <sheetView showGridLines="0" zoomScaleNormal="100" workbookViewId="0">
      <selection activeCell="B16" sqref="B16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98" t="s">
        <v>172</v>
      </c>
      <c r="C2" s="198"/>
      <c r="D2" s="198"/>
      <c r="E2" s="198"/>
      <c r="F2" s="198"/>
      <c r="G2" s="198"/>
      <c r="H2" s="198"/>
      <c r="I2" s="19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227</v>
      </c>
      <c r="C4" s="11"/>
      <c r="D4" s="11"/>
      <c r="E4" s="11"/>
      <c r="F4" s="11"/>
      <c r="G4" s="11"/>
    </row>
    <row r="5" spans="1:14" x14ac:dyDescent="0.25">
      <c r="B5" s="112" t="s">
        <v>187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6701642332.7299995</v>
      </c>
      <c r="D6" s="50">
        <v>5677293742.7399988</v>
      </c>
      <c r="E6" s="50">
        <v>5337214024.0200014</v>
      </c>
      <c r="F6" s="50">
        <v>6212311626.8899994</v>
      </c>
      <c r="G6" s="50">
        <v>6277994264.999999</v>
      </c>
      <c r="H6" s="76">
        <v>5141806306.6100016</v>
      </c>
      <c r="I6" s="76">
        <v>6005846854.3500004</v>
      </c>
      <c r="J6" s="76">
        <v>6202750637.5</v>
      </c>
      <c r="K6" s="76">
        <v>5363958782.489996</v>
      </c>
      <c r="L6" s="76">
        <v>6197319717.6400003</v>
      </c>
      <c r="M6" s="76">
        <v>5666508059.6500006</v>
      </c>
      <c r="N6" s="76">
        <v>6074641090.9499998</v>
      </c>
    </row>
    <row r="7" spans="1:14" x14ac:dyDescent="0.25">
      <c r="B7" s="128">
        <v>2020</v>
      </c>
      <c r="C7" s="50">
        <v>7406525921.1676283</v>
      </c>
      <c r="D7" s="50">
        <v>5701785309.7800007</v>
      </c>
      <c r="E7" s="50">
        <v>10098514835.600002</v>
      </c>
      <c r="F7" s="50">
        <v>6340337162.7199993</v>
      </c>
      <c r="G7" s="50">
        <v>5330311355.8600054</v>
      </c>
      <c r="H7" s="76">
        <v>5344388988.4599991</v>
      </c>
      <c r="I7" s="76">
        <v>6267238044.2799988</v>
      </c>
      <c r="J7" s="76">
        <v>6181207916.9299994</v>
      </c>
      <c r="K7" s="76">
        <v>6794701129.6400051</v>
      </c>
      <c r="L7" s="76">
        <v>8291784561.1699982</v>
      </c>
      <c r="M7" s="76">
        <v>7083673452.5999994</v>
      </c>
      <c r="N7" s="76">
        <v>7660187238.039999</v>
      </c>
    </row>
    <row r="8" spans="1:14" x14ac:dyDescent="0.25">
      <c r="B8" s="128">
        <v>2021</v>
      </c>
      <c r="C8" s="50">
        <v>7089545459.7700005</v>
      </c>
      <c r="D8" s="50">
        <v>7353989893.6100006</v>
      </c>
      <c r="E8" s="50">
        <v>9373873296.9699974</v>
      </c>
      <c r="F8" s="50">
        <v>9098155959.8400002</v>
      </c>
      <c r="G8" s="50">
        <v>8574347664.5199995</v>
      </c>
      <c r="H8" s="50">
        <v>8246286539.4599981</v>
      </c>
      <c r="I8" s="50">
        <v>8078788745.5200014</v>
      </c>
      <c r="J8" s="50">
        <v>9544434630.9900017</v>
      </c>
      <c r="K8" s="159">
        <v>9487340982.5699997</v>
      </c>
      <c r="L8" s="159">
        <v>8788453650.6899986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228</v>
      </c>
      <c r="C10" s="11"/>
      <c r="D10" s="11"/>
      <c r="E10" s="11"/>
      <c r="F10" s="11"/>
      <c r="G10" s="11"/>
    </row>
    <row r="11" spans="1:14" x14ac:dyDescent="0.25">
      <c r="B11" s="112" t="s">
        <v>188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347768050.97999996</v>
      </c>
      <c r="D12" s="50">
        <v>470212089.8300004</v>
      </c>
      <c r="E12" s="50">
        <v>276932343.56999958</v>
      </c>
      <c r="F12" s="50">
        <v>294868335.90000027</v>
      </c>
      <c r="G12" s="50">
        <v>313723292.67000091</v>
      </c>
      <c r="H12" s="50">
        <v>508283236.46999872</v>
      </c>
      <c r="I12" s="50">
        <v>372837008.84000033</v>
      </c>
      <c r="J12" s="50">
        <v>472462324.20000005</v>
      </c>
      <c r="K12" s="50">
        <v>295820067.96999937</v>
      </c>
      <c r="L12" s="50">
        <v>255801846.89999995</v>
      </c>
      <c r="M12" s="50">
        <v>288000367.02000093</v>
      </c>
      <c r="N12" s="50">
        <v>296729519.34000051</v>
      </c>
    </row>
    <row r="13" spans="1:14" x14ac:dyDescent="0.25">
      <c r="B13" s="128">
        <v>2020</v>
      </c>
      <c r="C13" s="50">
        <v>493234204.11000007</v>
      </c>
      <c r="D13" s="50">
        <v>395805549.5800001</v>
      </c>
      <c r="E13" s="50">
        <v>304933148.18000001</v>
      </c>
      <c r="F13" s="50">
        <v>301688699.02999949</v>
      </c>
      <c r="G13" s="50">
        <v>214782209.33999908</v>
      </c>
      <c r="H13" s="50">
        <v>290615979.63000065</v>
      </c>
      <c r="I13" s="50">
        <v>295972899.88000035</v>
      </c>
      <c r="J13" s="50">
        <v>291303003.6999982</v>
      </c>
      <c r="K13" s="50">
        <v>283409835.7200017</v>
      </c>
      <c r="L13" s="50">
        <v>263810473.669999</v>
      </c>
      <c r="M13" s="50">
        <v>348072324.78000045</v>
      </c>
      <c r="N13" s="50">
        <v>376208248.99000061</v>
      </c>
    </row>
    <row r="14" spans="1:14" x14ac:dyDescent="0.25">
      <c r="B14" s="128">
        <v>2021</v>
      </c>
      <c r="C14" s="50">
        <v>477248983.15000004</v>
      </c>
      <c r="D14" s="50">
        <v>755281782.59999979</v>
      </c>
      <c r="E14" s="50">
        <v>561317560.81000018</v>
      </c>
      <c r="F14" s="50">
        <v>664708040.12000012</v>
      </c>
      <c r="G14" s="50">
        <v>564535643.64000058</v>
      </c>
      <c r="H14" s="50">
        <v>389927477.13</v>
      </c>
      <c r="I14" s="50">
        <v>364606031.42999935</v>
      </c>
      <c r="J14" s="50">
        <v>300540609.12</v>
      </c>
      <c r="K14" s="184">
        <v>723651053.40999997</v>
      </c>
      <c r="L14" s="184">
        <v>399449166.91000021</v>
      </c>
      <c r="M14" s="134"/>
      <c r="N14" s="134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x14ac:dyDescent="0.25">
      <c r="B16" s="64" t="s">
        <v>297</v>
      </c>
      <c r="C16" s="48"/>
      <c r="D16" s="48"/>
      <c r="E16" s="48"/>
      <c r="F16" s="48"/>
      <c r="G16" s="48"/>
    </row>
    <row r="17" spans="2:7" x14ac:dyDescent="0.25">
      <c r="B17" s="48"/>
      <c r="C17" s="48"/>
      <c r="D17" s="48"/>
      <c r="E17" s="48"/>
      <c r="F17" s="48"/>
      <c r="G17" s="48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42"/>
  <sheetViews>
    <sheetView showGridLines="0" zoomScaleNormal="100" workbookViewId="0">
      <selection activeCell="B26" sqref="B26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1" width="15.28515625" bestFit="1" customWidth="1"/>
    <col min="12" max="12" width="14.140625" customWidth="1"/>
  </cols>
  <sheetData>
    <row r="1" spans="1:12" x14ac:dyDescent="0.25">
      <c r="A1" s="55" t="s">
        <v>109</v>
      </c>
    </row>
    <row r="2" spans="1:12" ht="18" x14ac:dyDescent="0.25">
      <c r="B2" s="198" t="s">
        <v>168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20"/>
      <c r="I3" s="11"/>
    </row>
    <row r="4" spans="1:12" ht="15.75" x14ac:dyDescent="0.25">
      <c r="B4" s="16" t="s">
        <v>229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2" t="s">
        <v>173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5" t="s">
        <v>287</v>
      </c>
    </row>
    <row r="6" spans="1:12" x14ac:dyDescent="0.25">
      <c r="B6" s="128" t="s">
        <v>79</v>
      </c>
      <c r="C6" s="50">
        <v>7524212221</v>
      </c>
      <c r="D6" s="50">
        <v>7888065469</v>
      </c>
      <c r="E6" s="50">
        <v>8480995580</v>
      </c>
      <c r="F6" s="50">
        <v>8997756262</v>
      </c>
      <c r="G6" s="50">
        <v>8929729548</v>
      </c>
      <c r="H6" s="50">
        <v>10169016096</v>
      </c>
      <c r="I6" s="50">
        <v>9780677179</v>
      </c>
      <c r="J6" s="77">
        <v>10756132766.83</v>
      </c>
      <c r="K6" s="77">
        <v>10836912520.150002</v>
      </c>
      <c r="L6" s="77">
        <v>11232665060.070002</v>
      </c>
    </row>
    <row r="7" spans="1:12" x14ac:dyDescent="0.25">
      <c r="B7" s="128" t="s">
        <v>80</v>
      </c>
      <c r="C7" s="50">
        <v>59571774627</v>
      </c>
      <c r="D7" s="50">
        <v>62255073547</v>
      </c>
      <c r="E7" s="50">
        <v>71391905783</v>
      </c>
      <c r="F7" s="50">
        <v>86146853490</v>
      </c>
      <c r="G7" s="50">
        <v>104970305907</v>
      </c>
      <c r="H7" s="50">
        <v>106653552391</v>
      </c>
      <c r="I7" s="50">
        <v>97635193393</v>
      </c>
      <c r="J7" s="77">
        <v>114766903700.42</v>
      </c>
      <c r="K7" s="77">
        <v>112707099465.86</v>
      </c>
      <c r="L7" s="77">
        <v>127335894113.58</v>
      </c>
    </row>
    <row r="8" spans="1:12" x14ac:dyDescent="0.25">
      <c r="B8" s="128" t="s">
        <v>189</v>
      </c>
      <c r="C8" s="50">
        <v>3498433208</v>
      </c>
      <c r="D8" s="50">
        <v>3799461980</v>
      </c>
      <c r="E8" s="50">
        <v>4001098147</v>
      </c>
      <c r="F8" s="50">
        <v>3904914683</v>
      </c>
      <c r="G8" s="50">
        <v>3919212224</v>
      </c>
      <c r="H8" s="50">
        <v>4272614740</v>
      </c>
      <c r="I8" s="50">
        <v>4342688099</v>
      </c>
      <c r="J8" s="77">
        <v>3677298653.6771102</v>
      </c>
      <c r="K8" s="77">
        <v>3306117255.5035138</v>
      </c>
      <c r="L8" s="77">
        <v>3327856237.496758</v>
      </c>
    </row>
    <row r="9" spans="1:12" x14ac:dyDescent="0.25">
      <c r="B9" s="66" t="s">
        <v>9</v>
      </c>
      <c r="C9" s="123">
        <v>70594420056</v>
      </c>
      <c r="D9" s="123">
        <v>73942600996</v>
      </c>
      <c r="E9" s="123">
        <v>83873999510</v>
      </c>
      <c r="F9" s="123">
        <v>99049524435</v>
      </c>
      <c r="G9" s="123">
        <v>117819247679</v>
      </c>
      <c r="H9" s="123">
        <v>121095183227</v>
      </c>
      <c r="I9" s="123">
        <v>111758558671</v>
      </c>
      <c r="J9" s="124">
        <v>129200335120.92711</v>
      </c>
      <c r="K9" s="124">
        <v>126850129241.51352</v>
      </c>
      <c r="L9" s="124">
        <v>141896415411.14676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230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190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08">
        <v>2020</v>
      </c>
      <c r="L12" s="135" t="s">
        <v>287</v>
      </c>
    </row>
    <row r="13" spans="1:12" x14ac:dyDescent="0.25">
      <c r="B13" s="128" t="s">
        <v>79</v>
      </c>
      <c r="C13" s="50">
        <v>3790893786.0799999</v>
      </c>
      <c r="D13" s="50">
        <v>4559544805.2700005</v>
      </c>
      <c r="E13" s="50">
        <v>5388469445.8299999</v>
      </c>
      <c r="F13" s="50">
        <v>6314404281.2900105</v>
      </c>
      <c r="G13" s="50">
        <v>7095094367.0100002</v>
      </c>
      <c r="H13" s="50">
        <v>7489400445.3199997</v>
      </c>
      <c r="I13" s="50">
        <v>7734102203.4700098</v>
      </c>
      <c r="J13" s="50">
        <v>8095415328.1500015</v>
      </c>
      <c r="K13" s="50">
        <v>8460073290.999999</v>
      </c>
      <c r="L13" s="50">
        <v>9384913183.7699986</v>
      </c>
    </row>
    <row r="14" spans="1:12" x14ac:dyDescent="0.25">
      <c r="B14" s="128" t="s">
        <v>80</v>
      </c>
      <c r="C14" s="50">
        <v>22902103780.07</v>
      </c>
      <c r="D14" s="50">
        <v>34383088345.300003</v>
      </c>
      <c r="E14" s="50">
        <v>33583792675.959999</v>
      </c>
      <c r="F14" s="50">
        <v>38912629106.989998</v>
      </c>
      <c r="G14" s="50">
        <v>44989999936.615906</v>
      </c>
      <c r="H14" s="50">
        <v>51484937081.520004</v>
      </c>
      <c r="I14" s="50">
        <v>59188748702.639999</v>
      </c>
      <c r="J14" s="50">
        <v>60849583540.250008</v>
      </c>
      <c r="K14" s="50">
        <v>72244485390.897644</v>
      </c>
      <c r="L14" s="50">
        <v>88991715556.639999</v>
      </c>
    </row>
    <row r="15" spans="1:12" x14ac:dyDescent="0.25">
      <c r="B15" s="128" t="s">
        <v>189</v>
      </c>
      <c r="C15" s="50">
        <v>1217880357.1899998</v>
      </c>
      <c r="D15" s="50">
        <v>1155511012.3299999</v>
      </c>
      <c r="E15" s="50">
        <v>1330496229.3599999</v>
      </c>
      <c r="F15" s="50">
        <v>1574684937.3099999</v>
      </c>
      <c r="G15" s="50">
        <v>1820662551.6599998</v>
      </c>
      <c r="H15" s="50">
        <v>1959518891.28</v>
      </c>
      <c r="I15" s="50">
        <v>1600149019.6100001</v>
      </c>
      <c r="J15" s="50">
        <v>1890841016.6500001</v>
      </c>
      <c r="K15" s="50">
        <v>1796097234.3499999</v>
      </c>
      <c r="L15" s="50">
        <v>2002448774.1700003</v>
      </c>
    </row>
    <row r="16" spans="1:12" x14ac:dyDescent="0.25">
      <c r="B16" s="66" t="s">
        <v>9</v>
      </c>
      <c r="C16" s="123">
        <v>27910877923.34</v>
      </c>
      <c r="D16" s="123">
        <v>40098144162.900009</v>
      </c>
      <c r="E16" s="123">
        <v>40302758351.150002</v>
      </c>
      <c r="F16" s="123">
        <v>46801718325.590004</v>
      </c>
      <c r="G16" s="123">
        <v>53905756855.285904</v>
      </c>
      <c r="H16" s="123">
        <v>60933856418.120003</v>
      </c>
      <c r="I16" s="123">
        <v>68522999925.720009</v>
      </c>
      <c r="J16" s="123">
        <v>70835839885.050003</v>
      </c>
      <c r="K16" s="123">
        <v>82500655916.24765</v>
      </c>
      <c r="L16" s="50">
        <v>100379077514.58</v>
      </c>
    </row>
    <row r="17" spans="2:12" x14ac:dyDescent="0.25">
      <c r="B17" s="121"/>
      <c r="C17" s="122"/>
      <c r="D17" s="122"/>
      <c r="E17" s="122"/>
      <c r="F17" s="122"/>
      <c r="G17" s="122"/>
      <c r="H17" s="122"/>
      <c r="I17" s="122"/>
      <c r="J17" s="122"/>
      <c r="K17" s="122"/>
    </row>
    <row r="18" spans="2:12" ht="15.75" x14ac:dyDescent="0.25">
      <c r="B18" s="125" t="s">
        <v>231</v>
      </c>
      <c r="C18" s="61"/>
      <c r="D18" s="61"/>
      <c r="E18" s="61"/>
      <c r="F18" s="61"/>
      <c r="G18" s="61"/>
      <c r="H18" s="61"/>
      <c r="I18" s="61"/>
      <c r="J18" s="98"/>
      <c r="K18" s="98"/>
    </row>
    <row r="19" spans="2:12" x14ac:dyDescent="0.25">
      <c r="B19" s="43" t="s">
        <v>201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08">
        <v>2020</v>
      </c>
      <c r="L19" s="135" t="s">
        <v>287</v>
      </c>
    </row>
    <row r="20" spans="2:12" x14ac:dyDescent="0.25">
      <c r="B20" s="128" t="s">
        <v>79</v>
      </c>
      <c r="C20" s="83">
        <v>3733318434.9200001</v>
      </c>
      <c r="D20" s="83">
        <v>3328520663.7299995</v>
      </c>
      <c r="E20" s="83">
        <v>3092526134.1700001</v>
      </c>
      <c r="F20" s="83">
        <v>2683351980.7099895</v>
      </c>
      <c r="G20" s="83">
        <v>1834635180.9899998</v>
      </c>
      <c r="H20" s="83">
        <v>2679615650.6800003</v>
      </c>
      <c r="I20" s="83">
        <v>2046574975.5299902</v>
      </c>
      <c r="J20" s="83">
        <v>2660717438.6799984</v>
      </c>
      <c r="K20" s="83">
        <v>2376839229.1500025</v>
      </c>
      <c r="L20" s="83">
        <v>1847751876.3000023</v>
      </c>
    </row>
    <row r="21" spans="2:12" x14ac:dyDescent="0.25">
      <c r="B21" s="128" t="s">
        <v>80</v>
      </c>
      <c r="C21" s="83">
        <v>36669670846.93</v>
      </c>
      <c r="D21" s="83">
        <v>27871985201.699997</v>
      </c>
      <c r="E21" s="83">
        <v>37808113107.040001</v>
      </c>
      <c r="F21" s="83">
        <v>47234224383.010002</v>
      </c>
      <c r="G21" s="83">
        <v>59980305970.384094</v>
      </c>
      <c r="H21" s="83">
        <v>55168615309.479996</v>
      </c>
      <c r="I21" s="83">
        <v>38446444690.360001</v>
      </c>
      <c r="J21" s="83">
        <v>53917320160.169991</v>
      </c>
      <c r="K21" s="83">
        <v>40462614074.962357</v>
      </c>
      <c r="L21" s="83">
        <v>38344178556.940002</v>
      </c>
    </row>
    <row r="22" spans="2:12" x14ac:dyDescent="0.25">
      <c r="B22" s="128" t="s">
        <v>189</v>
      </c>
      <c r="C22" s="83">
        <v>2280552850.8100004</v>
      </c>
      <c r="D22" s="83">
        <v>2643950967.6700001</v>
      </c>
      <c r="E22" s="83">
        <v>2670601917.6400003</v>
      </c>
      <c r="F22" s="83">
        <v>2330229745.6900001</v>
      </c>
      <c r="G22" s="83">
        <v>2098549672.3400002</v>
      </c>
      <c r="H22" s="83">
        <v>2313095848.7200003</v>
      </c>
      <c r="I22" s="83">
        <v>2742539079.3899999</v>
      </c>
      <c r="J22" s="83">
        <v>1786457637.0271101</v>
      </c>
      <c r="K22" s="83">
        <v>1510020021.1535139</v>
      </c>
      <c r="L22" s="83">
        <v>1325407463.3267581</v>
      </c>
    </row>
    <row r="23" spans="2:12" x14ac:dyDescent="0.25">
      <c r="B23" s="66" t="s">
        <v>9</v>
      </c>
      <c r="C23" s="127">
        <f>C20+C21+C22</f>
        <v>42683542132.659996</v>
      </c>
      <c r="D23" s="127">
        <f t="shared" ref="D23:L23" si="0">D20+D21+D22</f>
        <v>33844456833.099998</v>
      </c>
      <c r="E23" s="127">
        <f t="shared" si="0"/>
        <v>43571241158.849998</v>
      </c>
      <c r="F23" s="127">
        <f t="shared" si="0"/>
        <v>52247806109.409996</v>
      </c>
      <c r="G23" s="127">
        <f t="shared" si="0"/>
        <v>63913490823.714096</v>
      </c>
      <c r="H23" s="127">
        <f t="shared" si="0"/>
        <v>60161326808.879997</v>
      </c>
      <c r="I23" s="127">
        <f t="shared" si="0"/>
        <v>43235558745.279991</v>
      </c>
      <c r="J23" s="127">
        <f t="shared" si="0"/>
        <v>58364495235.877098</v>
      </c>
      <c r="K23" s="127">
        <f t="shared" si="0"/>
        <v>44349473325.265869</v>
      </c>
      <c r="L23" s="127">
        <f t="shared" si="0"/>
        <v>41517337896.566765</v>
      </c>
    </row>
    <row r="24" spans="2:12" x14ac:dyDescent="0.25">
      <c r="B24" s="126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2:12" x14ac:dyDescent="0.25">
      <c r="B25" s="11"/>
      <c r="C25" s="120"/>
      <c r="D25" s="120"/>
      <c r="E25" s="120"/>
      <c r="F25" s="120"/>
      <c r="G25" s="120"/>
      <c r="H25" s="120"/>
      <c r="I25" s="120"/>
      <c r="J25" s="120"/>
      <c r="K25" s="120"/>
    </row>
    <row r="26" spans="2:12" x14ac:dyDescent="0.25">
      <c r="B26" s="11" t="s">
        <v>298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59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98" t="s">
        <v>172</v>
      </c>
      <c r="C2" s="198"/>
      <c r="D2" s="198"/>
      <c r="E2" s="198"/>
      <c r="F2" s="198"/>
      <c r="G2" s="198"/>
      <c r="H2" s="198"/>
      <c r="I2" s="19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195</v>
      </c>
      <c r="C4" s="11"/>
      <c r="D4" s="11"/>
      <c r="E4" s="11"/>
      <c r="F4" s="11"/>
      <c r="G4" s="11"/>
    </row>
    <row r="5" spans="1:14" ht="25.5" customHeight="1" x14ac:dyDescent="0.25">
      <c r="B5" s="112" t="s">
        <v>191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720563662</v>
      </c>
      <c r="D6" s="50">
        <v>675592350</v>
      </c>
      <c r="E6" s="50">
        <v>830743898</v>
      </c>
      <c r="F6" s="50">
        <v>710722896</v>
      </c>
      <c r="G6" s="50">
        <v>750658485</v>
      </c>
      <c r="H6" s="76">
        <v>698868545.55999947</v>
      </c>
      <c r="I6" s="76">
        <v>796056817.44000053</v>
      </c>
      <c r="J6" s="76">
        <v>712350966</v>
      </c>
      <c r="K6" s="76">
        <v>718280802.86999989</v>
      </c>
      <c r="L6" s="76">
        <v>793041034</v>
      </c>
      <c r="M6" s="76">
        <v>812803706.82999992</v>
      </c>
      <c r="N6" s="76">
        <v>2536449603.1299982</v>
      </c>
    </row>
    <row r="7" spans="1:14" x14ac:dyDescent="0.25">
      <c r="B7" s="128">
        <v>2020</v>
      </c>
      <c r="C7" s="50">
        <v>805773778.73999989</v>
      </c>
      <c r="D7" s="50">
        <v>689181339.03000009</v>
      </c>
      <c r="E7" s="50">
        <v>846168049.69000006</v>
      </c>
      <c r="F7" s="50">
        <v>655480782.11999989</v>
      </c>
      <c r="G7" s="50">
        <v>688105895.65000057</v>
      </c>
      <c r="H7" s="76">
        <v>740817999.81000042</v>
      </c>
      <c r="I7" s="76">
        <v>785342964.56999874</v>
      </c>
      <c r="J7" s="76">
        <v>736617482.36999989</v>
      </c>
      <c r="K7" s="76">
        <v>740614041.05000019</v>
      </c>
      <c r="L7" s="76">
        <v>737651559.46000004</v>
      </c>
      <c r="M7" s="76">
        <v>825145644.76000214</v>
      </c>
      <c r="N7" s="76">
        <v>2586012982.8999996</v>
      </c>
    </row>
    <row r="8" spans="1:14" x14ac:dyDescent="0.25">
      <c r="B8" s="128">
        <v>2021</v>
      </c>
      <c r="C8" s="50">
        <v>691821319.05000019</v>
      </c>
      <c r="D8" s="50">
        <v>665043641.13000011</v>
      </c>
      <c r="E8" s="50">
        <v>844937564.54999983</v>
      </c>
      <c r="F8" s="50">
        <v>787847301.14000034</v>
      </c>
      <c r="G8" s="50">
        <v>810854066.47000003</v>
      </c>
      <c r="H8" s="50">
        <v>754901952.83999956</v>
      </c>
      <c r="I8" s="50">
        <v>830692056.40999985</v>
      </c>
      <c r="J8" s="50">
        <v>779799601.35999966</v>
      </c>
      <c r="K8" s="159">
        <v>800924292.26999998</v>
      </c>
      <c r="L8" s="159">
        <v>854684637.1900003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195</v>
      </c>
      <c r="C10" s="11"/>
      <c r="D10" s="11"/>
      <c r="E10" s="11"/>
      <c r="F10" s="11"/>
      <c r="G10" s="11"/>
    </row>
    <row r="11" spans="1:14" ht="25.5" x14ac:dyDescent="0.25">
      <c r="B11" s="112" t="s">
        <v>192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8008914068</v>
      </c>
      <c r="D12" s="50">
        <v>7836609764</v>
      </c>
      <c r="E12" s="50">
        <v>7960539874</v>
      </c>
      <c r="F12" s="50">
        <v>8515038577</v>
      </c>
      <c r="G12" s="50">
        <v>9323906773</v>
      </c>
      <c r="H12" s="50">
        <v>9314676749.8199921</v>
      </c>
      <c r="I12" s="50">
        <v>11473025323.180008</v>
      </c>
      <c r="J12" s="50">
        <v>10762359490</v>
      </c>
      <c r="K12" s="50">
        <v>9475003536.3600159</v>
      </c>
      <c r="L12" s="50">
        <v>10583813213.630005</v>
      </c>
      <c r="M12" s="50">
        <v>10349365234.589996</v>
      </c>
      <c r="N12" s="50">
        <v>11163651096.839996</v>
      </c>
    </row>
    <row r="13" spans="1:14" x14ac:dyDescent="0.25">
      <c r="B13" s="128">
        <v>2020</v>
      </c>
      <c r="C13" s="50">
        <v>10724185126.23</v>
      </c>
      <c r="D13" s="50">
        <v>9183095745.5900002</v>
      </c>
      <c r="E13" s="50">
        <v>6782688588.3899994</v>
      </c>
      <c r="F13" s="50">
        <v>4143617965.2200012</v>
      </c>
      <c r="G13" s="50">
        <v>6202774490.2399979</v>
      </c>
      <c r="H13" s="50">
        <v>9902080119.8699951</v>
      </c>
      <c r="I13" s="50">
        <v>12219912752.050003</v>
      </c>
      <c r="J13" s="50">
        <v>11836943597.080002</v>
      </c>
      <c r="K13" s="50">
        <v>9956954683.1599884</v>
      </c>
      <c r="L13" s="50">
        <v>8108700446.8200073</v>
      </c>
      <c r="M13" s="50">
        <v>9227280737.5</v>
      </c>
      <c r="N13" s="50">
        <v>14418865213.710007</v>
      </c>
    </row>
    <row r="14" spans="1:14" x14ac:dyDescent="0.25">
      <c r="B14" s="128">
        <v>2021</v>
      </c>
      <c r="C14" s="50">
        <v>10891643892.990002</v>
      </c>
      <c r="D14" s="50">
        <v>9171571481.6899986</v>
      </c>
      <c r="E14" s="50">
        <v>10102616127.289995</v>
      </c>
      <c r="F14" s="50">
        <v>8152911126.1999979</v>
      </c>
      <c r="G14" s="50">
        <v>10664555256.689999</v>
      </c>
      <c r="H14" s="50">
        <v>11916508619.33</v>
      </c>
      <c r="I14" s="50">
        <v>12001575370.419998</v>
      </c>
      <c r="J14" s="50">
        <v>10307915512.910004</v>
      </c>
      <c r="K14" s="184">
        <v>10109352732.560001</v>
      </c>
      <c r="L14" s="184">
        <v>10371098042.290001</v>
      </c>
      <c r="M14" s="134"/>
      <c r="N14" s="134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ht="15.75" x14ac:dyDescent="0.25">
      <c r="B16" s="16" t="s">
        <v>195</v>
      </c>
      <c r="C16" s="11"/>
      <c r="D16" s="11"/>
      <c r="E16" s="11"/>
      <c r="F16" s="11"/>
      <c r="G16" s="11"/>
    </row>
    <row r="17" spans="2:14" ht="25.5" x14ac:dyDescent="0.25">
      <c r="B17" s="112" t="s">
        <v>193</v>
      </c>
      <c r="C17" s="132" t="s">
        <v>174</v>
      </c>
      <c r="D17" s="130" t="s">
        <v>175</v>
      </c>
      <c r="E17" s="130" t="s">
        <v>176</v>
      </c>
      <c r="F17" s="130" t="s">
        <v>177</v>
      </c>
      <c r="G17" s="130" t="s">
        <v>178</v>
      </c>
      <c r="H17" s="130" t="s">
        <v>179</v>
      </c>
      <c r="I17" s="130" t="s">
        <v>180</v>
      </c>
      <c r="J17" s="130" t="s">
        <v>181</v>
      </c>
      <c r="K17" s="130" t="s">
        <v>182</v>
      </c>
      <c r="L17" s="130" t="s">
        <v>183</v>
      </c>
      <c r="M17" s="130" t="s">
        <v>184</v>
      </c>
      <c r="N17" s="130" t="s">
        <v>185</v>
      </c>
    </row>
    <row r="18" spans="2:14" x14ac:dyDescent="0.25">
      <c r="B18" s="128">
        <v>2019</v>
      </c>
      <c r="C18" s="50">
        <v>352171001</v>
      </c>
      <c r="D18" s="50">
        <v>334382870</v>
      </c>
      <c r="E18" s="50">
        <v>347637428</v>
      </c>
      <c r="F18" s="50">
        <v>311542627</v>
      </c>
      <c r="G18" s="50">
        <v>286365788</v>
      </c>
      <c r="H18" s="50">
        <v>299774620.62055635</v>
      </c>
      <c r="I18" s="50">
        <v>325759899.37944365</v>
      </c>
      <c r="J18" s="50">
        <v>281841619</v>
      </c>
      <c r="K18" s="50">
        <v>280955837.14383459</v>
      </c>
      <c r="L18" s="50">
        <v>277110020.97442532</v>
      </c>
      <c r="M18" s="50">
        <v>264501958.78442574</v>
      </c>
      <c r="N18" s="50">
        <v>315254983.77442694</v>
      </c>
    </row>
    <row r="19" spans="2:14" x14ac:dyDescent="0.25">
      <c r="B19" s="128">
        <v>2020</v>
      </c>
      <c r="C19" s="50">
        <v>293268076.24442589</v>
      </c>
      <c r="D19" s="50">
        <v>292771630.8444258</v>
      </c>
      <c r="E19" s="50">
        <v>272587563.75442564</v>
      </c>
      <c r="F19" s="50">
        <v>261623650.12442577</v>
      </c>
      <c r="G19" s="50">
        <v>256105996.67442942</v>
      </c>
      <c r="H19" s="50">
        <v>267649890.61305475</v>
      </c>
      <c r="I19" s="50">
        <v>276263496.36305547</v>
      </c>
      <c r="J19" s="50">
        <v>269683380.85305476</v>
      </c>
      <c r="K19" s="50">
        <v>269004406.63305473</v>
      </c>
      <c r="L19" s="50">
        <v>274763398.33305454</v>
      </c>
      <c r="M19" s="50">
        <v>272504617.28305483</v>
      </c>
      <c r="N19" s="50">
        <v>299891147.78305531</v>
      </c>
    </row>
    <row r="20" spans="2:14" x14ac:dyDescent="0.25">
      <c r="B20" s="128">
        <v>2021</v>
      </c>
      <c r="C20" s="50">
        <v>268231875.53305483</v>
      </c>
      <c r="D20" s="50">
        <v>277189549.14305496</v>
      </c>
      <c r="E20" s="50">
        <v>283080612.06305468</v>
      </c>
      <c r="F20" s="50">
        <v>272198930.97305477</v>
      </c>
      <c r="G20" s="50">
        <v>269708230.09315467</v>
      </c>
      <c r="H20" s="50">
        <v>267268319.22305489</v>
      </c>
      <c r="I20" s="50">
        <v>281868026.69305444</v>
      </c>
      <c r="J20" s="50">
        <v>278731499.17305446</v>
      </c>
      <c r="K20" s="184">
        <v>279835327.11305451</v>
      </c>
      <c r="L20" s="184">
        <v>277346194.38305449</v>
      </c>
      <c r="M20" s="134"/>
      <c r="N20" s="134"/>
    </row>
    <row r="21" spans="2:14" x14ac:dyDescent="0.25">
      <c r="B21" s="47"/>
      <c r="C21" s="50"/>
      <c r="D21" s="50"/>
      <c r="E21" s="50"/>
      <c r="F21" s="50"/>
      <c r="G21" s="50"/>
      <c r="H21" s="76"/>
    </row>
    <row r="22" spans="2:14" x14ac:dyDescent="0.25">
      <c r="B22" s="64" t="s">
        <v>299</v>
      </c>
      <c r="C22" s="48"/>
      <c r="D22" s="48"/>
      <c r="E22" s="48"/>
      <c r="F22" s="48"/>
      <c r="G22" s="48"/>
    </row>
    <row r="23" spans="2:14" x14ac:dyDescent="0.25">
      <c r="B23" s="48"/>
      <c r="C23" s="48"/>
      <c r="D23" s="48"/>
      <c r="E23" s="48"/>
      <c r="F23" s="48"/>
      <c r="G23" s="48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59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19.570312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4.28515625" bestFit="1" customWidth="1"/>
    <col min="12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98" t="s">
        <v>172</v>
      </c>
      <c r="C2" s="198"/>
      <c r="D2" s="198"/>
      <c r="E2" s="198"/>
      <c r="F2" s="198"/>
      <c r="G2" s="198"/>
      <c r="H2" s="198"/>
      <c r="I2" s="19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194</v>
      </c>
      <c r="C4" s="11"/>
      <c r="D4" s="11"/>
      <c r="E4" s="11"/>
      <c r="F4" s="11"/>
      <c r="G4" s="11"/>
    </row>
    <row r="5" spans="1:14" x14ac:dyDescent="0.25">
      <c r="B5" s="112" t="s">
        <v>196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1351950699.7599988</v>
      </c>
      <c r="D6" s="50">
        <v>666949240.13999987</v>
      </c>
      <c r="E6" s="50">
        <v>575439616.08999991</v>
      </c>
      <c r="F6" s="50">
        <v>675467612.70000005</v>
      </c>
      <c r="G6" s="50">
        <v>665797498.14999998</v>
      </c>
      <c r="H6" s="76">
        <v>528221833.03999984</v>
      </c>
      <c r="I6" s="76">
        <v>621280295.67999995</v>
      </c>
      <c r="J6" s="76">
        <v>646218863.63000011</v>
      </c>
      <c r="K6" s="76">
        <v>565543070.67000008</v>
      </c>
      <c r="L6" s="76">
        <v>633719820.03999984</v>
      </c>
      <c r="M6" s="76">
        <v>607740616.80999994</v>
      </c>
      <c r="N6" s="76">
        <v>560533716.46000016</v>
      </c>
    </row>
    <row r="7" spans="1:14" x14ac:dyDescent="0.25">
      <c r="B7" s="128">
        <v>2020</v>
      </c>
      <c r="C7" s="50">
        <v>1500082979.499999</v>
      </c>
      <c r="D7" s="50">
        <v>613900387.51999998</v>
      </c>
      <c r="E7" s="50">
        <v>813917675.0999999</v>
      </c>
      <c r="F7" s="50">
        <v>694982982.45000005</v>
      </c>
      <c r="G7" s="50">
        <v>547716144.80000114</v>
      </c>
      <c r="H7" s="76">
        <v>532704353.55999994</v>
      </c>
      <c r="I7" s="76">
        <v>599560137.56999981</v>
      </c>
      <c r="J7" s="76">
        <v>571780994.62999988</v>
      </c>
      <c r="K7" s="76">
        <v>629117978.05999994</v>
      </c>
      <c r="L7" s="76">
        <v>678511392.63999987</v>
      </c>
      <c r="M7" s="76">
        <v>624752439.73999977</v>
      </c>
      <c r="N7" s="76">
        <v>653045825.42999995</v>
      </c>
    </row>
    <row r="8" spans="1:14" x14ac:dyDescent="0.25">
      <c r="B8" s="128">
        <v>2021</v>
      </c>
      <c r="C8" s="50">
        <v>1010929622.9199998</v>
      </c>
      <c r="D8" s="50">
        <v>681933884.76999998</v>
      </c>
      <c r="E8" s="50">
        <v>825829715.75000024</v>
      </c>
      <c r="F8" s="50">
        <v>1149950530.3399994</v>
      </c>
      <c r="G8" s="50">
        <v>740900688.1500001</v>
      </c>
      <c r="H8" s="50">
        <v>717044570.43999982</v>
      </c>
      <c r="I8" s="50">
        <v>711249528.22000003</v>
      </c>
      <c r="J8" s="50">
        <v>738992663.58000016</v>
      </c>
      <c r="K8" s="159">
        <v>806201749.30999994</v>
      </c>
      <c r="L8" s="159">
        <v>724081965.12000012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194</v>
      </c>
      <c r="C10" s="11"/>
      <c r="D10" s="11"/>
      <c r="E10" s="11"/>
      <c r="F10" s="11"/>
      <c r="G10" s="11"/>
    </row>
    <row r="11" spans="1:14" x14ac:dyDescent="0.25">
      <c r="B11" s="112" t="s">
        <v>197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5221770950.6400013</v>
      </c>
      <c r="D12" s="50">
        <v>4875816449.3899994</v>
      </c>
      <c r="E12" s="50">
        <v>4611654227.0500011</v>
      </c>
      <c r="F12" s="50">
        <v>5362437670.5799999</v>
      </c>
      <c r="G12" s="50">
        <v>5441983998.0099993</v>
      </c>
      <c r="H12" s="50">
        <v>4476050313.5600014</v>
      </c>
      <c r="I12" s="50">
        <v>5223767797.9099998</v>
      </c>
      <c r="J12" s="50">
        <v>5376401803.7299995</v>
      </c>
      <c r="K12" s="50">
        <v>4653460399.4199963</v>
      </c>
      <c r="L12" s="50">
        <v>5396769313.4700003</v>
      </c>
      <c r="M12" s="50">
        <v>4911624921.8000002</v>
      </c>
      <c r="N12" s="50">
        <v>5297845694.9699993</v>
      </c>
    </row>
    <row r="13" spans="1:14" x14ac:dyDescent="0.25">
      <c r="B13" s="128">
        <v>2020</v>
      </c>
      <c r="C13" s="50">
        <v>5745508180.3476295</v>
      </c>
      <c r="D13" s="50">
        <v>4927309363.9400005</v>
      </c>
      <c r="E13" s="50">
        <v>9117453389.3300018</v>
      </c>
      <c r="F13" s="50">
        <v>5472692017.8999996</v>
      </c>
      <c r="G13" s="50">
        <v>4678502509.550004</v>
      </c>
      <c r="H13" s="50">
        <v>4700388910.8899994</v>
      </c>
      <c r="I13" s="50">
        <v>5505412518.7299995</v>
      </c>
      <c r="J13" s="50">
        <v>5444649046.4399996</v>
      </c>
      <c r="K13" s="50">
        <v>6015062826.4900055</v>
      </c>
      <c r="L13" s="50">
        <v>7474833124.0099983</v>
      </c>
      <c r="M13" s="50">
        <v>6328314080.9099998</v>
      </c>
      <c r="N13" s="50">
        <v>6834359422.3599987</v>
      </c>
    </row>
    <row r="14" spans="1:14" x14ac:dyDescent="0.25">
      <c r="B14" s="128">
        <v>2021</v>
      </c>
      <c r="C14" s="50">
        <v>5936220142.1700001</v>
      </c>
      <c r="D14" s="50">
        <v>6522496141.6900015</v>
      </c>
      <c r="E14" s="50">
        <v>8375039041.7899971</v>
      </c>
      <c r="F14" s="50">
        <v>7801975035.2299995</v>
      </c>
      <c r="G14" s="50">
        <v>7659923475.6900005</v>
      </c>
      <c r="H14" s="50">
        <v>7375206019.3199987</v>
      </c>
      <c r="I14" s="50">
        <v>7191307244.1800013</v>
      </c>
      <c r="J14" s="50">
        <v>8618616165.0300026</v>
      </c>
      <c r="K14" s="184">
        <v>8467348803.0900002</v>
      </c>
      <c r="L14" s="184">
        <v>7880909985.1799984</v>
      </c>
      <c r="M14" s="185"/>
      <c r="N14" s="185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ht="15.75" x14ac:dyDescent="0.25">
      <c r="B16" s="16" t="s">
        <v>194</v>
      </c>
      <c r="C16" s="11"/>
      <c r="D16" s="11"/>
      <c r="E16" s="11"/>
      <c r="F16" s="11"/>
      <c r="G16" s="11"/>
    </row>
    <row r="17" spans="2:14" ht="24.75" customHeight="1" x14ac:dyDescent="0.25">
      <c r="B17" s="112" t="s">
        <v>198</v>
      </c>
      <c r="C17" s="132" t="s">
        <v>174</v>
      </c>
      <c r="D17" s="130" t="s">
        <v>175</v>
      </c>
      <c r="E17" s="130" t="s">
        <v>176</v>
      </c>
      <c r="F17" s="130" t="s">
        <v>177</v>
      </c>
      <c r="G17" s="130" t="s">
        <v>178</v>
      </c>
      <c r="H17" s="130" t="s">
        <v>179</v>
      </c>
      <c r="I17" s="130" t="s">
        <v>180</v>
      </c>
      <c r="J17" s="130" t="s">
        <v>181</v>
      </c>
      <c r="K17" s="130" t="s">
        <v>182</v>
      </c>
      <c r="L17" s="130" t="s">
        <v>183</v>
      </c>
      <c r="M17" s="130" t="s">
        <v>184</v>
      </c>
      <c r="N17" s="130" t="s">
        <v>185</v>
      </c>
    </row>
    <row r="18" spans="2:14" x14ac:dyDescent="0.25">
      <c r="B18" s="128">
        <v>2019</v>
      </c>
      <c r="C18" s="50">
        <v>127920682.33000009</v>
      </c>
      <c r="D18" s="50">
        <v>134528053.20999998</v>
      </c>
      <c r="E18" s="50">
        <v>150120180.87999988</v>
      </c>
      <c r="F18" s="50">
        <v>174406343.60999992</v>
      </c>
      <c r="G18" s="50">
        <v>170212768.84</v>
      </c>
      <c r="H18" s="50">
        <v>137534160.00999999</v>
      </c>
      <c r="I18" s="50">
        <v>160798760.75999999</v>
      </c>
      <c r="J18" s="50">
        <v>180129970.13999993</v>
      </c>
      <c r="K18" s="50">
        <v>144955312.39999998</v>
      </c>
      <c r="L18" s="50">
        <v>166830584.12999997</v>
      </c>
      <c r="M18" s="50">
        <v>147142521.0399999</v>
      </c>
      <c r="N18" s="50">
        <v>216261679.52000004</v>
      </c>
    </row>
    <row r="19" spans="2:14" x14ac:dyDescent="0.25">
      <c r="B19" s="128">
        <v>2020</v>
      </c>
      <c r="C19" s="50">
        <v>160934761.31999999</v>
      </c>
      <c r="D19" s="50">
        <v>160575558.31999999</v>
      </c>
      <c r="E19" s="50">
        <v>167143771.17000011</v>
      </c>
      <c r="F19" s="50">
        <v>172662162.37</v>
      </c>
      <c r="G19" s="50">
        <v>104092701.50999996</v>
      </c>
      <c r="H19" s="50">
        <v>111295724.00999999</v>
      </c>
      <c r="I19" s="50">
        <v>162265387.98000002</v>
      </c>
      <c r="J19" s="50">
        <v>164777875.85999992</v>
      </c>
      <c r="K19" s="50">
        <v>150520325.09</v>
      </c>
      <c r="L19" s="50">
        <v>138440044.51999998</v>
      </c>
      <c r="M19" s="50">
        <v>130606931.94999999</v>
      </c>
      <c r="N19" s="50">
        <v>172781990.25</v>
      </c>
    </row>
    <row r="20" spans="2:14" x14ac:dyDescent="0.25">
      <c r="B20" s="128">
        <v>2021</v>
      </c>
      <c r="C20" s="50">
        <v>142395694.68000004</v>
      </c>
      <c r="D20" s="50">
        <v>149559867.15000001</v>
      </c>
      <c r="E20" s="50">
        <v>173004539.43000001</v>
      </c>
      <c r="F20" s="50">
        <v>146230394.27000001</v>
      </c>
      <c r="G20" s="50">
        <v>173523500.67999977</v>
      </c>
      <c r="H20" s="50">
        <v>154035949.69999999</v>
      </c>
      <c r="I20" s="50">
        <v>176231973.12000003</v>
      </c>
      <c r="J20" s="50">
        <v>186825802.37999997</v>
      </c>
      <c r="K20" s="184">
        <v>213790430.17000014</v>
      </c>
      <c r="L20" s="184">
        <v>183461700.39000008</v>
      </c>
      <c r="M20" s="185"/>
      <c r="N20" s="185"/>
    </row>
    <row r="21" spans="2:14" x14ac:dyDescent="0.25">
      <c r="B21" s="47"/>
      <c r="C21" s="50"/>
      <c r="D21" s="50"/>
      <c r="E21" s="50"/>
      <c r="F21" s="50"/>
      <c r="G21" s="50"/>
      <c r="H21" s="76"/>
    </row>
    <row r="22" spans="2:14" x14ac:dyDescent="0.25">
      <c r="B22" s="64" t="s">
        <v>299</v>
      </c>
      <c r="C22" s="48"/>
      <c r="D22" s="48"/>
      <c r="E22" s="48"/>
      <c r="F22" s="48"/>
      <c r="G22" s="48"/>
    </row>
    <row r="23" spans="2:14" x14ac:dyDescent="0.25">
      <c r="B23" s="48"/>
      <c r="C23" s="48"/>
      <c r="D23" s="48"/>
      <c r="E23" s="48"/>
      <c r="F23" s="48"/>
      <c r="G23" s="48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42"/>
  <sheetViews>
    <sheetView showGridLines="0" topLeftCell="A4" zoomScaleNormal="100" workbookViewId="0">
      <selection activeCell="B26" sqref="B26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168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20"/>
      <c r="I3" s="11"/>
    </row>
    <row r="4" spans="1:12" ht="15.75" x14ac:dyDescent="0.25">
      <c r="B4" s="16" t="s">
        <v>234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2" t="s">
        <v>199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5" t="s">
        <v>287</v>
      </c>
    </row>
    <row r="6" spans="1:12" x14ac:dyDescent="0.25">
      <c r="B6" s="44" t="s">
        <v>12</v>
      </c>
      <c r="C6" s="50">
        <v>5837851214.6599998</v>
      </c>
      <c r="D6" s="50">
        <v>6185045576.2700005</v>
      </c>
      <c r="E6" s="50">
        <v>6811785870.5500002</v>
      </c>
      <c r="F6" s="50">
        <v>7175985654.3100004</v>
      </c>
      <c r="G6" s="50">
        <v>9700704958.6399994</v>
      </c>
      <c r="H6" s="50">
        <v>8503960004.7600002</v>
      </c>
      <c r="I6" s="50">
        <v>13274166010.07</v>
      </c>
      <c r="J6" s="77">
        <v>13310911201.5</v>
      </c>
      <c r="K6" s="77">
        <v>12089342526.650002</v>
      </c>
      <c r="L6" s="77">
        <v>10599005846.840019</v>
      </c>
    </row>
    <row r="7" spans="1:12" x14ac:dyDescent="0.25">
      <c r="B7" s="44" t="s">
        <v>13</v>
      </c>
      <c r="C7" s="50">
        <v>2951597171.3099999</v>
      </c>
      <c r="D7" s="50">
        <v>3379187674.29</v>
      </c>
      <c r="E7" s="50">
        <v>4026232363.6599998</v>
      </c>
      <c r="F7" s="50">
        <v>4556328937.5100002</v>
      </c>
      <c r="G7" s="50">
        <v>4854913130.9099998</v>
      </c>
      <c r="H7" s="50">
        <v>5279347956.9700003</v>
      </c>
      <c r="I7" s="50">
        <v>6034787021.75</v>
      </c>
      <c r="J7" s="77">
        <v>6972896591.5000095</v>
      </c>
      <c r="K7" s="77">
        <v>6941464334.2600002</v>
      </c>
      <c r="L7" s="77">
        <v>7679736385.2000008</v>
      </c>
    </row>
    <row r="8" spans="1:12" x14ac:dyDescent="0.25">
      <c r="B8" s="44" t="s">
        <v>14</v>
      </c>
      <c r="C8" s="50">
        <v>7918715959.8900003</v>
      </c>
      <c r="D8" s="50">
        <v>9011650033.0599995</v>
      </c>
      <c r="E8" s="50">
        <v>10064341931.5</v>
      </c>
      <c r="F8" s="50">
        <v>10651609723.809999</v>
      </c>
      <c r="G8" s="50">
        <v>11310929424.99</v>
      </c>
      <c r="H8" s="50">
        <v>11508223637.24</v>
      </c>
      <c r="I8" s="50">
        <v>11429693116.389999</v>
      </c>
      <c r="J8" s="77">
        <v>11617851406.549999</v>
      </c>
      <c r="K8" s="77">
        <v>11743867383.979998</v>
      </c>
      <c r="L8" s="77">
        <v>11974366812.490021</v>
      </c>
    </row>
    <row r="9" spans="1:12" x14ac:dyDescent="0.25">
      <c r="B9" s="47" t="s">
        <v>9</v>
      </c>
      <c r="C9" s="123">
        <v>16708164345.860001</v>
      </c>
      <c r="D9" s="123">
        <v>18575883283.620003</v>
      </c>
      <c r="E9" s="123">
        <v>20902360165.709999</v>
      </c>
      <c r="F9" s="123">
        <v>22383924315.629997</v>
      </c>
      <c r="G9" s="123">
        <v>25866547514.540001</v>
      </c>
      <c r="H9" s="123">
        <v>25291531598.970001</v>
      </c>
      <c r="I9" s="123">
        <v>30738646148.209999</v>
      </c>
      <c r="J9" s="124">
        <v>31901659199.550007</v>
      </c>
      <c r="K9" s="124">
        <v>30774674244.889999</v>
      </c>
      <c r="L9" s="124">
        <v>30253109044.530041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235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200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08">
        <v>2020</v>
      </c>
      <c r="L12" s="135" t="s">
        <v>287</v>
      </c>
    </row>
    <row r="13" spans="1:12" x14ac:dyDescent="0.25">
      <c r="B13" s="44" t="s">
        <v>12</v>
      </c>
      <c r="C13" s="50">
        <v>1753980973.8500001</v>
      </c>
      <c r="D13" s="50">
        <v>125614378.44000003</v>
      </c>
      <c r="E13" s="50">
        <v>173986766.51000002</v>
      </c>
      <c r="F13" s="50">
        <v>320130161.76999992</v>
      </c>
      <c r="G13" s="50">
        <v>265774142.87</v>
      </c>
      <c r="H13" s="50">
        <v>198716208.5</v>
      </c>
      <c r="I13" s="50">
        <v>221119203.23999983</v>
      </c>
      <c r="J13" s="50">
        <v>244549827.82999995</v>
      </c>
      <c r="K13" s="50">
        <v>208809948.83000001</v>
      </c>
      <c r="L13" s="77">
        <v>267741188.06999996</v>
      </c>
    </row>
    <row r="14" spans="1:12" x14ac:dyDescent="0.25">
      <c r="B14" s="44" t="s">
        <v>13</v>
      </c>
      <c r="C14" s="50">
        <v>603049659.44999993</v>
      </c>
      <c r="D14" s="50">
        <v>622640647.7900002</v>
      </c>
      <c r="E14" s="50">
        <v>789098425.5000006</v>
      </c>
      <c r="F14" s="50">
        <v>1042910793.4200002</v>
      </c>
      <c r="G14" s="50">
        <v>1337297218.6399996</v>
      </c>
      <c r="H14" s="50">
        <v>1364626276.5199993</v>
      </c>
      <c r="I14" s="50">
        <v>1424885108.5299993</v>
      </c>
      <c r="J14" s="50">
        <v>1617462428.4699998</v>
      </c>
      <c r="K14" s="50">
        <v>1751072062.8</v>
      </c>
      <c r="L14" s="77">
        <v>2436227233.5499992</v>
      </c>
    </row>
    <row r="15" spans="1:12" x14ac:dyDescent="0.25">
      <c r="B15" s="44" t="s">
        <v>14</v>
      </c>
      <c r="C15" s="50">
        <v>1100201882.7599998</v>
      </c>
      <c r="D15" s="50">
        <v>933059161.98000026</v>
      </c>
      <c r="E15" s="50">
        <v>1107487348.0799999</v>
      </c>
      <c r="F15" s="50">
        <v>1642376061.3000002</v>
      </c>
      <c r="G15" s="50">
        <v>2050289859.25</v>
      </c>
      <c r="H15" s="50">
        <v>3447753995.3299999</v>
      </c>
      <c r="I15" s="50">
        <v>1766523252.0000014</v>
      </c>
      <c r="J15" s="50">
        <v>2331426227.3900013</v>
      </c>
      <c r="K15" s="50">
        <v>1893605008.45</v>
      </c>
      <c r="L15" s="77">
        <v>3215328943.9400015</v>
      </c>
    </row>
    <row r="16" spans="1:12" x14ac:dyDescent="0.25">
      <c r="B16" s="47" t="s">
        <v>9</v>
      </c>
      <c r="C16" s="123">
        <f>C13+C14+C15</f>
        <v>3457232516.0599999</v>
      </c>
      <c r="D16" s="123">
        <f t="shared" ref="D16:K16" si="0">D13+D14+D15</f>
        <v>1681314188.2100005</v>
      </c>
      <c r="E16" s="123">
        <f t="shared" si="0"/>
        <v>2070572540.0900006</v>
      </c>
      <c r="F16" s="123">
        <f t="shared" si="0"/>
        <v>3005417016.4900002</v>
      </c>
      <c r="G16" s="123">
        <f t="shared" si="0"/>
        <v>3653361220.7599998</v>
      </c>
      <c r="H16" s="123">
        <f t="shared" si="0"/>
        <v>5011096480.3499994</v>
      </c>
      <c r="I16" s="123">
        <f t="shared" si="0"/>
        <v>3412527563.7700005</v>
      </c>
      <c r="J16" s="123">
        <f t="shared" si="0"/>
        <v>4193438483.690001</v>
      </c>
      <c r="K16" s="123">
        <f t="shared" si="0"/>
        <v>3853487020.0799999</v>
      </c>
      <c r="L16" s="186">
        <v>5919297365.5600014</v>
      </c>
    </row>
    <row r="17" spans="2:12" x14ac:dyDescent="0.25">
      <c r="B17" s="47"/>
      <c r="C17" s="123"/>
      <c r="D17" s="123"/>
      <c r="E17" s="123"/>
      <c r="F17" s="123"/>
      <c r="G17" s="123"/>
      <c r="H17" s="123"/>
      <c r="I17" s="123"/>
      <c r="J17" s="123"/>
      <c r="K17" s="123"/>
    </row>
    <row r="18" spans="2:12" ht="15.75" x14ac:dyDescent="0.25">
      <c r="B18" s="16" t="s">
        <v>236</v>
      </c>
      <c r="C18" s="61"/>
      <c r="D18" s="61"/>
      <c r="E18" s="61"/>
      <c r="F18" s="61"/>
      <c r="G18" s="61"/>
      <c r="H18" s="61"/>
      <c r="I18" s="61"/>
      <c r="J18" s="98"/>
      <c r="K18" s="98"/>
    </row>
    <row r="19" spans="2:12" x14ac:dyDescent="0.25">
      <c r="B19" s="43" t="s">
        <v>202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08">
        <v>2020</v>
      </c>
      <c r="L19" s="135" t="s">
        <v>287</v>
      </c>
    </row>
    <row r="20" spans="2:12" x14ac:dyDescent="0.25">
      <c r="B20" s="44" t="s">
        <v>12</v>
      </c>
      <c r="C20" s="83">
        <v>4083870240.8099995</v>
      </c>
      <c r="D20" s="83">
        <v>6059431197.8300009</v>
      </c>
      <c r="E20" s="83">
        <v>6637799104.04</v>
      </c>
      <c r="F20" s="83">
        <v>6855855492.5400009</v>
      </c>
      <c r="G20" s="83">
        <v>9434930815.7699986</v>
      </c>
      <c r="H20" s="83">
        <v>8305243796.2600002</v>
      </c>
      <c r="I20" s="83">
        <v>13053046806.83</v>
      </c>
      <c r="J20" s="83">
        <v>13066361373.67</v>
      </c>
      <c r="K20" s="83">
        <v>11880532577.820002</v>
      </c>
      <c r="L20" s="83">
        <v>10331264658.77002</v>
      </c>
    </row>
    <row r="21" spans="2:12" x14ac:dyDescent="0.25">
      <c r="B21" s="44" t="s">
        <v>13</v>
      </c>
      <c r="C21" s="83">
        <v>2348547511.8600001</v>
      </c>
      <c r="D21" s="83">
        <v>2756547026.5</v>
      </c>
      <c r="E21" s="83">
        <v>3237133938.1599994</v>
      </c>
      <c r="F21" s="83">
        <v>3513418144.0900002</v>
      </c>
      <c r="G21" s="83">
        <v>3517615912.2700005</v>
      </c>
      <c r="H21" s="83">
        <v>3914721680.4500008</v>
      </c>
      <c r="I21" s="83">
        <v>4609901913.2200012</v>
      </c>
      <c r="J21" s="83">
        <v>5355434163.0300102</v>
      </c>
      <c r="K21" s="83">
        <v>5190392271.46</v>
      </c>
      <c r="L21" s="83">
        <v>5243509151.6500015</v>
      </c>
    </row>
    <row r="22" spans="2:12" x14ac:dyDescent="0.25">
      <c r="B22" s="44" t="s">
        <v>14</v>
      </c>
      <c r="C22" s="83">
        <v>6818514077.1300011</v>
      </c>
      <c r="D22" s="83">
        <v>8078590871.079999</v>
      </c>
      <c r="E22" s="83">
        <v>8956854583.4200001</v>
      </c>
      <c r="F22" s="83">
        <v>9009233662.5099983</v>
      </c>
      <c r="G22" s="83">
        <v>9260639565.7399998</v>
      </c>
      <c r="H22" s="83">
        <v>8060469641.9099998</v>
      </c>
      <c r="I22" s="83">
        <v>9663169864.3899975</v>
      </c>
      <c r="J22" s="83">
        <v>9286425179.1599979</v>
      </c>
      <c r="K22" s="83">
        <v>9850262375.5299969</v>
      </c>
      <c r="L22" s="83">
        <v>8759037868.5500183</v>
      </c>
    </row>
    <row r="23" spans="2:12" x14ac:dyDescent="0.25">
      <c r="B23" s="47" t="s">
        <v>9</v>
      </c>
      <c r="C23" s="127">
        <f>C20+C21+C22</f>
        <v>13250931829.800001</v>
      </c>
      <c r="D23" s="127">
        <f t="shared" ref="D23:L23" si="1">D20+D21+D22</f>
        <v>16894569095.41</v>
      </c>
      <c r="E23" s="127">
        <f t="shared" si="1"/>
        <v>18831787625.619999</v>
      </c>
      <c r="F23" s="127">
        <f t="shared" si="1"/>
        <v>19378507299.139999</v>
      </c>
      <c r="G23" s="127">
        <f t="shared" si="1"/>
        <v>22213186293.779999</v>
      </c>
      <c r="H23" s="127">
        <f t="shared" si="1"/>
        <v>20280435118.620003</v>
      </c>
      <c r="I23" s="127">
        <f t="shared" si="1"/>
        <v>27326118584.440002</v>
      </c>
      <c r="J23" s="127">
        <f t="shared" si="1"/>
        <v>27708220715.860008</v>
      </c>
      <c r="K23" s="127">
        <f t="shared" si="1"/>
        <v>26921187224.809998</v>
      </c>
      <c r="L23" s="127">
        <f t="shared" si="1"/>
        <v>24333811678.970039</v>
      </c>
    </row>
    <row r="24" spans="2:12" x14ac:dyDescent="0.25">
      <c r="B24" s="126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2:12" x14ac:dyDescent="0.25">
      <c r="B25" s="11"/>
      <c r="C25" s="120"/>
      <c r="D25" s="120"/>
      <c r="E25" s="120"/>
      <c r="F25" s="120"/>
      <c r="G25" s="120"/>
      <c r="H25" s="120"/>
      <c r="I25" s="120"/>
      <c r="J25" s="120"/>
      <c r="K25" s="120"/>
    </row>
    <row r="26" spans="2:12" x14ac:dyDescent="0.25">
      <c r="B26" s="11" t="s">
        <v>300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59"/>
  <sheetViews>
    <sheetView showGridLines="0" topLeftCell="A4" zoomScaleNormal="100" workbookViewId="0">
      <selection activeCell="B22" sqref="B22"/>
    </sheetView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98" t="s">
        <v>172</v>
      </c>
      <c r="C2" s="198"/>
      <c r="D2" s="198"/>
      <c r="E2" s="198"/>
      <c r="F2" s="198"/>
      <c r="G2" s="198"/>
      <c r="H2" s="198"/>
      <c r="I2" s="19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206</v>
      </c>
      <c r="C4" s="11"/>
      <c r="D4" s="11"/>
      <c r="E4" s="11"/>
      <c r="F4" s="11"/>
      <c r="G4" s="11"/>
    </row>
    <row r="5" spans="1:14" x14ac:dyDescent="0.25">
      <c r="B5" s="112" t="s">
        <v>203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905623728.77999997</v>
      </c>
      <c r="D6" s="50">
        <v>1271888624.2300003</v>
      </c>
      <c r="E6" s="50">
        <v>950994857.85999966</v>
      </c>
      <c r="F6" s="50">
        <v>952843904.24000025</v>
      </c>
      <c r="G6" s="50">
        <v>1032045610.4900002</v>
      </c>
      <c r="H6" s="76">
        <v>1131070821.5999994</v>
      </c>
      <c r="I6" s="76">
        <v>1020641432.9400005</v>
      </c>
      <c r="J6" s="76">
        <v>942364003.46000004</v>
      </c>
      <c r="K6" s="76">
        <v>1168009297.1300087</v>
      </c>
      <c r="L6" s="76">
        <v>982879183.29999161</v>
      </c>
      <c r="M6" s="76">
        <v>1512687029.8499985</v>
      </c>
      <c r="N6" s="76">
        <v>1439862707.6200008</v>
      </c>
    </row>
    <row r="7" spans="1:14" x14ac:dyDescent="0.25">
      <c r="B7" s="128">
        <v>2020</v>
      </c>
      <c r="C7" s="50">
        <v>1088803659.6199999</v>
      </c>
      <c r="D7" s="50">
        <v>1135070418.8499999</v>
      </c>
      <c r="E7" s="50">
        <v>1242396475.8800001</v>
      </c>
      <c r="F7" s="50">
        <v>711160019.34000015</v>
      </c>
      <c r="G7" s="50">
        <v>1122085770.5099998</v>
      </c>
      <c r="H7" s="76">
        <v>2277658945.5799999</v>
      </c>
      <c r="I7" s="76">
        <v>677845163.4800005</v>
      </c>
      <c r="J7" s="76">
        <v>911345591.36000061</v>
      </c>
      <c r="K7" s="76">
        <v>1127134525.2199993</v>
      </c>
      <c r="L7" s="76">
        <v>918849870.45000076</v>
      </c>
      <c r="M7" s="76">
        <v>197209284.03999901</v>
      </c>
      <c r="N7" s="76">
        <v>679782802.31999969</v>
      </c>
    </row>
    <row r="8" spans="1:14" x14ac:dyDescent="0.25">
      <c r="B8" s="128">
        <v>2021</v>
      </c>
      <c r="C8" s="50">
        <v>917972922.85999894</v>
      </c>
      <c r="D8" s="50">
        <v>939373580.96000099</v>
      </c>
      <c r="E8" s="50">
        <v>879975402.16000009</v>
      </c>
      <c r="F8" s="50">
        <v>810933407.94999957</v>
      </c>
      <c r="G8" s="50">
        <v>878585429.38000107</v>
      </c>
      <c r="H8" s="50">
        <v>1256851187.6799994</v>
      </c>
      <c r="I8" s="50">
        <v>1528414186.1300106</v>
      </c>
      <c r="J8" s="50">
        <v>710646497.94998932</v>
      </c>
      <c r="K8" s="187">
        <v>917273635.2399807</v>
      </c>
      <c r="L8" s="187">
        <v>881987510.17004013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206</v>
      </c>
      <c r="C10" s="11"/>
      <c r="D10" s="11"/>
      <c r="E10" s="11"/>
      <c r="F10" s="11"/>
      <c r="G10" s="11"/>
    </row>
    <row r="11" spans="1:14" x14ac:dyDescent="0.25">
      <c r="B11" s="112" t="s">
        <v>204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539196096.54999995</v>
      </c>
      <c r="D12" s="50">
        <v>524844897.0200001</v>
      </c>
      <c r="E12" s="50">
        <v>612708025.19999993</v>
      </c>
      <c r="F12" s="50">
        <v>565543113.11000013</v>
      </c>
      <c r="G12" s="50">
        <v>552078750.35999966</v>
      </c>
      <c r="H12" s="50">
        <v>567678100.13000011</v>
      </c>
      <c r="I12" s="50">
        <v>543010365.05999994</v>
      </c>
      <c r="J12" s="50">
        <v>556641470.59000063</v>
      </c>
      <c r="K12" s="50">
        <v>594540517.36999989</v>
      </c>
      <c r="L12" s="50">
        <v>544699523.68999958</v>
      </c>
      <c r="M12" s="50">
        <v>658170691.56000996</v>
      </c>
      <c r="N12" s="50">
        <v>713785040.85999966</v>
      </c>
    </row>
    <row r="13" spans="1:14" x14ac:dyDescent="0.25">
      <c r="B13" s="128">
        <v>2020</v>
      </c>
      <c r="C13" s="50">
        <v>603277253.38</v>
      </c>
      <c r="D13" s="50">
        <v>570333459.87</v>
      </c>
      <c r="E13" s="50">
        <v>678355361.25</v>
      </c>
      <c r="F13" s="50">
        <v>546651373.30999994</v>
      </c>
      <c r="G13" s="50">
        <v>531479098.72000027</v>
      </c>
      <c r="H13" s="50">
        <v>559139154.53999996</v>
      </c>
      <c r="I13" s="50">
        <v>564566286.62999964</v>
      </c>
      <c r="J13" s="50">
        <v>549362334.32000065</v>
      </c>
      <c r="K13" s="50">
        <v>620643688.28999996</v>
      </c>
      <c r="L13" s="50">
        <v>487849442.00999928</v>
      </c>
      <c r="M13" s="50">
        <v>682759757.67001057</v>
      </c>
      <c r="N13" s="50">
        <v>547047124.26998997</v>
      </c>
    </row>
    <row r="14" spans="1:14" x14ac:dyDescent="0.25">
      <c r="B14" s="128">
        <v>2021</v>
      </c>
      <c r="C14" s="50">
        <v>625348647.30000103</v>
      </c>
      <c r="D14" s="50">
        <v>586712240.99999893</v>
      </c>
      <c r="E14" s="50">
        <v>724614382.04000008</v>
      </c>
      <c r="F14" s="50">
        <v>592269153.17999995</v>
      </c>
      <c r="G14" s="50">
        <v>710399791.38000011</v>
      </c>
      <c r="H14" s="50">
        <v>610985115.77999973</v>
      </c>
      <c r="I14" s="50">
        <v>679899465.28998041</v>
      </c>
      <c r="J14" s="50">
        <v>628189374.05002022</v>
      </c>
      <c r="K14" s="188">
        <v>634139311.19001961</v>
      </c>
      <c r="L14" s="184">
        <v>657372022.04998016</v>
      </c>
      <c r="M14" s="134"/>
      <c r="N14" s="134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ht="15.75" x14ac:dyDescent="0.25">
      <c r="B16" s="16" t="s">
        <v>206</v>
      </c>
      <c r="C16" s="11"/>
      <c r="D16" s="11"/>
      <c r="E16" s="11"/>
      <c r="F16" s="11"/>
      <c r="G16" s="11"/>
    </row>
    <row r="17" spans="2:14" x14ac:dyDescent="0.25">
      <c r="B17" s="112" t="s">
        <v>205</v>
      </c>
      <c r="C17" s="132" t="s">
        <v>174</v>
      </c>
      <c r="D17" s="130" t="s">
        <v>175</v>
      </c>
      <c r="E17" s="130" t="s">
        <v>176</v>
      </c>
      <c r="F17" s="130" t="s">
        <v>177</v>
      </c>
      <c r="G17" s="130" t="s">
        <v>178</v>
      </c>
      <c r="H17" s="130" t="s">
        <v>179</v>
      </c>
      <c r="I17" s="130" t="s">
        <v>180</v>
      </c>
      <c r="J17" s="130" t="s">
        <v>181</v>
      </c>
      <c r="K17" s="130" t="s">
        <v>182</v>
      </c>
      <c r="L17" s="130" t="s">
        <v>183</v>
      </c>
      <c r="M17" s="130" t="s">
        <v>184</v>
      </c>
      <c r="N17" s="130" t="s">
        <v>185</v>
      </c>
    </row>
    <row r="18" spans="2:14" x14ac:dyDescent="0.25">
      <c r="B18" s="128">
        <v>2019</v>
      </c>
      <c r="C18" s="50">
        <v>1061120735.59</v>
      </c>
      <c r="D18" s="50">
        <v>1021412047.2599999</v>
      </c>
      <c r="E18" s="50">
        <v>918244312.1500001</v>
      </c>
      <c r="F18" s="50">
        <v>917378123.94999981</v>
      </c>
      <c r="G18" s="50">
        <v>935853079.44999981</v>
      </c>
      <c r="H18" s="50">
        <v>920769212.22000027</v>
      </c>
      <c r="I18" s="50">
        <v>933173764.73999977</v>
      </c>
      <c r="J18" s="50">
        <v>929160378.17000008</v>
      </c>
      <c r="K18" s="50">
        <v>888273778.2300005</v>
      </c>
      <c r="L18" s="50">
        <v>969750837.95999908</v>
      </c>
      <c r="M18" s="50">
        <v>1165296560.960001</v>
      </c>
      <c r="N18" s="50">
        <v>957418575.86999893</v>
      </c>
    </row>
    <row r="19" spans="2:14" x14ac:dyDescent="0.25">
      <c r="B19" s="128">
        <v>2020</v>
      </c>
      <c r="C19" s="50">
        <v>1167833231.6500001</v>
      </c>
      <c r="D19" s="50">
        <v>1027532332.3899999</v>
      </c>
      <c r="E19" s="50">
        <v>945421357.88000011</v>
      </c>
      <c r="F19" s="50">
        <v>931051077.48999977</v>
      </c>
      <c r="G19" s="50">
        <v>880654747.56000042</v>
      </c>
      <c r="H19" s="50">
        <v>905421337.38999939</v>
      </c>
      <c r="I19" s="50">
        <v>900678248.36000061</v>
      </c>
      <c r="J19" s="50">
        <v>916903375.57999992</v>
      </c>
      <c r="K19" s="50">
        <v>967239427.32000065</v>
      </c>
      <c r="L19" s="50">
        <v>929247597.09998894</v>
      </c>
      <c r="M19" s="50">
        <v>1238491138.9300098</v>
      </c>
      <c r="N19" s="50">
        <v>933393512.32999992</v>
      </c>
    </row>
    <row r="20" spans="2:14" x14ac:dyDescent="0.25">
      <c r="B20" s="128">
        <v>2021</v>
      </c>
      <c r="C20" s="50">
        <v>1151375334.95</v>
      </c>
      <c r="D20" s="50">
        <v>1049432674.6200001</v>
      </c>
      <c r="E20" s="50">
        <v>955554806.32999992</v>
      </c>
      <c r="F20" s="50">
        <v>925113366.75999975</v>
      </c>
      <c r="G20" s="50">
        <v>946613058.93999004</v>
      </c>
      <c r="H20" s="50">
        <v>925079335.08001041</v>
      </c>
      <c r="I20" s="50">
        <v>942737439.21999931</v>
      </c>
      <c r="J20" s="50">
        <v>934271887.32001019</v>
      </c>
      <c r="K20" s="184">
        <v>980660038.03998089</v>
      </c>
      <c r="L20" s="184">
        <v>991644219.97001839</v>
      </c>
      <c r="M20" s="185"/>
      <c r="N20" s="185"/>
    </row>
    <row r="21" spans="2:14" x14ac:dyDescent="0.25">
      <c r="B21" s="47"/>
      <c r="C21" s="50"/>
      <c r="D21" s="50"/>
      <c r="E21" s="50"/>
      <c r="F21" s="50"/>
      <c r="G21" s="50"/>
      <c r="H21" s="76"/>
    </row>
    <row r="22" spans="2:14" x14ac:dyDescent="0.25">
      <c r="B22" s="64" t="s">
        <v>301</v>
      </c>
      <c r="C22" s="48"/>
      <c r="D22" s="48"/>
      <c r="E22" s="48"/>
      <c r="F22" s="48"/>
      <c r="G22" s="48"/>
    </row>
    <row r="23" spans="2:14" x14ac:dyDescent="0.25">
      <c r="B23" s="48"/>
      <c r="C23" s="48"/>
      <c r="D23" s="48"/>
      <c r="E23" s="48"/>
      <c r="F23" s="48"/>
      <c r="G23" s="48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59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  <col min="15" max="15" width="12.5703125" bestFit="1" customWidth="1"/>
  </cols>
  <sheetData>
    <row r="1" spans="1:15" x14ac:dyDescent="0.25">
      <c r="A1" s="55" t="s">
        <v>109</v>
      </c>
    </row>
    <row r="2" spans="1:15" ht="18" customHeight="1" x14ac:dyDescent="0.25">
      <c r="B2" s="198" t="s">
        <v>172</v>
      </c>
      <c r="C2" s="198"/>
      <c r="D2" s="198"/>
      <c r="E2" s="198"/>
      <c r="F2" s="198"/>
      <c r="G2" s="198"/>
      <c r="H2" s="198"/>
      <c r="I2" s="198"/>
    </row>
    <row r="3" spans="1:15" x14ac:dyDescent="0.25">
      <c r="B3" s="11"/>
      <c r="C3" s="11"/>
      <c r="D3" s="11"/>
      <c r="E3" s="11"/>
      <c r="F3" s="11"/>
      <c r="G3" s="11"/>
    </row>
    <row r="4" spans="1:15" ht="15.75" x14ac:dyDescent="0.25">
      <c r="B4" s="16" t="s">
        <v>207</v>
      </c>
      <c r="C4" s="11"/>
      <c r="D4" s="11"/>
      <c r="E4" s="11"/>
      <c r="F4" s="11"/>
      <c r="G4" s="11"/>
    </row>
    <row r="5" spans="1:15" x14ac:dyDescent="0.25">
      <c r="B5" s="112" t="s">
        <v>208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5" ht="12.75" customHeight="1" x14ac:dyDescent="0.25">
      <c r="B6" s="128">
        <v>2019</v>
      </c>
      <c r="C6" s="50">
        <v>22299026.720000003</v>
      </c>
      <c r="D6" s="50">
        <v>19244065.329999994</v>
      </c>
      <c r="E6" s="50">
        <v>18560260.939999983</v>
      </c>
      <c r="F6" s="50">
        <v>11864206.010000005</v>
      </c>
      <c r="G6" s="50">
        <v>28136853.719999999</v>
      </c>
      <c r="H6" s="76">
        <v>38303544.100000039</v>
      </c>
      <c r="I6" s="76">
        <v>4060574.3699999452</v>
      </c>
      <c r="J6" s="76">
        <v>26879192.649999976</v>
      </c>
      <c r="K6" s="76">
        <v>36586622.270000041</v>
      </c>
      <c r="L6" s="76">
        <v>584055.84000000358</v>
      </c>
      <c r="M6" s="76">
        <v>12874937.460000038</v>
      </c>
      <c r="N6" s="76">
        <v>44156488.419999927</v>
      </c>
      <c r="O6" s="97"/>
    </row>
    <row r="7" spans="1:15" x14ac:dyDescent="0.25">
      <c r="B7" s="128">
        <v>2020</v>
      </c>
      <c r="C7" s="50">
        <v>72385536.539999992</v>
      </c>
      <c r="D7" s="50">
        <v>912567.92000000179</v>
      </c>
      <c r="E7" s="50">
        <v>20840335.250000015</v>
      </c>
      <c r="F7" s="50">
        <v>24819535.549999982</v>
      </c>
      <c r="G7" s="50">
        <v>7461064.2599999905</v>
      </c>
      <c r="H7" s="76">
        <v>6870410.5899999738</v>
      </c>
      <c r="I7" s="76">
        <v>9774398.6200000048</v>
      </c>
      <c r="J7" s="76">
        <v>14024376.719999969</v>
      </c>
      <c r="K7" s="76">
        <v>13822336.460000038</v>
      </c>
      <c r="L7" s="76">
        <v>10134236.830000043</v>
      </c>
      <c r="M7" s="76">
        <v>15284681.150000095</v>
      </c>
      <c r="N7" s="76">
        <v>12539285.789999843</v>
      </c>
    </row>
    <row r="8" spans="1:15" x14ac:dyDescent="0.25">
      <c r="B8" s="128">
        <v>2021</v>
      </c>
      <c r="C8" s="50">
        <v>24654538.569999997</v>
      </c>
      <c r="D8" s="50">
        <v>12832740.539999988</v>
      </c>
      <c r="E8" s="50">
        <v>27170007.660000019</v>
      </c>
      <c r="F8" s="50">
        <v>27087307.899999999</v>
      </c>
      <c r="G8" s="50">
        <v>23267388.439999983</v>
      </c>
      <c r="H8" s="50">
        <v>36531476.810000062</v>
      </c>
      <c r="I8" s="50">
        <v>28534028.629999965</v>
      </c>
      <c r="J8" s="50">
        <v>15577710.409999996</v>
      </c>
      <c r="K8" s="159">
        <v>23407481.389999986</v>
      </c>
      <c r="L8" s="159">
        <v>20913357.629999995</v>
      </c>
      <c r="M8" s="133"/>
      <c r="N8" s="133"/>
    </row>
    <row r="9" spans="1:15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5" ht="15.75" x14ac:dyDescent="0.25">
      <c r="B10" s="16" t="s">
        <v>207</v>
      </c>
      <c r="C10" s="11"/>
      <c r="D10" s="11"/>
      <c r="E10" s="11"/>
      <c r="F10" s="11"/>
      <c r="G10" s="11"/>
    </row>
    <row r="11" spans="1:15" x14ac:dyDescent="0.25">
      <c r="B11" s="112" t="s">
        <v>204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5" x14ac:dyDescent="0.25">
      <c r="B12" s="128">
        <v>2019</v>
      </c>
      <c r="C12" s="50">
        <v>119116834.26999998</v>
      </c>
      <c r="D12" s="50">
        <v>134482061.8300001</v>
      </c>
      <c r="E12" s="50">
        <v>122299919.67999989</v>
      </c>
      <c r="F12" s="50">
        <v>138275457.03000027</v>
      </c>
      <c r="G12" s="50">
        <v>146946857.81000012</v>
      </c>
      <c r="H12" s="50">
        <v>194561025.50999951</v>
      </c>
      <c r="I12" s="50">
        <v>144740227.75000036</v>
      </c>
      <c r="J12" s="50">
        <v>139283532.38000023</v>
      </c>
      <c r="K12" s="50">
        <v>119802017.51999927</v>
      </c>
      <c r="L12" s="50">
        <v>129486463.64000034</v>
      </c>
      <c r="M12" s="50">
        <v>118816148.98999882</v>
      </c>
      <c r="N12" s="50">
        <v>109651882.0600009</v>
      </c>
    </row>
    <row r="13" spans="1:15" x14ac:dyDescent="0.25">
      <c r="B13" s="128">
        <v>2020</v>
      </c>
      <c r="C13" s="50">
        <v>151473021.50000015</v>
      </c>
      <c r="D13" s="50">
        <v>180641649.29999986</v>
      </c>
      <c r="E13" s="50">
        <v>129437761.67000002</v>
      </c>
      <c r="F13" s="50">
        <v>127221914.79000044</v>
      </c>
      <c r="G13" s="50">
        <v>129020834.56999922</v>
      </c>
      <c r="H13" s="50">
        <v>157835559.0200007</v>
      </c>
      <c r="I13" s="50">
        <v>137753832.94999945</v>
      </c>
      <c r="J13" s="50">
        <v>125515290.50999987</v>
      </c>
      <c r="K13" s="50">
        <v>128869755.5</v>
      </c>
      <c r="L13" s="50">
        <v>140820709.46000004</v>
      </c>
      <c r="M13" s="50">
        <v>207176898.38999963</v>
      </c>
      <c r="N13" s="50">
        <v>138921637.16000009</v>
      </c>
    </row>
    <row r="14" spans="1:15" x14ac:dyDescent="0.25">
      <c r="B14" s="128">
        <v>2021</v>
      </c>
      <c r="C14" s="50">
        <v>176242304.90999997</v>
      </c>
      <c r="D14" s="50">
        <v>147851235.32999998</v>
      </c>
      <c r="E14" s="50">
        <v>184204090.43000007</v>
      </c>
      <c r="F14" s="50">
        <v>189749020.32999998</v>
      </c>
      <c r="G14" s="50">
        <v>186102225.81000006</v>
      </c>
      <c r="H14" s="50">
        <v>158033941.31999993</v>
      </c>
      <c r="I14" s="50">
        <v>174367959.63999999</v>
      </c>
      <c r="J14" s="50">
        <v>136005919.98000002</v>
      </c>
      <c r="K14" s="184">
        <v>523606401.8499999</v>
      </c>
      <c r="L14" s="184">
        <v>217582400.42000008</v>
      </c>
      <c r="M14" s="185"/>
      <c r="N14" s="185"/>
    </row>
    <row r="15" spans="1:15" x14ac:dyDescent="0.25">
      <c r="B15" s="47"/>
      <c r="C15" s="50"/>
      <c r="D15" s="50"/>
      <c r="E15" s="50"/>
      <c r="F15" s="50"/>
      <c r="G15" s="50"/>
      <c r="H15" s="76"/>
    </row>
    <row r="16" spans="1:15" ht="15.75" x14ac:dyDescent="0.25">
      <c r="B16" s="16" t="s">
        <v>207</v>
      </c>
      <c r="C16" s="11"/>
      <c r="D16" s="11"/>
      <c r="E16" s="11"/>
      <c r="F16" s="11"/>
      <c r="G16" s="11"/>
    </row>
    <row r="17" spans="2:14" ht="19.5" customHeight="1" x14ac:dyDescent="0.25">
      <c r="B17" s="112" t="s">
        <v>209</v>
      </c>
      <c r="C17" s="132" t="s">
        <v>174</v>
      </c>
      <c r="D17" s="130" t="s">
        <v>175</v>
      </c>
      <c r="E17" s="130" t="s">
        <v>176</v>
      </c>
      <c r="F17" s="130" t="s">
        <v>177</v>
      </c>
      <c r="G17" s="130" t="s">
        <v>178</v>
      </c>
      <c r="H17" s="130" t="s">
        <v>179</v>
      </c>
      <c r="I17" s="130" t="s">
        <v>180</v>
      </c>
      <c r="J17" s="130" t="s">
        <v>181</v>
      </c>
      <c r="K17" s="130" t="s">
        <v>182</v>
      </c>
      <c r="L17" s="130" t="s">
        <v>183</v>
      </c>
      <c r="M17" s="130" t="s">
        <v>184</v>
      </c>
      <c r="N17" s="130" t="s">
        <v>185</v>
      </c>
    </row>
    <row r="18" spans="2:14" x14ac:dyDescent="0.25">
      <c r="B18" s="128">
        <v>2019</v>
      </c>
      <c r="C18" s="50">
        <v>206352189.98999998</v>
      </c>
      <c r="D18" s="50">
        <v>316485962.67000031</v>
      </c>
      <c r="E18" s="50">
        <v>136072162.94999969</v>
      </c>
      <c r="F18" s="50">
        <v>144728672.86000001</v>
      </c>
      <c r="G18" s="50">
        <v>138639581.14000082</v>
      </c>
      <c r="H18" s="50">
        <v>275418666.85999918</v>
      </c>
      <c r="I18" s="50">
        <v>224036206.72000003</v>
      </c>
      <c r="J18" s="50">
        <v>306299599.16999984</v>
      </c>
      <c r="K18" s="50">
        <v>139431428.18000007</v>
      </c>
      <c r="L18" s="50">
        <v>144731327.4199996</v>
      </c>
      <c r="M18" s="50">
        <v>156309280.57000208</v>
      </c>
      <c r="N18" s="50">
        <v>142921148.85999966</v>
      </c>
    </row>
    <row r="19" spans="2:14" x14ac:dyDescent="0.25">
      <c r="B19" s="128">
        <v>2020</v>
      </c>
      <c r="C19" s="50">
        <v>269375646.06999993</v>
      </c>
      <c r="D19" s="50">
        <v>215151332.36000025</v>
      </c>
      <c r="E19" s="50">
        <v>153655051.25999999</v>
      </c>
      <c r="F19" s="50">
        <v>149647248.6899991</v>
      </c>
      <c r="G19" s="50">
        <v>78300310.509999871</v>
      </c>
      <c r="H19" s="50">
        <v>125910010.01999998</v>
      </c>
      <c r="I19" s="50">
        <v>148444668.3100009</v>
      </c>
      <c r="J19" s="50">
        <v>151763336.46999836</v>
      </c>
      <c r="K19" s="50">
        <v>140717743.76000166</v>
      </c>
      <c r="L19" s="50">
        <v>112855527.37999892</v>
      </c>
      <c r="M19" s="50">
        <v>125610745.24000072</v>
      </c>
      <c r="N19" s="50">
        <v>224747326.04000068</v>
      </c>
    </row>
    <row r="20" spans="2:14" x14ac:dyDescent="0.25">
      <c r="B20" s="128">
        <v>2021</v>
      </c>
      <c r="C20" s="50">
        <v>276352139.67000008</v>
      </c>
      <c r="D20" s="50">
        <v>594597806.72999978</v>
      </c>
      <c r="E20" s="50">
        <v>349943462.72000003</v>
      </c>
      <c r="F20" s="50">
        <v>447871711.8900001</v>
      </c>
      <c r="G20" s="50">
        <v>355166029.39000058</v>
      </c>
      <c r="H20" s="50">
        <v>195362059</v>
      </c>
      <c r="I20" s="50">
        <v>161704043.15999937</v>
      </c>
      <c r="J20" s="50">
        <v>148956978.73000002</v>
      </c>
      <c r="K20" s="184">
        <v>176637170.17000008</v>
      </c>
      <c r="L20" s="184">
        <v>160953408.86000013</v>
      </c>
      <c r="M20" s="185"/>
      <c r="N20" s="185"/>
    </row>
    <row r="21" spans="2:14" x14ac:dyDescent="0.25">
      <c r="B21" s="47"/>
      <c r="C21" s="50"/>
      <c r="D21" s="50"/>
      <c r="E21" s="50"/>
      <c r="F21" s="50"/>
      <c r="G21" s="50"/>
      <c r="H21" s="76"/>
    </row>
    <row r="22" spans="2:14" x14ac:dyDescent="0.25">
      <c r="B22" s="64" t="s">
        <v>302</v>
      </c>
      <c r="C22" s="48"/>
      <c r="D22" s="48"/>
      <c r="E22" s="48"/>
      <c r="F22" s="48"/>
      <c r="G22" s="48"/>
    </row>
    <row r="23" spans="2:14" x14ac:dyDescent="0.25">
      <c r="B23" s="48"/>
      <c r="C23" s="48"/>
      <c r="D23" s="48"/>
      <c r="E23" s="48"/>
      <c r="F23" s="48"/>
      <c r="G23" s="48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"/>
  <sheetViews>
    <sheetView showGridLines="0" topLeftCell="A4" zoomScale="120" zoomScaleNormal="120" workbookViewId="0">
      <selection activeCell="B11" sqref="B11"/>
    </sheetView>
  </sheetViews>
  <sheetFormatPr defaultRowHeight="15" x14ac:dyDescent="0.25"/>
  <cols>
    <col min="2" max="2" width="38.28515625" customWidth="1"/>
  </cols>
  <sheetData>
    <row r="1" spans="1:12" x14ac:dyDescent="0.25">
      <c r="A1" s="55" t="s">
        <v>109</v>
      </c>
      <c r="B1" s="11"/>
      <c r="C1" s="11"/>
      <c r="D1" s="11"/>
      <c r="E1" s="11"/>
      <c r="F1" s="11"/>
      <c r="G1" s="11"/>
      <c r="H1" s="11"/>
      <c r="I1" s="11"/>
    </row>
    <row r="2" spans="1:12" ht="18" x14ac:dyDescent="0.25">
      <c r="B2" s="197" t="s">
        <v>10</v>
      </c>
      <c r="C2" s="197"/>
      <c r="D2" s="197"/>
      <c r="E2" s="197"/>
      <c r="F2" s="197"/>
      <c r="G2" s="197"/>
      <c r="H2" s="197"/>
      <c r="I2" s="197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21</v>
      </c>
      <c r="C4" s="11"/>
      <c r="D4" s="11"/>
      <c r="E4" s="11"/>
      <c r="F4" s="11"/>
      <c r="G4" s="11"/>
      <c r="H4" s="11"/>
      <c r="I4" s="11"/>
    </row>
    <row r="5" spans="1:12" ht="14.25" customHeight="1" x14ac:dyDescent="0.25">
      <c r="B5" s="17" t="s">
        <v>22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18" t="s">
        <v>19</v>
      </c>
      <c r="C6" s="19">
        <v>2344</v>
      </c>
      <c r="D6" s="19">
        <v>2652</v>
      </c>
      <c r="E6" s="19">
        <v>2694</v>
      </c>
      <c r="F6" s="19">
        <v>2674</v>
      </c>
      <c r="G6" s="19">
        <v>2704</v>
      </c>
      <c r="H6" s="19">
        <v>2699</v>
      </c>
      <c r="I6" s="19">
        <v>2732</v>
      </c>
      <c r="J6" s="19">
        <v>2792</v>
      </c>
      <c r="K6" s="19">
        <v>2841</v>
      </c>
      <c r="L6" s="19">
        <v>2883</v>
      </c>
    </row>
    <row r="7" spans="1:12" x14ac:dyDescent="0.25">
      <c r="B7" s="18" t="s">
        <v>20</v>
      </c>
      <c r="C7" s="19">
        <v>479</v>
      </c>
      <c r="D7" s="19">
        <v>498</v>
      </c>
      <c r="E7" s="19">
        <v>500</v>
      </c>
      <c r="F7" s="19">
        <v>505</v>
      </c>
      <c r="G7" s="19">
        <v>497</v>
      </c>
      <c r="H7" s="19">
        <v>414</v>
      </c>
      <c r="I7" s="19">
        <v>448</v>
      </c>
      <c r="J7" s="20">
        <v>484</v>
      </c>
      <c r="K7" s="20">
        <v>491</v>
      </c>
      <c r="L7" s="20">
        <v>392</v>
      </c>
    </row>
    <row r="8" spans="1:12" x14ac:dyDescent="0.25">
      <c r="B8" s="21" t="s">
        <v>9</v>
      </c>
      <c r="C8" s="22">
        <v>2823</v>
      </c>
      <c r="D8" s="22">
        <v>3150</v>
      </c>
      <c r="E8" s="22">
        <v>3194</v>
      </c>
      <c r="F8" s="22">
        <v>3179</v>
      </c>
      <c r="G8" s="22">
        <v>3201</v>
      </c>
      <c r="H8" s="22">
        <v>3113</v>
      </c>
      <c r="I8" s="22">
        <v>3180</v>
      </c>
      <c r="J8" s="22">
        <f>J6+J7</f>
        <v>3276</v>
      </c>
      <c r="K8" s="22">
        <f>K6+K7</f>
        <v>3332</v>
      </c>
      <c r="L8" s="22">
        <f>L6+L7</f>
        <v>3275</v>
      </c>
    </row>
    <row r="9" spans="1:12" x14ac:dyDescent="0.25">
      <c r="B9" s="11"/>
      <c r="C9" s="11"/>
      <c r="D9" s="11"/>
      <c r="E9" s="11"/>
      <c r="F9" s="11"/>
      <c r="G9" s="11"/>
      <c r="H9" s="11"/>
      <c r="I9" s="11"/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49" t="s">
        <v>281</v>
      </c>
      <c r="C11" s="49"/>
      <c r="D11" s="49"/>
      <c r="E11" s="11"/>
      <c r="F11" s="11"/>
      <c r="G11" s="11"/>
      <c r="H11" s="11"/>
      <c r="I11" s="11"/>
    </row>
    <row r="12" spans="1:12" ht="16.5" x14ac:dyDescent="0.3">
      <c r="B12" s="46" t="s">
        <v>129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B2:I2"/>
  </mergeCells>
  <hyperlinks>
    <hyperlink ref="A1" location="Índice!A1" display="volta" xr:uid="{00000000-0004-0000-0200-000000000000}"/>
  </hyperlink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4"/>
  <sheetViews>
    <sheetView showGridLines="0" zoomScaleNormal="100" workbookViewId="0">
      <selection activeCell="B17" sqref="B17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9.140625" customWidth="1"/>
  </cols>
  <sheetData>
    <row r="1" spans="1:12" x14ac:dyDescent="0.25">
      <c r="A1" s="55" t="s">
        <v>109</v>
      </c>
    </row>
    <row r="2" spans="1:12" ht="18" customHeight="1" x14ac:dyDescent="0.25">
      <c r="B2" s="198" t="s">
        <v>172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</row>
    <row r="4" spans="1:12" ht="15.75" x14ac:dyDescent="0.25">
      <c r="B4" s="16" t="s">
        <v>237</v>
      </c>
      <c r="C4" s="11"/>
      <c r="D4" s="11"/>
      <c r="E4" s="11"/>
      <c r="F4" s="11"/>
      <c r="G4" s="11"/>
    </row>
    <row r="5" spans="1:12" ht="25.5" x14ac:dyDescent="0.25">
      <c r="B5" s="112" t="s">
        <v>210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ht="12.75" customHeight="1" x14ac:dyDescent="0.25">
      <c r="B6" s="44" t="s">
        <v>79</v>
      </c>
      <c r="C6" s="137">
        <v>281.3</v>
      </c>
      <c r="D6" s="137">
        <v>303.60000000000002</v>
      </c>
      <c r="E6" s="137">
        <v>331.7</v>
      </c>
      <c r="F6" s="137">
        <v>326.60000000000002</v>
      </c>
      <c r="G6" s="137">
        <v>288.7</v>
      </c>
      <c r="H6" s="138">
        <v>331.9</v>
      </c>
      <c r="I6" s="138">
        <v>319.2</v>
      </c>
      <c r="J6" s="138">
        <v>351</v>
      </c>
      <c r="K6" s="138">
        <v>353.7</v>
      </c>
      <c r="L6" s="138">
        <v>347.1261947877191</v>
      </c>
    </row>
    <row r="7" spans="1:12" x14ac:dyDescent="0.25">
      <c r="B7" s="44" t="s">
        <v>80</v>
      </c>
      <c r="C7" s="137">
        <v>1071.3</v>
      </c>
      <c r="D7" s="137">
        <v>1166</v>
      </c>
      <c r="E7" s="137">
        <v>1122</v>
      </c>
      <c r="F7" s="137">
        <v>1156.5999999999999</v>
      </c>
      <c r="G7" s="137">
        <v>1144.9000000000001</v>
      </c>
      <c r="H7" s="138">
        <v>1240.7</v>
      </c>
      <c r="I7" s="138">
        <v>1203.5</v>
      </c>
      <c r="J7" s="138">
        <v>1101.7</v>
      </c>
      <c r="K7" s="138">
        <v>1271.8</v>
      </c>
      <c r="L7" s="138">
        <v>1463.5710254630076</v>
      </c>
    </row>
    <row r="8" spans="1:12" x14ac:dyDescent="0.25">
      <c r="B8" s="44" t="s">
        <v>189</v>
      </c>
      <c r="C8" s="137">
        <v>457.9</v>
      </c>
      <c r="D8" s="137">
        <v>478.4</v>
      </c>
      <c r="E8" s="139">
        <v>577.29999999999995</v>
      </c>
      <c r="F8" s="139">
        <v>630.6</v>
      </c>
      <c r="G8" s="139">
        <v>630.29999999999995</v>
      </c>
      <c r="H8" s="140">
        <v>551.1</v>
      </c>
      <c r="I8" s="140">
        <v>629</v>
      </c>
      <c r="J8" s="140">
        <v>639.29999999999995</v>
      </c>
      <c r="K8" s="140">
        <v>486.7</v>
      </c>
      <c r="L8" s="140">
        <v>579.2007046844667</v>
      </c>
    </row>
    <row r="9" spans="1:12" x14ac:dyDescent="0.25">
      <c r="B9" s="44"/>
      <c r="C9" s="137"/>
      <c r="D9" s="137"/>
      <c r="E9" s="139"/>
      <c r="F9" s="139"/>
      <c r="G9" s="139"/>
      <c r="H9" s="140"/>
      <c r="I9" s="140"/>
      <c r="J9" s="140"/>
      <c r="K9" s="140"/>
      <c r="L9" s="138"/>
    </row>
    <row r="10" spans="1:12" ht="13.5" customHeight="1" x14ac:dyDescent="0.25">
      <c r="B10" s="47"/>
      <c r="C10" s="137"/>
      <c r="D10" s="137"/>
      <c r="E10" s="137"/>
      <c r="F10" s="137"/>
      <c r="G10" s="137"/>
      <c r="H10" s="138"/>
      <c r="I10" s="138"/>
      <c r="J10" s="138"/>
      <c r="K10" s="138"/>
    </row>
    <row r="11" spans="1:12" ht="15.75" x14ac:dyDescent="0.25">
      <c r="B11" s="16" t="s">
        <v>238</v>
      </c>
      <c r="C11" s="141"/>
      <c r="D11" s="141"/>
      <c r="E11" s="141"/>
      <c r="F11" s="141"/>
      <c r="G11" s="141"/>
      <c r="H11" s="142"/>
      <c r="I11" s="142"/>
      <c r="J11" s="142"/>
      <c r="K11" s="142"/>
    </row>
    <row r="12" spans="1:12" ht="25.5" x14ac:dyDescent="0.25">
      <c r="B12" s="112" t="s">
        <v>211</v>
      </c>
      <c r="C12" s="111">
        <v>2012</v>
      </c>
      <c r="D12" s="111">
        <v>2013</v>
      </c>
      <c r="E12" s="111">
        <v>2014</v>
      </c>
      <c r="F12" s="111">
        <v>2015</v>
      </c>
      <c r="G12" s="111">
        <v>2016</v>
      </c>
      <c r="H12" s="111">
        <v>2017</v>
      </c>
      <c r="I12" s="111">
        <v>2018</v>
      </c>
      <c r="J12" s="111">
        <v>2019</v>
      </c>
      <c r="K12" s="135">
        <v>2020</v>
      </c>
      <c r="L12" s="136">
        <v>44470</v>
      </c>
    </row>
    <row r="13" spans="1:12" x14ac:dyDescent="0.25">
      <c r="B13" s="44" t="s">
        <v>213</v>
      </c>
      <c r="C13" s="137">
        <v>175</v>
      </c>
      <c r="D13" s="137">
        <v>179.2</v>
      </c>
      <c r="E13" s="137">
        <v>218.6</v>
      </c>
      <c r="F13" s="137">
        <v>224.5</v>
      </c>
      <c r="G13" s="137">
        <v>236</v>
      </c>
      <c r="H13" s="138">
        <v>229.7</v>
      </c>
      <c r="I13" s="138">
        <v>247.9</v>
      </c>
      <c r="J13" s="138">
        <v>251</v>
      </c>
      <c r="K13" s="138">
        <v>246.5</v>
      </c>
      <c r="L13" s="138">
        <v>214.28300319489637</v>
      </c>
    </row>
    <row r="14" spans="1:12" x14ac:dyDescent="0.25">
      <c r="B14" s="44" t="s">
        <v>13</v>
      </c>
      <c r="C14" s="137">
        <v>176.1</v>
      </c>
      <c r="D14" s="137">
        <v>197.2</v>
      </c>
      <c r="E14" s="137">
        <v>225.6</v>
      </c>
      <c r="F14" s="137">
        <v>225.4</v>
      </c>
      <c r="G14" s="137">
        <v>229.2</v>
      </c>
      <c r="H14" s="138">
        <v>229</v>
      </c>
      <c r="I14" s="138">
        <v>239.9</v>
      </c>
      <c r="J14" s="138">
        <v>238.6</v>
      </c>
      <c r="K14" s="138">
        <v>242.5</v>
      </c>
      <c r="L14" s="138">
        <v>248.34277108997372</v>
      </c>
    </row>
    <row r="15" spans="1:12" x14ac:dyDescent="0.25">
      <c r="B15" s="44" t="s">
        <v>14</v>
      </c>
      <c r="C15" s="137">
        <v>237</v>
      </c>
      <c r="D15" s="137">
        <v>265.8</v>
      </c>
      <c r="E15" s="139">
        <v>287.39999999999998</v>
      </c>
      <c r="F15" s="139">
        <v>318</v>
      </c>
      <c r="G15" s="139">
        <v>357.9</v>
      </c>
      <c r="H15" s="140">
        <v>372.6</v>
      </c>
      <c r="I15" s="140">
        <v>405.8</v>
      </c>
      <c r="J15" s="140">
        <v>410</v>
      </c>
      <c r="K15" s="140">
        <v>407.9</v>
      </c>
      <c r="L15" s="140">
        <v>397.04495792553081</v>
      </c>
    </row>
    <row r="16" spans="1:12" x14ac:dyDescent="0.25">
      <c r="B16" s="47"/>
      <c r="C16" s="137"/>
      <c r="D16" s="137"/>
      <c r="E16" s="137"/>
      <c r="F16" s="137"/>
      <c r="G16" s="137"/>
      <c r="H16" s="138"/>
      <c r="I16" s="142"/>
      <c r="J16" s="142"/>
      <c r="K16" s="142"/>
    </row>
    <row r="17" spans="2:11" x14ac:dyDescent="0.25">
      <c r="B17" s="64" t="s">
        <v>297</v>
      </c>
      <c r="C17" s="143"/>
      <c r="D17" s="143"/>
      <c r="E17" s="143"/>
      <c r="F17" s="143"/>
      <c r="G17" s="143"/>
      <c r="H17" s="142"/>
      <c r="I17" s="142"/>
      <c r="J17" s="142"/>
      <c r="K17" s="142"/>
    </row>
    <row r="18" spans="2:11" x14ac:dyDescent="0.25">
      <c r="B18" s="48"/>
      <c r="C18" s="143"/>
      <c r="D18" s="143"/>
      <c r="E18" s="143"/>
      <c r="F18" s="143"/>
      <c r="G18" s="143"/>
      <c r="H18" s="142"/>
      <c r="I18" s="142"/>
      <c r="J18" s="142"/>
      <c r="K18" s="142"/>
    </row>
    <row r="19" spans="2:11" x14ac:dyDescent="0.25">
      <c r="B19" s="11"/>
      <c r="C19" s="11"/>
      <c r="D19" s="11"/>
      <c r="E19" s="11"/>
      <c r="F19" s="11"/>
      <c r="G19" s="11"/>
    </row>
    <row r="20" spans="2:11" x14ac:dyDescent="0.25">
      <c r="B20" s="11"/>
      <c r="C20" s="11"/>
      <c r="D20" s="11"/>
      <c r="E20" s="11"/>
      <c r="F20" s="11"/>
      <c r="G20" s="11"/>
    </row>
    <row r="21" spans="2:11" x14ac:dyDescent="0.25">
      <c r="B21" s="11"/>
      <c r="C21" s="11"/>
      <c r="D21" s="11"/>
      <c r="E21" s="11"/>
      <c r="F21" s="11"/>
      <c r="G21" s="11"/>
    </row>
    <row r="22" spans="2:11" x14ac:dyDescent="0.25">
      <c r="B22" s="11"/>
      <c r="C22" s="11"/>
      <c r="D22" s="11"/>
      <c r="E22" s="11"/>
      <c r="F22" s="11"/>
      <c r="G22" s="11"/>
    </row>
    <row r="23" spans="2:11" x14ac:dyDescent="0.25">
      <c r="B23" s="11"/>
      <c r="C23" s="11"/>
      <c r="D23" s="11"/>
      <c r="E23" s="11"/>
      <c r="F23" s="11"/>
      <c r="G23" s="11"/>
    </row>
    <row r="24" spans="2:11" x14ac:dyDescent="0.25">
      <c r="B24" s="11"/>
      <c r="C24" s="11"/>
      <c r="D24" s="11"/>
      <c r="E24" s="11"/>
      <c r="F24" s="11"/>
      <c r="G24" s="11"/>
    </row>
    <row r="25" spans="2:11" x14ac:dyDescent="0.25">
      <c r="B25" s="11"/>
      <c r="C25" s="11"/>
      <c r="D25" s="11"/>
      <c r="E25" s="11"/>
      <c r="F25" s="11"/>
      <c r="G25" s="11"/>
    </row>
    <row r="26" spans="2:11" x14ac:dyDescent="0.25">
      <c r="B26" s="11"/>
      <c r="C26" s="11"/>
      <c r="D26" s="11"/>
      <c r="E26" s="11"/>
      <c r="F26" s="11"/>
      <c r="G26" s="11"/>
    </row>
    <row r="27" spans="2:11" x14ac:dyDescent="0.25">
      <c r="B27" s="11"/>
      <c r="C27" s="11"/>
      <c r="D27" s="11"/>
      <c r="E27" s="11"/>
      <c r="F27" s="11"/>
      <c r="G27" s="11"/>
    </row>
    <row r="28" spans="2:11" x14ac:dyDescent="0.25">
      <c r="B28" s="11"/>
      <c r="C28" s="11"/>
      <c r="D28" s="11"/>
      <c r="E28" s="11"/>
      <c r="F28" s="11"/>
      <c r="G28" s="11"/>
    </row>
    <row r="29" spans="2:11" x14ac:dyDescent="0.25">
      <c r="B29" s="11"/>
      <c r="C29" s="11"/>
      <c r="D29" s="11"/>
      <c r="E29" s="11"/>
      <c r="F29" s="11"/>
      <c r="G29" s="11"/>
    </row>
    <row r="30" spans="2:11" x14ac:dyDescent="0.25">
      <c r="B30" s="11"/>
      <c r="C30" s="11"/>
      <c r="D30" s="11"/>
      <c r="E30" s="11"/>
      <c r="F30" s="11"/>
      <c r="G30" s="11"/>
    </row>
    <row r="31" spans="2:11" x14ac:dyDescent="0.25">
      <c r="B31" s="11"/>
      <c r="C31" s="11"/>
      <c r="D31" s="11"/>
      <c r="E31" s="11"/>
      <c r="F31" s="11"/>
      <c r="G31" s="11"/>
    </row>
    <row r="32" spans="2:11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A38" s="8"/>
      <c r="B38" s="11"/>
      <c r="C38" s="11"/>
      <c r="D38" s="11"/>
      <c r="E38" s="11"/>
      <c r="F38" s="11"/>
      <c r="G38" s="11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</sheetData>
  <mergeCells count="1">
    <mergeCell ref="B2:I2"/>
  </mergeCells>
  <hyperlinks>
    <hyperlink ref="A1" location="Índice!A1" display="volta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44"/>
  <sheetViews>
    <sheetView showGridLines="0" zoomScaleNormal="100" workbookViewId="0">
      <selection activeCell="B11" sqref="B11"/>
    </sheetView>
  </sheetViews>
  <sheetFormatPr defaultRowHeight="15" x14ac:dyDescent="0.25"/>
  <cols>
    <col min="2" max="2" width="30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98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140</v>
      </c>
      <c r="C4" s="11"/>
      <c r="D4" s="11"/>
      <c r="E4" s="11"/>
      <c r="F4" s="11"/>
      <c r="G4" s="11"/>
      <c r="H4" s="11"/>
      <c r="I4" s="11"/>
    </row>
    <row r="5" spans="1:12" ht="30" customHeight="1" x14ac:dyDescent="0.25">
      <c r="B5" s="112" t="s">
        <v>99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x14ac:dyDescent="0.25">
      <c r="B6" s="44" t="s">
        <v>6</v>
      </c>
      <c r="C6" s="50">
        <v>2707951279</v>
      </c>
      <c r="D6" s="50">
        <v>3402031064</v>
      </c>
      <c r="E6" s="50">
        <v>2236583689</v>
      </c>
      <c r="F6" s="50">
        <v>2444336745</v>
      </c>
      <c r="G6" s="50">
        <v>2949737616</v>
      </c>
      <c r="H6" s="50">
        <v>3052164469</v>
      </c>
      <c r="I6" s="50">
        <v>3119452482</v>
      </c>
      <c r="J6" s="50">
        <v>3274461110.1375599</v>
      </c>
      <c r="K6" s="50">
        <v>3253024428.6542702</v>
      </c>
      <c r="L6" s="50">
        <v>4053760548.1039324</v>
      </c>
    </row>
    <row r="7" spans="1:12" x14ac:dyDescent="0.25">
      <c r="B7" s="44" t="s">
        <v>0</v>
      </c>
      <c r="C7" s="50">
        <v>34121035071.360001</v>
      </c>
      <c r="D7" s="50">
        <v>35458419198.019997</v>
      </c>
      <c r="E7" s="50">
        <v>39493488344.419998</v>
      </c>
      <c r="F7" s="50">
        <v>44872629529.269997</v>
      </c>
      <c r="G7" s="50">
        <v>49738176160.059998</v>
      </c>
      <c r="H7" s="50">
        <v>62780770895.210007</v>
      </c>
      <c r="I7" s="50">
        <v>61243796064.500008</v>
      </c>
      <c r="J7" s="50">
        <v>63667247835.560005</v>
      </c>
      <c r="K7" s="50">
        <v>65541336143.849998</v>
      </c>
      <c r="L7" s="50">
        <v>74079435065.340012</v>
      </c>
    </row>
    <row r="8" spans="1:12" x14ac:dyDescent="0.25">
      <c r="B8" s="44" t="s">
        <v>71</v>
      </c>
      <c r="C8" s="56">
        <v>7.6491842480954399E-3</v>
      </c>
      <c r="D8" s="56">
        <v>7.2886772783314034E-3</v>
      </c>
      <c r="E8" s="56">
        <v>7.2210436792650842E-3</v>
      </c>
      <c r="F8" s="56">
        <v>7.8917023360352851E-3</v>
      </c>
      <c r="G8" s="56">
        <v>8.4069236248152084E-3</v>
      </c>
      <c r="H8" s="56">
        <v>1.0044936286116406E-2</v>
      </c>
      <c r="I8" s="56">
        <v>9.4269407293441649E-3</v>
      </c>
      <c r="J8" s="56">
        <v>9.224528150103814E-3</v>
      </c>
      <c r="K8" s="56">
        <v>9.3793446862480544E-3</v>
      </c>
      <c r="L8" s="56">
        <v>9.2650549926100237E-3</v>
      </c>
    </row>
    <row r="9" spans="1:12" x14ac:dyDescent="0.25">
      <c r="B9" s="44" t="s">
        <v>9</v>
      </c>
      <c r="C9" s="50">
        <v>36828986350.360001</v>
      </c>
      <c r="D9" s="50">
        <v>38860450262.019997</v>
      </c>
      <c r="E9" s="50">
        <v>41730072033.419998</v>
      </c>
      <c r="F9" s="50">
        <v>47316966274.269997</v>
      </c>
      <c r="G9" s="50">
        <v>52687913776.059998</v>
      </c>
      <c r="H9" s="50">
        <v>65832935364.210007</v>
      </c>
      <c r="I9" s="50">
        <v>64363248546.500008</v>
      </c>
      <c r="J9" s="50">
        <v>66941708945.697563</v>
      </c>
      <c r="K9" s="50">
        <v>68794360572.504272</v>
      </c>
      <c r="L9" s="50">
        <v>78133195613.443939</v>
      </c>
    </row>
    <row r="10" spans="1:12" ht="16.5" x14ac:dyDescent="0.3">
      <c r="B10" s="46"/>
      <c r="C10" s="46"/>
      <c r="D10" s="46"/>
      <c r="E10" s="46"/>
      <c r="F10" s="46"/>
      <c r="G10" s="46"/>
      <c r="H10" s="46"/>
      <c r="I10" s="46"/>
    </row>
    <row r="11" spans="1:12" ht="16.5" x14ac:dyDescent="0.3">
      <c r="B11" s="64" t="s">
        <v>303</v>
      </c>
      <c r="C11" s="46"/>
      <c r="D11" s="46"/>
      <c r="E11" s="46"/>
      <c r="F11" s="46"/>
      <c r="G11" s="46"/>
      <c r="H11" s="46"/>
      <c r="I11" s="46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1">
    <mergeCell ref="B2:I2"/>
  </mergeCells>
  <hyperlinks>
    <hyperlink ref="A1" location="Índice!A1" display="volta" xr:uid="{00000000-0004-0000-1E00-000000000000}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51"/>
  <sheetViews>
    <sheetView showGridLines="0" zoomScaleNormal="100" workbookViewId="0">
      <selection activeCell="L26" sqref="L26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5" t="s">
        <v>109</v>
      </c>
    </row>
    <row r="2" spans="1:14" ht="18" customHeight="1" x14ac:dyDescent="0.25">
      <c r="B2" s="198" t="s">
        <v>98</v>
      </c>
      <c r="C2" s="198"/>
      <c r="D2" s="198"/>
      <c r="E2" s="198"/>
      <c r="F2" s="198"/>
      <c r="G2" s="198"/>
      <c r="H2" s="19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239</v>
      </c>
      <c r="C4" s="11"/>
      <c r="D4" s="11"/>
      <c r="E4" s="11"/>
      <c r="F4" s="11"/>
      <c r="G4" s="11"/>
    </row>
    <row r="5" spans="1:14" ht="26.25" x14ac:dyDescent="0.25">
      <c r="B5" s="129" t="s">
        <v>214</v>
      </c>
      <c r="C5" s="131" t="s">
        <v>174</v>
      </c>
      <c r="D5" s="131" t="s">
        <v>175</v>
      </c>
      <c r="E5" s="131" t="s">
        <v>176</v>
      </c>
      <c r="F5" s="131" t="s">
        <v>177</v>
      </c>
      <c r="G5" s="131" t="s">
        <v>178</v>
      </c>
      <c r="H5" s="131" t="s">
        <v>179</v>
      </c>
      <c r="I5" s="131" t="s">
        <v>180</v>
      </c>
      <c r="J5" s="131" t="s">
        <v>181</v>
      </c>
      <c r="K5" s="131" t="s">
        <v>182</v>
      </c>
      <c r="L5" s="131" t="s">
        <v>183</v>
      </c>
      <c r="M5" s="131" t="s">
        <v>184</v>
      </c>
      <c r="N5" s="131" t="s">
        <v>185</v>
      </c>
    </row>
    <row r="6" spans="1:14" x14ac:dyDescent="0.25">
      <c r="B6" s="128">
        <v>2019</v>
      </c>
      <c r="C6" s="50">
        <v>265764205</v>
      </c>
      <c r="D6" s="50">
        <v>284447769</v>
      </c>
      <c r="E6" s="50">
        <v>270932655</v>
      </c>
      <c r="F6" s="50">
        <v>291683980</v>
      </c>
      <c r="G6" s="50">
        <v>284828454</v>
      </c>
      <c r="H6" s="76">
        <v>262982244.28727269</v>
      </c>
      <c r="I6" s="76">
        <v>270606026.71272731</v>
      </c>
      <c r="J6" s="76">
        <v>331449195</v>
      </c>
      <c r="K6" s="76">
        <v>257702503.25098515</v>
      </c>
      <c r="L6" s="76">
        <v>254955929.74554777</v>
      </c>
      <c r="M6" s="76">
        <v>223902382.40315199</v>
      </c>
      <c r="N6" s="76">
        <v>275205765.73787498</v>
      </c>
    </row>
    <row r="7" spans="1:14" x14ac:dyDescent="0.25">
      <c r="B7" s="128">
        <v>2020</v>
      </c>
      <c r="C7" s="50">
        <v>252079304.20649976</v>
      </c>
      <c r="D7" s="50">
        <v>251216738.20950699</v>
      </c>
      <c r="E7" s="50">
        <v>265523597.96662754</v>
      </c>
      <c r="F7" s="50">
        <v>236461574.42911804</v>
      </c>
      <c r="G7" s="50">
        <v>253425875.30288768</v>
      </c>
      <c r="H7" s="75">
        <v>264538648.88935542</v>
      </c>
      <c r="I7" s="75">
        <v>280876125.79989052</v>
      </c>
      <c r="J7" s="75">
        <v>261210334.05761576</v>
      </c>
      <c r="K7" s="75">
        <v>285545142.39787054</v>
      </c>
      <c r="L7" s="75">
        <v>285620353.82928848</v>
      </c>
      <c r="M7" s="75">
        <v>288453084.96405029</v>
      </c>
      <c r="N7" s="75">
        <v>328003348.4615593</v>
      </c>
    </row>
    <row r="8" spans="1:14" x14ac:dyDescent="0.25">
      <c r="B8" s="128">
        <v>2021</v>
      </c>
      <c r="C8" s="50">
        <v>307844967.95993304</v>
      </c>
      <c r="D8" s="50">
        <v>289792260.56500006</v>
      </c>
      <c r="E8" s="50">
        <v>315965671.36434484</v>
      </c>
      <c r="F8" s="50">
        <v>350479077.3162179</v>
      </c>
      <c r="G8" s="50">
        <v>347449998.54558653</v>
      </c>
      <c r="H8" s="50">
        <v>352861550.95246428</v>
      </c>
      <c r="I8" s="50">
        <v>353655448.15663171</v>
      </c>
      <c r="J8" s="50">
        <v>373085046.60604835</v>
      </c>
      <c r="K8" s="189">
        <v>371907937.34720218</v>
      </c>
      <c r="L8" s="189">
        <v>370029730.39221841</v>
      </c>
      <c r="M8" s="144"/>
      <c r="N8" s="144"/>
    </row>
    <row r="9" spans="1:14" x14ac:dyDescent="0.25">
      <c r="B9" s="128"/>
      <c r="C9" s="50"/>
      <c r="D9" s="50"/>
      <c r="E9" s="50"/>
      <c r="F9" s="50"/>
      <c r="G9" s="50"/>
      <c r="H9" s="75"/>
      <c r="I9" s="75"/>
      <c r="J9" s="75"/>
      <c r="K9" s="75"/>
      <c r="L9" s="75"/>
      <c r="M9" s="75"/>
      <c r="N9" s="75"/>
    </row>
    <row r="10" spans="1:14" x14ac:dyDescent="0.25">
      <c r="B10" s="128"/>
      <c r="C10" s="50"/>
      <c r="D10" s="50"/>
      <c r="E10" s="50"/>
      <c r="F10" s="50"/>
      <c r="G10" s="50"/>
      <c r="H10" s="75"/>
      <c r="I10" s="75"/>
      <c r="J10" s="75"/>
      <c r="K10" s="75"/>
      <c r="L10" s="75"/>
      <c r="M10" s="75"/>
      <c r="N10" s="75"/>
    </row>
    <row r="11" spans="1:14" ht="15.75" x14ac:dyDescent="0.25">
      <c r="B11" s="16" t="s">
        <v>240</v>
      </c>
      <c r="C11" s="11"/>
      <c r="D11" s="11"/>
      <c r="E11" s="11"/>
      <c r="F11" s="11"/>
      <c r="G11" s="11"/>
    </row>
    <row r="12" spans="1:14" ht="26.25" x14ac:dyDescent="0.25">
      <c r="B12" s="129" t="s">
        <v>215</v>
      </c>
      <c r="C12" s="131" t="s">
        <v>174</v>
      </c>
      <c r="D12" s="131" t="s">
        <v>175</v>
      </c>
      <c r="E12" s="131" t="s">
        <v>176</v>
      </c>
      <c r="F12" s="131" t="s">
        <v>177</v>
      </c>
      <c r="G12" s="131" t="s">
        <v>178</v>
      </c>
      <c r="H12" s="131" t="s">
        <v>179</v>
      </c>
      <c r="I12" s="131" t="s">
        <v>180</v>
      </c>
      <c r="J12" s="131" t="s">
        <v>181</v>
      </c>
      <c r="K12" s="131" t="s">
        <v>182</v>
      </c>
      <c r="L12" s="131" t="s">
        <v>183</v>
      </c>
      <c r="M12" s="131" t="s">
        <v>184</v>
      </c>
      <c r="N12" s="131" t="s">
        <v>185</v>
      </c>
    </row>
    <row r="13" spans="1:14" x14ac:dyDescent="0.25">
      <c r="B13" s="128">
        <v>2019</v>
      </c>
      <c r="C13" s="50">
        <v>5177138365.5799999</v>
      </c>
      <c r="D13" s="50">
        <v>5245884680.2199993</v>
      </c>
      <c r="E13" s="50">
        <v>4886611563.7399988</v>
      </c>
      <c r="F13" s="50">
        <v>4886611563.7399988</v>
      </c>
      <c r="G13" s="50">
        <v>4997417863.5099983</v>
      </c>
      <c r="H13" s="76">
        <v>5319234446.9799995</v>
      </c>
      <c r="I13" s="76">
        <v>5091294571.7899971</v>
      </c>
      <c r="J13" s="76">
        <v>5268385284.6900024</v>
      </c>
      <c r="K13" s="76">
        <v>5119679573.8199997</v>
      </c>
      <c r="L13" s="76">
        <v>5432243435.9599991</v>
      </c>
      <c r="M13" s="76">
        <v>5739661646.7600021</v>
      </c>
      <c r="N13" s="76">
        <v>6429875003.9900055</v>
      </c>
    </row>
    <row r="14" spans="1:14" x14ac:dyDescent="0.25">
      <c r="B14" s="128">
        <v>2020</v>
      </c>
      <c r="C14" s="50">
        <v>5438351650.0299997</v>
      </c>
      <c r="D14" s="50">
        <v>5592213019.1800003</v>
      </c>
      <c r="E14" s="50">
        <v>5191831757.6799994</v>
      </c>
      <c r="F14" s="50">
        <v>5139570744.1200008</v>
      </c>
      <c r="G14" s="50">
        <v>5749977011.039999</v>
      </c>
      <c r="H14" s="75">
        <v>4882172178.5700006</v>
      </c>
      <c r="I14" s="75">
        <v>5143062207.1299973</v>
      </c>
      <c r="J14" s="75">
        <v>5490115860.4499989</v>
      </c>
      <c r="K14" s="75">
        <v>5590151320.1900005</v>
      </c>
      <c r="L14" s="75">
        <v>4870210791.9899998</v>
      </c>
      <c r="M14" s="75">
        <v>6036996951.4699984</v>
      </c>
      <c r="N14" s="75">
        <v>6416682652.0000048</v>
      </c>
    </row>
    <row r="15" spans="1:14" x14ac:dyDescent="0.25">
      <c r="B15" s="128">
        <v>2021</v>
      </c>
      <c r="C15" s="50">
        <v>6109715390.5199995</v>
      </c>
      <c r="D15" s="50">
        <v>6288062224.1800003</v>
      </c>
      <c r="E15" s="50">
        <v>6061191233.4699993</v>
      </c>
      <c r="F15" s="50">
        <v>5996512365.1800013</v>
      </c>
      <c r="G15" s="50">
        <v>6359897709.0100012</v>
      </c>
      <c r="H15" s="50">
        <v>6678134308.4499979</v>
      </c>
      <c r="I15" s="50">
        <v>5907217979.8400021</v>
      </c>
      <c r="J15" s="50">
        <v>5850614096.2199984</v>
      </c>
      <c r="K15" s="189">
        <v>6444178145.4300032</v>
      </c>
      <c r="L15" s="189">
        <v>5930232009.5699997</v>
      </c>
      <c r="M15" s="144"/>
      <c r="N15" s="144"/>
    </row>
    <row r="16" spans="1:14" ht="16.5" x14ac:dyDescent="0.3">
      <c r="B16" s="46"/>
      <c r="C16" s="11"/>
      <c r="D16" s="11"/>
      <c r="E16" s="11"/>
      <c r="F16" s="11"/>
      <c r="G16" s="11"/>
    </row>
    <row r="17" spans="2:7" x14ac:dyDescent="0.25">
      <c r="B17" s="64" t="s">
        <v>304</v>
      </c>
      <c r="C17" s="11"/>
      <c r="D17" s="11"/>
      <c r="E17" s="11"/>
      <c r="F17" s="11"/>
      <c r="G17" s="11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</sheetData>
  <mergeCells count="1">
    <mergeCell ref="B2:H2"/>
  </mergeCells>
  <phoneticPr fontId="26" type="noConversion"/>
  <hyperlinks>
    <hyperlink ref="A1" location="Índice!A1" display="volta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63"/>
  <sheetViews>
    <sheetView showGridLines="0" zoomScaleNormal="100" workbookViewId="0">
      <selection activeCell="B17" sqref="B17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98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139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45" t="s">
        <v>100</v>
      </c>
      <c r="C5" s="146">
        <v>2012</v>
      </c>
      <c r="D5" s="146">
        <v>2013</v>
      </c>
      <c r="E5" s="146">
        <v>2014</v>
      </c>
      <c r="F5" s="146">
        <v>2015</v>
      </c>
      <c r="G5" s="146">
        <v>2016</v>
      </c>
      <c r="H5" s="146">
        <v>2017</v>
      </c>
      <c r="I5" s="146">
        <v>2018</v>
      </c>
      <c r="J5" s="146">
        <v>2019</v>
      </c>
      <c r="K5" s="146">
        <v>2020</v>
      </c>
      <c r="L5" s="147" t="s">
        <v>287</v>
      </c>
    </row>
    <row r="6" spans="1:12" x14ac:dyDescent="0.25">
      <c r="B6" s="44" t="s">
        <v>83</v>
      </c>
      <c r="C6" s="50">
        <v>26498342027.040001</v>
      </c>
      <c r="D6" s="50">
        <v>27649309410.669998</v>
      </c>
      <c r="E6" s="50">
        <v>30404532611.150002</v>
      </c>
      <c r="F6" s="50">
        <v>34079351853.25</v>
      </c>
      <c r="G6" s="50">
        <v>36799875497.279999</v>
      </c>
      <c r="H6" s="50">
        <v>45400022592.910004</v>
      </c>
      <c r="I6" s="50">
        <v>45981273274.160004</v>
      </c>
      <c r="J6" s="50">
        <v>46669898460.980003</v>
      </c>
      <c r="K6" s="50">
        <v>47895417502.010002</v>
      </c>
      <c r="L6" s="50">
        <v>51742812802.100006</v>
      </c>
    </row>
    <row r="7" spans="1:12" x14ac:dyDescent="0.25">
      <c r="B7" s="44" t="s">
        <v>84</v>
      </c>
      <c r="C7" s="50">
        <v>2532938611.6700001</v>
      </c>
      <c r="D7" s="50">
        <v>2592031704.23</v>
      </c>
      <c r="E7" s="50">
        <v>3151696714.3000002</v>
      </c>
      <c r="F7" s="50">
        <v>3795423034.5900002</v>
      </c>
      <c r="G7" s="50">
        <v>4555987053.4799995</v>
      </c>
      <c r="H7" s="50">
        <v>5300938957.25</v>
      </c>
      <c r="I7" s="50">
        <v>5877222460.9399996</v>
      </c>
      <c r="J7" s="50">
        <v>6275624710.3199997</v>
      </c>
      <c r="K7" s="50">
        <v>6445321327.1599998</v>
      </c>
      <c r="L7" s="50">
        <v>8391279024.8999996</v>
      </c>
    </row>
    <row r="8" spans="1:12" x14ac:dyDescent="0.25">
      <c r="B8" s="44" t="s">
        <v>85</v>
      </c>
      <c r="C8" s="50">
        <v>5089754432.6499996</v>
      </c>
      <c r="D8" s="50">
        <v>5217078083.1199999</v>
      </c>
      <c r="E8" s="50">
        <v>5937259018.9700003</v>
      </c>
      <c r="F8" s="50">
        <v>6997854641.4300003</v>
      </c>
      <c r="G8" s="50">
        <v>8382313609.3000002</v>
      </c>
      <c r="H8" s="50">
        <v>12079809345.049999</v>
      </c>
      <c r="I8" s="50">
        <v>9385300329.3999996</v>
      </c>
      <c r="J8" s="50">
        <v>10721724664.26</v>
      </c>
      <c r="K8" s="50">
        <v>11200597314.68</v>
      </c>
      <c r="L8" s="50">
        <v>13945343238.339998</v>
      </c>
    </row>
    <row r="9" spans="1:12" x14ac:dyDescent="0.25">
      <c r="B9" s="47" t="s">
        <v>9</v>
      </c>
      <c r="C9" s="122">
        <f>C6+C7+C8</f>
        <v>34121035071.360001</v>
      </c>
      <c r="D9" s="122">
        <f t="shared" ref="D9:K9" si="0">D6+D7+D8</f>
        <v>35458419198.019997</v>
      </c>
      <c r="E9" s="122">
        <f t="shared" si="0"/>
        <v>39493488344.419998</v>
      </c>
      <c r="F9" s="122">
        <f t="shared" si="0"/>
        <v>44872629529.269997</v>
      </c>
      <c r="G9" s="122">
        <f t="shared" si="0"/>
        <v>49738176160.059998</v>
      </c>
      <c r="H9" s="122">
        <f t="shared" si="0"/>
        <v>62780770895.210007</v>
      </c>
      <c r="I9" s="122">
        <f t="shared" si="0"/>
        <v>61243796064.500008</v>
      </c>
      <c r="J9" s="122">
        <f t="shared" si="0"/>
        <v>63667247835.560005</v>
      </c>
      <c r="K9" s="122">
        <f t="shared" si="0"/>
        <v>65541336143.849998</v>
      </c>
      <c r="L9" s="122">
        <v>74079435065.340012</v>
      </c>
    </row>
    <row r="10" spans="1:12" x14ac:dyDescent="0.25">
      <c r="B10" s="47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2" x14ac:dyDescent="0.25">
      <c r="B11" s="201" t="s">
        <v>216</v>
      </c>
      <c r="C11" s="201"/>
      <c r="D11" s="201"/>
      <c r="E11" s="146">
        <v>2014</v>
      </c>
      <c r="F11" s="146">
        <v>2015</v>
      </c>
      <c r="G11" s="146">
        <v>2016</v>
      </c>
      <c r="H11" s="146">
        <v>2017</v>
      </c>
      <c r="I11" s="146">
        <v>2018</v>
      </c>
      <c r="J11" s="146">
        <v>2019</v>
      </c>
      <c r="K11" s="146">
        <v>2020</v>
      </c>
      <c r="L11" s="150">
        <v>44470</v>
      </c>
    </row>
    <row r="12" spans="1:12" x14ac:dyDescent="0.25">
      <c r="B12" s="202" t="s">
        <v>83</v>
      </c>
      <c r="C12" s="202"/>
      <c r="D12" s="202"/>
      <c r="E12" s="149">
        <v>4619</v>
      </c>
      <c r="F12" s="149">
        <v>5118</v>
      </c>
      <c r="G12" s="149">
        <v>5370</v>
      </c>
      <c r="H12" s="149">
        <v>6444</v>
      </c>
      <c r="I12" s="149">
        <v>6516</v>
      </c>
      <c r="J12" s="149">
        <v>6545</v>
      </c>
      <c r="K12" s="149">
        <v>6693</v>
      </c>
      <c r="L12" s="149">
        <v>7241.8293543365762</v>
      </c>
    </row>
    <row r="13" spans="1:12" x14ac:dyDescent="0.25">
      <c r="B13" s="202" t="s">
        <v>84</v>
      </c>
      <c r="C13" s="202"/>
      <c r="D13" s="202"/>
      <c r="E13" s="149">
        <v>6854</v>
      </c>
      <c r="F13" s="149">
        <v>7457</v>
      </c>
      <c r="G13" s="149">
        <v>7985</v>
      </c>
      <c r="H13" s="149">
        <v>8448</v>
      </c>
      <c r="I13" s="149">
        <v>7153</v>
      </c>
      <c r="J13" s="149">
        <v>6467</v>
      </c>
      <c r="K13" s="149">
        <v>6277</v>
      </c>
      <c r="L13" s="149">
        <v>8108.6441252696022</v>
      </c>
    </row>
    <row r="14" spans="1:12" x14ac:dyDescent="0.25">
      <c r="B14" s="202" t="s">
        <v>85</v>
      </c>
      <c r="C14" s="202"/>
      <c r="D14" s="202"/>
      <c r="E14" s="149">
        <v>3251</v>
      </c>
      <c r="F14" s="149">
        <v>3733</v>
      </c>
      <c r="G14" s="149">
        <v>4256</v>
      </c>
      <c r="H14" s="149">
        <v>5716</v>
      </c>
      <c r="I14" s="149">
        <v>4245</v>
      </c>
      <c r="J14" s="149">
        <v>4596</v>
      </c>
      <c r="K14" s="149">
        <v>4623</v>
      </c>
      <c r="L14" s="149">
        <v>5712.5607037685177</v>
      </c>
    </row>
    <row r="15" spans="1:12" x14ac:dyDescent="0.25">
      <c r="B15" s="47"/>
      <c r="C15" s="122"/>
      <c r="D15" s="122"/>
      <c r="E15" s="148"/>
      <c r="F15" s="148"/>
      <c r="G15" s="148"/>
      <c r="H15" s="148"/>
      <c r="I15" s="148"/>
      <c r="J15" s="148"/>
      <c r="K15" s="148"/>
    </row>
    <row r="16" spans="1:12" ht="16.5" x14ac:dyDescent="0.3">
      <c r="B16" s="46"/>
      <c r="C16" s="11"/>
      <c r="D16" s="11"/>
      <c r="E16" s="11"/>
      <c r="F16" s="11"/>
      <c r="G16" s="11"/>
      <c r="H16" s="11"/>
      <c r="I16" s="11"/>
    </row>
    <row r="17" spans="2:9" x14ac:dyDescent="0.25">
      <c r="B17" s="64" t="s">
        <v>305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64" t="s">
        <v>288</v>
      </c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56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5" t="s">
        <v>109</v>
      </c>
    </row>
    <row r="2" spans="1:14" ht="18" customHeight="1" x14ac:dyDescent="0.25">
      <c r="B2" s="198" t="s">
        <v>98</v>
      </c>
      <c r="C2" s="198"/>
      <c r="D2" s="198"/>
      <c r="E2" s="198"/>
      <c r="F2" s="198"/>
      <c r="G2" s="198"/>
      <c r="H2" s="19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217</v>
      </c>
      <c r="C4" s="11"/>
      <c r="D4" s="11"/>
      <c r="E4" s="11"/>
      <c r="F4" s="11"/>
      <c r="G4" s="11"/>
    </row>
    <row r="5" spans="1:14" x14ac:dyDescent="0.25">
      <c r="B5" s="129" t="s">
        <v>218</v>
      </c>
      <c r="C5" s="131" t="s">
        <v>174</v>
      </c>
      <c r="D5" s="131" t="s">
        <v>175</v>
      </c>
      <c r="E5" s="131" t="s">
        <v>176</v>
      </c>
      <c r="F5" s="131" t="s">
        <v>177</v>
      </c>
      <c r="G5" s="131" t="s">
        <v>178</v>
      </c>
      <c r="H5" s="131" t="s">
        <v>179</v>
      </c>
      <c r="I5" s="131" t="s">
        <v>180</v>
      </c>
      <c r="J5" s="131" t="s">
        <v>181</v>
      </c>
      <c r="K5" s="131" t="s">
        <v>182</v>
      </c>
      <c r="L5" s="131" t="s">
        <v>183</v>
      </c>
      <c r="M5" s="131" t="s">
        <v>184</v>
      </c>
      <c r="N5" s="131" t="s">
        <v>185</v>
      </c>
    </row>
    <row r="6" spans="1:14" x14ac:dyDescent="0.25">
      <c r="B6" s="128">
        <v>2019</v>
      </c>
      <c r="C6" s="50">
        <v>3640576893.9000001</v>
      </c>
      <c r="D6" s="50">
        <v>3783337719.5999999</v>
      </c>
      <c r="E6" s="50">
        <v>3599568605.9599991</v>
      </c>
      <c r="F6" s="50">
        <v>3620423453.6500015</v>
      </c>
      <c r="G6" s="50">
        <v>3649281104.5400009</v>
      </c>
      <c r="H6" s="76">
        <v>3678871616.7099991</v>
      </c>
      <c r="I6" s="76">
        <v>3626844290.9799995</v>
      </c>
      <c r="J6" s="76">
        <v>3675030392.2400017</v>
      </c>
      <c r="K6" s="76">
        <v>3711602997.7699966</v>
      </c>
      <c r="L6" s="76">
        <v>3686461771.9700012</v>
      </c>
      <c r="M6" s="76">
        <v>4576208531.0999985</v>
      </c>
      <c r="N6" s="76">
        <v>5421691082.5600052</v>
      </c>
    </row>
    <row r="7" spans="1:14" x14ac:dyDescent="0.25">
      <c r="B7" s="128">
        <v>2020</v>
      </c>
      <c r="C7" s="50">
        <v>3871203230.6300001</v>
      </c>
      <c r="D7" s="50">
        <v>4010220970.4700003</v>
      </c>
      <c r="E7" s="50">
        <v>3728919175.0599995</v>
      </c>
      <c r="F7" s="50">
        <v>3764451677.9500008</v>
      </c>
      <c r="G7" s="50">
        <v>4460369141.3699989</v>
      </c>
      <c r="H7" s="75">
        <v>3453677891.6100006</v>
      </c>
      <c r="I7" s="75">
        <v>3599800006.0900002</v>
      </c>
      <c r="J7" s="75">
        <v>3710443476.2799988</v>
      </c>
      <c r="K7" s="75">
        <v>4068989339.6800003</v>
      </c>
      <c r="L7" s="75">
        <v>3645783462</v>
      </c>
      <c r="M7" s="75">
        <v>4163625830.4199982</v>
      </c>
      <c r="N7" s="75">
        <v>5417933300.4500046</v>
      </c>
    </row>
    <row r="8" spans="1:14" x14ac:dyDescent="0.25">
      <c r="B8" s="128">
        <v>2021</v>
      </c>
      <c r="C8" s="50">
        <v>4055495307.6999998</v>
      </c>
      <c r="D8" s="50">
        <v>4259750470.2300005</v>
      </c>
      <c r="E8" s="50">
        <v>4112712687.9499989</v>
      </c>
      <c r="F8" s="50">
        <v>3955323140.2300014</v>
      </c>
      <c r="G8" s="50">
        <v>4197775739.8600006</v>
      </c>
      <c r="H8" s="50">
        <v>4814788784.8499985</v>
      </c>
      <c r="I8" s="50">
        <v>4176516613.7400017</v>
      </c>
      <c r="J8" s="50">
        <v>4132803327.5999985</v>
      </c>
      <c r="K8" s="189">
        <v>4313778749.5700035</v>
      </c>
      <c r="L8" s="189">
        <v>4142308849.5</v>
      </c>
      <c r="M8" s="144"/>
      <c r="N8" s="144"/>
    </row>
    <row r="9" spans="1:14" x14ac:dyDescent="0.25">
      <c r="B9" s="128"/>
      <c r="C9" s="50"/>
      <c r="D9" s="50"/>
      <c r="E9" s="50"/>
      <c r="F9" s="50"/>
      <c r="G9" s="50"/>
      <c r="H9" s="75"/>
      <c r="I9" s="75"/>
      <c r="J9" s="75"/>
      <c r="K9" s="75"/>
      <c r="L9" s="75"/>
      <c r="M9" s="75"/>
      <c r="N9" s="75"/>
    </row>
    <row r="10" spans="1:14" ht="15.75" x14ac:dyDescent="0.25">
      <c r="B10" s="16" t="s">
        <v>217</v>
      </c>
      <c r="C10" s="11"/>
      <c r="D10" s="11"/>
      <c r="E10" s="11"/>
      <c r="F10" s="11"/>
      <c r="G10" s="11"/>
    </row>
    <row r="11" spans="1:14" x14ac:dyDescent="0.25">
      <c r="B11" s="129" t="s">
        <v>219</v>
      </c>
      <c r="C11" s="131" t="s">
        <v>174</v>
      </c>
      <c r="D11" s="131" t="s">
        <v>175</v>
      </c>
      <c r="E11" s="131" t="s">
        <v>176</v>
      </c>
      <c r="F11" s="131" t="s">
        <v>177</v>
      </c>
      <c r="G11" s="131" t="s">
        <v>178</v>
      </c>
      <c r="H11" s="131" t="s">
        <v>179</v>
      </c>
      <c r="I11" s="131" t="s">
        <v>180</v>
      </c>
      <c r="J11" s="131" t="s">
        <v>181</v>
      </c>
      <c r="K11" s="131" t="s">
        <v>182</v>
      </c>
      <c r="L11" s="131" t="s">
        <v>183</v>
      </c>
      <c r="M11" s="131" t="s">
        <v>184</v>
      </c>
      <c r="N11" s="131" t="s">
        <v>185</v>
      </c>
    </row>
    <row r="12" spans="1:14" x14ac:dyDescent="0.25">
      <c r="B12" s="128">
        <v>2019</v>
      </c>
      <c r="C12" s="50">
        <v>497639076.94</v>
      </c>
      <c r="D12" s="50">
        <v>523774713.84999996</v>
      </c>
      <c r="E12" s="50">
        <v>494494647.37000012</v>
      </c>
      <c r="F12" s="50">
        <v>527473269.37999988</v>
      </c>
      <c r="G12" s="50">
        <v>533940749.01000023</v>
      </c>
      <c r="H12" s="76">
        <v>583717309.60999966</v>
      </c>
      <c r="I12" s="76">
        <v>511570763.76999998</v>
      </c>
      <c r="J12" s="76">
        <v>557933867.67000008</v>
      </c>
      <c r="K12" s="76">
        <v>565972834.9000001</v>
      </c>
      <c r="L12" s="76">
        <v>534058835.27000046</v>
      </c>
      <c r="M12" s="76">
        <v>550430927.37999916</v>
      </c>
      <c r="N12" s="76">
        <v>394617715.17000008</v>
      </c>
    </row>
    <row r="13" spans="1:14" x14ac:dyDescent="0.25">
      <c r="B13" s="128">
        <v>2020</v>
      </c>
      <c r="C13" s="50">
        <v>554194837.33000004</v>
      </c>
      <c r="D13" s="50">
        <v>598152203.95999992</v>
      </c>
      <c r="E13" s="50">
        <v>531296377.06999993</v>
      </c>
      <c r="F13" s="50">
        <v>516177565.67000031</v>
      </c>
      <c r="G13" s="50">
        <v>494588257.61999989</v>
      </c>
      <c r="H13" s="75">
        <v>551385741.65999985</v>
      </c>
      <c r="I13" s="75">
        <v>587643185.05000019</v>
      </c>
      <c r="J13" s="75">
        <v>519274982.07999945</v>
      </c>
      <c r="K13" s="75">
        <v>601106290.83000088</v>
      </c>
      <c r="L13" s="75">
        <v>405944608.25</v>
      </c>
      <c r="M13" s="75">
        <v>803372075.77999973</v>
      </c>
      <c r="N13" s="75">
        <v>282185201.85999966</v>
      </c>
    </row>
    <row r="14" spans="1:14" x14ac:dyDescent="0.25">
      <c r="B14" s="128">
        <v>2021</v>
      </c>
      <c r="C14" s="50">
        <v>910011109.02999997</v>
      </c>
      <c r="D14" s="50">
        <v>598877245.88000011</v>
      </c>
      <c r="E14" s="50">
        <v>645235039.25999999</v>
      </c>
      <c r="F14" s="50">
        <v>613383656.77999973</v>
      </c>
      <c r="G14" s="50">
        <v>717309784.38000011</v>
      </c>
      <c r="H14" s="50">
        <v>681462720.11999989</v>
      </c>
      <c r="I14" s="50">
        <v>673697338.30000019</v>
      </c>
      <c r="J14" s="50">
        <v>647225283.55000019</v>
      </c>
      <c r="K14" s="189">
        <v>1075194973.6300001</v>
      </c>
      <c r="L14" s="189">
        <v>743324596.32999992</v>
      </c>
      <c r="M14" s="144"/>
      <c r="N14" s="144"/>
    </row>
    <row r="15" spans="1:14" s="151" customFormat="1" ht="16.5" x14ac:dyDescent="0.3">
      <c r="B15" s="152"/>
      <c r="C15" s="153"/>
      <c r="D15" s="153"/>
      <c r="E15" s="153"/>
      <c r="F15" s="153"/>
      <c r="G15" s="153"/>
    </row>
    <row r="16" spans="1:14" s="151" customFormat="1" ht="15.75" x14ac:dyDescent="0.25">
      <c r="B16" s="16" t="s">
        <v>217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51" customFormat="1" x14ac:dyDescent="0.25">
      <c r="B17" s="129" t="s">
        <v>220</v>
      </c>
      <c r="C17" s="131" t="s">
        <v>174</v>
      </c>
      <c r="D17" s="131" t="s">
        <v>175</v>
      </c>
      <c r="E17" s="131" t="s">
        <v>176</v>
      </c>
      <c r="F17" s="131" t="s">
        <v>177</v>
      </c>
      <c r="G17" s="131" t="s">
        <v>178</v>
      </c>
      <c r="H17" s="131" t="s">
        <v>179</v>
      </c>
      <c r="I17" s="131" t="s">
        <v>180</v>
      </c>
      <c r="J17" s="131" t="s">
        <v>181</v>
      </c>
      <c r="K17" s="131" t="s">
        <v>182</v>
      </c>
      <c r="L17" s="131" t="s">
        <v>183</v>
      </c>
      <c r="M17" s="131" t="s">
        <v>184</v>
      </c>
      <c r="N17" s="131" t="s">
        <v>185</v>
      </c>
    </row>
    <row r="18" spans="2:14" s="151" customFormat="1" x14ac:dyDescent="0.25">
      <c r="B18" s="128">
        <v>2019</v>
      </c>
      <c r="C18" s="50">
        <v>1038922394.74</v>
      </c>
      <c r="D18" s="50">
        <v>938772246.76999998</v>
      </c>
      <c r="E18" s="50">
        <v>792548310.41000009</v>
      </c>
      <c r="F18" s="50">
        <v>811924675.48999977</v>
      </c>
      <c r="G18" s="50">
        <v>814196009.96000004</v>
      </c>
      <c r="H18" s="76">
        <v>1056645520.6599998</v>
      </c>
      <c r="I18" s="76">
        <v>952879517.03999996</v>
      </c>
      <c r="J18" s="76">
        <v>1035421024.7800007</v>
      </c>
      <c r="K18" s="76">
        <v>842103741.14999962</v>
      </c>
      <c r="L18" s="76">
        <v>1211722828.7199993</v>
      </c>
      <c r="M18" s="76">
        <v>613022188.28000069</v>
      </c>
      <c r="N18" s="76">
        <v>613566206.26000023</v>
      </c>
    </row>
    <row r="19" spans="2:14" s="151" customFormat="1" x14ac:dyDescent="0.25">
      <c r="B19" s="128">
        <v>2020</v>
      </c>
      <c r="C19" s="50">
        <v>1012953582.0700001</v>
      </c>
      <c r="D19" s="50">
        <v>983839844.74999988</v>
      </c>
      <c r="E19" s="50">
        <v>931616205.54999995</v>
      </c>
      <c r="F19" s="50">
        <v>858941500.5</v>
      </c>
      <c r="G19" s="50">
        <v>795019612.05000019</v>
      </c>
      <c r="H19" s="75">
        <v>877108545.30000019</v>
      </c>
      <c r="I19" s="75">
        <v>955619015.98999977</v>
      </c>
      <c r="J19" s="75">
        <v>1260397402.0900002</v>
      </c>
      <c r="K19" s="75">
        <v>920055689.67999935</v>
      </c>
      <c r="L19" s="75">
        <v>818482721.73999977</v>
      </c>
      <c r="M19" s="75">
        <v>1069999045.2700005</v>
      </c>
      <c r="N19" s="75">
        <v>716564149.69000053</v>
      </c>
    </row>
    <row r="20" spans="2:14" s="151" customFormat="1" x14ac:dyDescent="0.25">
      <c r="B20" s="128">
        <v>2021</v>
      </c>
      <c r="C20" s="50">
        <v>1144208973.79</v>
      </c>
      <c r="D20" s="50">
        <v>1429434508.0700002</v>
      </c>
      <c r="E20" s="50">
        <v>1303243506.2599998</v>
      </c>
      <c r="F20" s="50">
        <v>1427805568.1700001</v>
      </c>
      <c r="G20" s="50">
        <v>1444812184.7700005</v>
      </c>
      <c r="H20" s="50">
        <v>1181882803.4799995</v>
      </c>
      <c r="I20" s="50">
        <v>1057004027.8000002</v>
      </c>
      <c r="J20" s="50">
        <v>1070585485.0699997</v>
      </c>
      <c r="K20" s="189">
        <v>1055204422.2299995</v>
      </c>
      <c r="L20" s="189">
        <v>1044598563.7399998</v>
      </c>
      <c r="M20" s="144"/>
      <c r="N20" s="144"/>
    </row>
    <row r="21" spans="2:14" s="151" customFormat="1" ht="16.5" x14ac:dyDescent="0.3">
      <c r="B21" s="152"/>
      <c r="C21" s="153"/>
      <c r="D21" s="153"/>
      <c r="E21" s="153"/>
      <c r="F21" s="153"/>
      <c r="G21" s="153"/>
    </row>
    <row r="22" spans="2:14" x14ac:dyDescent="0.25">
      <c r="B22" s="64" t="s">
        <v>306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 xr:uid="{00000000-0004-0000-2100-000000000000}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62"/>
  <sheetViews>
    <sheetView showGridLines="0" zoomScaleNormal="100" workbookViewId="0">
      <selection activeCell="B16" sqref="B16"/>
    </sheetView>
  </sheetViews>
  <sheetFormatPr defaultRowHeight="15" x14ac:dyDescent="0.25"/>
  <cols>
    <col min="2" max="2" width="29" customWidth="1"/>
    <col min="3" max="12" width="14.2851562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98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138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45" t="s">
        <v>241</v>
      </c>
      <c r="C5" s="146">
        <v>2012</v>
      </c>
      <c r="D5" s="146">
        <v>2013</v>
      </c>
      <c r="E5" s="146">
        <v>2014</v>
      </c>
      <c r="F5" s="146">
        <v>2015</v>
      </c>
      <c r="G5" s="146">
        <v>2016</v>
      </c>
      <c r="H5" s="146">
        <v>2017</v>
      </c>
      <c r="I5" s="146">
        <v>2018</v>
      </c>
      <c r="J5" s="146">
        <v>2019</v>
      </c>
      <c r="K5" s="146">
        <v>2020</v>
      </c>
      <c r="L5" s="147" t="s">
        <v>287</v>
      </c>
    </row>
    <row r="6" spans="1:12" x14ac:dyDescent="0.25">
      <c r="B6" s="44" t="s">
        <v>79</v>
      </c>
      <c r="C6" s="154">
        <v>350479674</v>
      </c>
      <c r="D6" s="154">
        <v>396566994</v>
      </c>
      <c r="E6" s="154">
        <v>416409070</v>
      </c>
      <c r="F6" s="154">
        <v>524704182</v>
      </c>
      <c r="G6" s="154">
        <v>624597944</v>
      </c>
      <c r="H6" s="154">
        <v>737213348</v>
      </c>
      <c r="I6" s="154">
        <v>896282699</v>
      </c>
      <c r="J6" s="154">
        <v>923975020.61573005</v>
      </c>
      <c r="K6" s="154">
        <v>853253990.05210292</v>
      </c>
      <c r="L6" s="154">
        <v>943868135.34958184</v>
      </c>
    </row>
    <row r="7" spans="1:12" x14ac:dyDescent="0.25">
      <c r="B7" s="44" t="s">
        <v>80</v>
      </c>
      <c r="C7" s="154">
        <v>980747902</v>
      </c>
      <c r="D7" s="154">
        <v>1531901200</v>
      </c>
      <c r="E7" s="154">
        <v>264486049</v>
      </c>
      <c r="F7" s="154">
        <v>232875946</v>
      </c>
      <c r="G7" s="154">
        <v>461992484</v>
      </c>
      <c r="H7" s="154">
        <v>336569710</v>
      </c>
      <c r="I7" s="154">
        <v>239232946</v>
      </c>
      <c r="J7" s="154">
        <v>267988765.577535</v>
      </c>
      <c r="K7" s="154">
        <v>212330944.0618524</v>
      </c>
      <c r="L7" s="154">
        <v>379769633.74000001</v>
      </c>
    </row>
    <row r="8" spans="1:12" x14ac:dyDescent="0.25">
      <c r="B8" s="44" t="s">
        <v>189</v>
      </c>
      <c r="C8" s="154">
        <v>1376723703</v>
      </c>
      <c r="D8" s="154">
        <v>1473562870</v>
      </c>
      <c r="E8" s="154">
        <v>1555688570</v>
      </c>
      <c r="F8" s="154">
        <v>1686756617</v>
      </c>
      <c r="G8" s="154">
        <v>1863147188</v>
      </c>
      <c r="H8" s="154">
        <v>1978381411</v>
      </c>
      <c r="I8" s="154">
        <v>1983936837</v>
      </c>
      <c r="J8" s="154">
        <v>2082497323.9442999</v>
      </c>
      <c r="K8" s="154">
        <v>2187439494.5403147</v>
      </c>
      <c r="L8" s="154">
        <v>2725890353.5416746</v>
      </c>
    </row>
    <row r="9" spans="1:12" x14ac:dyDescent="0.25">
      <c r="B9" s="47" t="s">
        <v>9</v>
      </c>
      <c r="C9" s="155">
        <v>2707951279</v>
      </c>
      <c r="D9" s="155">
        <v>3402031064</v>
      </c>
      <c r="E9" s="155">
        <v>2236583689</v>
      </c>
      <c r="F9" s="155">
        <v>2444336745</v>
      </c>
      <c r="G9" s="155">
        <v>2949737616</v>
      </c>
      <c r="H9" s="155">
        <v>3052164469</v>
      </c>
      <c r="I9" s="155">
        <v>3119452482</v>
      </c>
      <c r="J9" s="155">
        <v>3274461110.1375647</v>
      </c>
      <c r="K9" s="155">
        <v>3253024428.6542702</v>
      </c>
      <c r="L9" s="155">
        <v>4049528122.6312566</v>
      </c>
    </row>
    <row r="10" spans="1:12" x14ac:dyDescent="0.25">
      <c r="B10" s="47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2" x14ac:dyDescent="0.25">
      <c r="B11" s="201" t="s">
        <v>216</v>
      </c>
      <c r="C11" s="201"/>
      <c r="D11" s="201"/>
      <c r="E11" s="146">
        <v>2014</v>
      </c>
      <c r="F11" s="146">
        <v>2015</v>
      </c>
      <c r="G11" s="146">
        <v>2016</v>
      </c>
      <c r="H11" s="146">
        <v>2017</v>
      </c>
      <c r="I11" s="146">
        <v>2018</v>
      </c>
      <c r="J11" s="146">
        <v>2019</v>
      </c>
      <c r="K11" s="146">
        <v>2020</v>
      </c>
      <c r="L11" s="150">
        <v>44470</v>
      </c>
    </row>
    <row r="12" spans="1:12" x14ac:dyDescent="0.25">
      <c r="B12" s="202" t="s">
        <v>79</v>
      </c>
      <c r="C12" s="202"/>
      <c r="D12" s="202"/>
      <c r="E12" s="149">
        <v>2554</v>
      </c>
      <c r="F12" s="149">
        <v>2861</v>
      </c>
      <c r="G12" s="149">
        <v>3288</v>
      </c>
      <c r="H12" s="149">
        <v>5184</v>
      </c>
      <c r="I12" s="149">
        <v>4213</v>
      </c>
      <c r="J12" s="149">
        <v>4344</v>
      </c>
      <c r="K12" s="149">
        <v>4011</v>
      </c>
      <c r="L12" s="149">
        <v>4437.0552234330962</v>
      </c>
    </row>
    <row r="13" spans="1:12" x14ac:dyDescent="0.25">
      <c r="B13" s="202" t="s">
        <v>80</v>
      </c>
      <c r="C13" s="202"/>
      <c r="D13" s="202"/>
      <c r="E13" s="149">
        <v>4018</v>
      </c>
      <c r="F13" s="149">
        <v>3637</v>
      </c>
      <c r="G13" s="149">
        <v>6132</v>
      </c>
      <c r="H13" s="149">
        <v>4569</v>
      </c>
      <c r="I13" s="149">
        <v>3191</v>
      </c>
      <c r="J13" s="149">
        <v>3574</v>
      </c>
      <c r="K13" s="149">
        <v>2832</v>
      </c>
      <c r="L13" s="149">
        <v>5065.2159856487406</v>
      </c>
    </row>
    <row r="14" spans="1:12" x14ac:dyDescent="0.25">
      <c r="B14" s="202" t="s">
        <v>189</v>
      </c>
      <c r="C14" s="202"/>
      <c r="D14" s="202"/>
      <c r="E14" s="149">
        <v>1808</v>
      </c>
      <c r="F14" s="149">
        <v>1855</v>
      </c>
      <c r="G14" s="149">
        <v>2245</v>
      </c>
      <c r="H14" s="149">
        <v>3140</v>
      </c>
      <c r="I14" s="149">
        <v>4068</v>
      </c>
      <c r="J14" s="149">
        <v>4270</v>
      </c>
      <c r="K14" s="149">
        <v>4486</v>
      </c>
      <c r="L14" s="149">
        <v>5589.6436787766979</v>
      </c>
    </row>
    <row r="15" spans="1:12" ht="16.5" x14ac:dyDescent="0.3">
      <c r="B15" s="46"/>
      <c r="C15" s="11"/>
      <c r="D15" s="11"/>
      <c r="E15" s="11"/>
      <c r="F15" s="11"/>
      <c r="G15" s="11"/>
      <c r="H15" s="11"/>
      <c r="I15" s="11"/>
    </row>
    <row r="16" spans="1:12" x14ac:dyDescent="0.25">
      <c r="B16" s="64" t="s">
        <v>307</v>
      </c>
      <c r="C16" s="11"/>
      <c r="D16" s="11"/>
      <c r="E16" s="11"/>
      <c r="F16" s="11"/>
      <c r="G16" s="11"/>
      <c r="H16" s="11"/>
      <c r="I16" s="11"/>
    </row>
    <row r="17" spans="2:9" x14ac:dyDescent="0.25">
      <c r="B17" s="64" t="s">
        <v>221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56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5" t="s">
        <v>109</v>
      </c>
    </row>
    <row r="2" spans="1:14" ht="18" customHeight="1" x14ac:dyDescent="0.25">
      <c r="B2" s="198" t="s">
        <v>98</v>
      </c>
      <c r="C2" s="198"/>
      <c r="D2" s="198"/>
      <c r="E2" s="198"/>
      <c r="F2" s="198"/>
      <c r="G2" s="198"/>
      <c r="H2" s="19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222</v>
      </c>
      <c r="C4" s="11"/>
      <c r="D4" s="11"/>
      <c r="E4" s="11"/>
      <c r="F4" s="11"/>
      <c r="G4" s="11"/>
    </row>
    <row r="5" spans="1:14" x14ac:dyDescent="0.25">
      <c r="B5" s="129" t="s">
        <v>79</v>
      </c>
      <c r="C5" s="131" t="s">
        <v>174</v>
      </c>
      <c r="D5" s="131" t="s">
        <v>175</v>
      </c>
      <c r="E5" s="131" t="s">
        <v>176</v>
      </c>
      <c r="F5" s="131" t="s">
        <v>177</v>
      </c>
      <c r="G5" s="131" t="s">
        <v>178</v>
      </c>
      <c r="H5" s="131" t="s">
        <v>179</v>
      </c>
      <c r="I5" s="131" t="s">
        <v>180</v>
      </c>
      <c r="J5" s="131" t="s">
        <v>181</v>
      </c>
      <c r="K5" s="131" t="s">
        <v>182</v>
      </c>
      <c r="L5" s="131" t="s">
        <v>183</v>
      </c>
      <c r="M5" s="131" t="s">
        <v>184</v>
      </c>
      <c r="N5" s="131" t="s">
        <v>185</v>
      </c>
    </row>
    <row r="6" spans="1:14" x14ac:dyDescent="0.25">
      <c r="B6" s="128">
        <v>2019</v>
      </c>
      <c r="C6" s="50">
        <v>65738517</v>
      </c>
      <c r="D6" s="50">
        <v>85348372</v>
      </c>
      <c r="E6" s="50">
        <v>78453326</v>
      </c>
      <c r="F6" s="50">
        <v>91999980</v>
      </c>
      <c r="G6" s="50">
        <v>77412325</v>
      </c>
      <c r="H6" s="76">
        <v>66597131.167323828</v>
      </c>
      <c r="I6" s="76">
        <v>69811167.832676172</v>
      </c>
      <c r="J6" s="76">
        <v>133491343</v>
      </c>
      <c r="K6" s="76">
        <v>66726036.045564413</v>
      </c>
      <c r="L6" s="76">
        <v>65059581.769009948</v>
      </c>
      <c r="M6" s="76">
        <v>54484343.92261982</v>
      </c>
      <c r="N6" s="76">
        <v>68852896.878535867</v>
      </c>
    </row>
    <row r="7" spans="1:14" x14ac:dyDescent="0.25">
      <c r="B7" s="128">
        <v>2020</v>
      </c>
      <c r="C7" s="50">
        <v>68600218.890662149</v>
      </c>
      <c r="D7" s="50">
        <v>76917833.25620155</v>
      </c>
      <c r="E7" s="50">
        <v>73316272.427450985</v>
      </c>
      <c r="F7" s="50">
        <v>63501627.944386512</v>
      </c>
      <c r="G7" s="50">
        <v>65271921.352012694</v>
      </c>
      <c r="H7" s="75">
        <v>61562049.448888779</v>
      </c>
      <c r="I7" s="75">
        <v>65669293.852500021</v>
      </c>
      <c r="J7" s="75">
        <v>63752111.129999995</v>
      </c>
      <c r="K7" s="75">
        <v>76910799.530000091</v>
      </c>
      <c r="L7" s="75">
        <v>74134245.069999933</v>
      </c>
      <c r="M7" s="75">
        <v>72771055.190000176</v>
      </c>
      <c r="N7" s="75">
        <v>90846561.960000038</v>
      </c>
    </row>
    <row r="8" spans="1:14" x14ac:dyDescent="0.25">
      <c r="B8" s="128">
        <v>2021</v>
      </c>
      <c r="C8" s="50">
        <v>74884282.429999992</v>
      </c>
      <c r="D8" s="50">
        <v>71608466.459999993</v>
      </c>
      <c r="E8" s="50">
        <v>72716104.419999361</v>
      </c>
      <c r="F8" s="50">
        <v>77821967.089999795</v>
      </c>
      <c r="G8" s="50">
        <v>81784953.749999881</v>
      </c>
      <c r="H8" s="50">
        <v>72041802.339583278</v>
      </c>
      <c r="I8" s="50">
        <v>77902829.399999976</v>
      </c>
      <c r="J8" s="50">
        <v>75745479.319999456</v>
      </c>
      <c r="K8" s="189">
        <v>83281873.799999982</v>
      </c>
      <c r="L8" s="189">
        <v>92462759.189999998</v>
      </c>
      <c r="M8" s="144"/>
      <c r="N8" s="144"/>
    </row>
    <row r="9" spans="1:14" x14ac:dyDescent="0.25">
      <c r="B9" s="128"/>
      <c r="C9" s="50"/>
      <c r="D9" s="50"/>
      <c r="E9" s="50"/>
      <c r="F9" s="50"/>
      <c r="G9" s="50"/>
      <c r="H9" s="75"/>
      <c r="I9" s="75"/>
      <c r="J9" s="75"/>
      <c r="K9" s="75"/>
      <c r="L9" s="75"/>
      <c r="M9" s="75"/>
      <c r="N9" s="75"/>
    </row>
    <row r="10" spans="1:14" ht="15.75" x14ac:dyDescent="0.25">
      <c r="B10" s="16" t="s">
        <v>222</v>
      </c>
      <c r="C10" s="11"/>
      <c r="D10" s="11"/>
      <c r="E10" s="11"/>
      <c r="F10" s="11"/>
      <c r="G10" s="11"/>
    </row>
    <row r="11" spans="1:14" x14ac:dyDescent="0.25">
      <c r="B11" s="129" t="s">
        <v>80</v>
      </c>
      <c r="C11" s="131" t="s">
        <v>174</v>
      </c>
      <c r="D11" s="131" t="s">
        <v>175</v>
      </c>
      <c r="E11" s="131" t="s">
        <v>176</v>
      </c>
      <c r="F11" s="131" t="s">
        <v>177</v>
      </c>
      <c r="G11" s="131" t="s">
        <v>178</v>
      </c>
      <c r="H11" s="131" t="s">
        <v>179</v>
      </c>
      <c r="I11" s="131" t="s">
        <v>180</v>
      </c>
      <c r="J11" s="131" t="s">
        <v>181</v>
      </c>
      <c r="K11" s="131" t="s">
        <v>182</v>
      </c>
      <c r="L11" s="131" t="s">
        <v>183</v>
      </c>
      <c r="M11" s="131" t="s">
        <v>184</v>
      </c>
      <c r="N11" s="131" t="s">
        <v>185</v>
      </c>
    </row>
    <row r="12" spans="1:14" x14ac:dyDescent="0.25">
      <c r="B12" s="128">
        <v>2019</v>
      </c>
      <c r="C12" s="50">
        <v>27220767</v>
      </c>
      <c r="D12" s="50">
        <v>31996397</v>
      </c>
      <c r="E12" s="50">
        <v>29831555</v>
      </c>
      <c r="F12" s="50">
        <v>33050470</v>
      </c>
      <c r="G12" s="50">
        <v>31372139</v>
      </c>
      <c r="H12" s="76">
        <v>25386244.089678079</v>
      </c>
      <c r="I12" s="76">
        <v>16720907.910321921</v>
      </c>
      <c r="J12" s="76">
        <v>17610757</v>
      </c>
      <c r="K12" s="76">
        <v>15335744.382359535</v>
      </c>
      <c r="L12" s="76">
        <v>12666434.003193498</v>
      </c>
      <c r="M12" s="76">
        <v>11376428.856505692</v>
      </c>
      <c r="N12" s="76">
        <v>15420921.335476071</v>
      </c>
    </row>
    <row r="13" spans="1:14" x14ac:dyDescent="0.25">
      <c r="B13" s="128">
        <v>2020</v>
      </c>
      <c r="C13" s="50">
        <v>14413117.295519419</v>
      </c>
      <c r="D13" s="50">
        <v>13451619.43826472</v>
      </c>
      <c r="E13" s="50">
        <v>16143588.508326091</v>
      </c>
      <c r="F13" s="50">
        <v>15303826.989742152</v>
      </c>
      <c r="G13" s="50">
        <v>22283614.310000002</v>
      </c>
      <c r="H13" s="75">
        <v>17172801.24000001</v>
      </c>
      <c r="I13" s="75">
        <v>15492903.309999973</v>
      </c>
      <c r="J13" s="75">
        <v>15128007.980000004</v>
      </c>
      <c r="K13" s="75">
        <v>14668807.470000044</v>
      </c>
      <c r="L13" s="75">
        <v>20723539.719999969</v>
      </c>
      <c r="M13" s="75">
        <v>22236302.439999998</v>
      </c>
      <c r="N13" s="75">
        <v>25312815.360000014</v>
      </c>
    </row>
    <row r="14" spans="1:14" x14ac:dyDescent="0.25">
      <c r="B14" s="128">
        <v>2021</v>
      </c>
      <c r="C14" s="50">
        <v>26739876.000000004</v>
      </c>
      <c r="D14" s="50">
        <v>30113301.810000014</v>
      </c>
      <c r="E14" s="50">
        <v>25822052.269999996</v>
      </c>
      <c r="F14" s="50">
        <v>44051545.370000005</v>
      </c>
      <c r="G14" s="50">
        <v>39401676.339999974</v>
      </c>
      <c r="H14" s="50">
        <v>30628473.069999993</v>
      </c>
      <c r="I14" s="50">
        <v>35648206.560000002</v>
      </c>
      <c r="J14" s="50">
        <v>33566418.140000015</v>
      </c>
      <c r="K14" s="189">
        <v>29123866.479999993</v>
      </c>
      <c r="L14" s="189">
        <v>37125099.899999999</v>
      </c>
      <c r="M14" s="144"/>
      <c r="N14" s="144"/>
    </row>
    <row r="15" spans="1:14" s="151" customFormat="1" ht="16.5" x14ac:dyDescent="0.3">
      <c r="B15" s="152"/>
      <c r="C15" s="153"/>
      <c r="D15" s="153"/>
      <c r="E15" s="153"/>
      <c r="F15" s="153"/>
      <c r="G15" s="153"/>
    </row>
    <row r="16" spans="1:14" s="151" customFormat="1" ht="15.75" x14ac:dyDescent="0.25">
      <c r="B16" s="16" t="s">
        <v>222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51" customFormat="1" x14ac:dyDescent="0.25">
      <c r="B17" s="129" t="s">
        <v>212</v>
      </c>
      <c r="C17" s="131" t="s">
        <v>174</v>
      </c>
      <c r="D17" s="131" t="s">
        <v>175</v>
      </c>
      <c r="E17" s="131" t="s">
        <v>176</v>
      </c>
      <c r="F17" s="131" t="s">
        <v>177</v>
      </c>
      <c r="G17" s="131" t="s">
        <v>178</v>
      </c>
      <c r="H17" s="131" t="s">
        <v>179</v>
      </c>
      <c r="I17" s="131" t="s">
        <v>180</v>
      </c>
      <c r="J17" s="131" t="s">
        <v>181</v>
      </c>
      <c r="K17" s="131" t="s">
        <v>182</v>
      </c>
      <c r="L17" s="131" t="s">
        <v>183</v>
      </c>
      <c r="M17" s="131" t="s">
        <v>184</v>
      </c>
      <c r="N17" s="131" t="s">
        <v>185</v>
      </c>
    </row>
    <row r="18" spans="2:14" s="151" customFormat="1" x14ac:dyDescent="0.25">
      <c r="B18" s="128">
        <v>2019</v>
      </c>
      <c r="C18" s="50">
        <v>172804921</v>
      </c>
      <c r="D18" s="50">
        <v>167103000</v>
      </c>
      <c r="E18" s="50">
        <v>162647774</v>
      </c>
      <c r="F18" s="50">
        <v>166633530</v>
      </c>
      <c r="G18" s="50">
        <v>176043990</v>
      </c>
      <c r="H18" s="76">
        <v>170998869.03027093</v>
      </c>
      <c r="I18" s="76">
        <v>184073950.96972907</v>
      </c>
      <c r="J18" s="76">
        <v>180347095</v>
      </c>
      <c r="K18" s="76">
        <v>175640722.82306147</v>
      </c>
      <c r="L18" s="76">
        <v>177229913.97334433</v>
      </c>
      <c r="M18" s="76">
        <v>158041609.6240263</v>
      </c>
      <c r="N18" s="76">
        <v>190931947.52386332</v>
      </c>
    </row>
    <row r="19" spans="2:14" s="151" customFormat="1" x14ac:dyDescent="0.25">
      <c r="B19" s="128">
        <v>2020</v>
      </c>
      <c r="C19" s="50">
        <v>169065968.02031818</v>
      </c>
      <c r="D19" s="50">
        <v>160847285.51504073</v>
      </c>
      <c r="E19" s="50">
        <v>176063737.03085041</v>
      </c>
      <c r="F19" s="50">
        <v>157656119.4949894</v>
      </c>
      <c r="G19" s="50">
        <v>165870339.64087498</v>
      </c>
      <c r="H19" s="75">
        <v>185822174.37046659</v>
      </c>
      <c r="I19" s="75">
        <v>199765852.6073904</v>
      </c>
      <c r="J19" s="75">
        <v>182330214.94761586</v>
      </c>
      <c r="K19" s="75">
        <v>193965535.3978703</v>
      </c>
      <c r="L19" s="75">
        <v>190762569.03928852</v>
      </c>
      <c r="M19" s="75">
        <v>193445727.33405018</v>
      </c>
      <c r="N19" s="75">
        <v>211843971.14155912</v>
      </c>
    </row>
    <row r="20" spans="2:14" s="151" customFormat="1" x14ac:dyDescent="0.25">
      <c r="B20" s="128">
        <v>2021</v>
      </c>
      <c r="C20" s="50">
        <v>206220809.52993304</v>
      </c>
      <c r="D20" s="50">
        <v>188070492.29500002</v>
      </c>
      <c r="E20" s="50">
        <v>217427514.67434549</v>
      </c>
      <c r="F20" s="50">
        <v>228605564.8562181</v>
      </c>
      <c r="G20" s="50">
        <v>226263368.45558667</v>
      </c>
      <c r="H20" s="50">
        <v>250191275.54288101</v>
      </c>
      <c r="I20" s="50">
        <v>240104412.1966317</v>
      </c>
      <c r="J20" s="50">
        <v>263773149.14604878</v>
      </c>
      <c r="K20" s="189">
        <v>259502197.06720221</v>
      </c>
      <c r="L20" s="189">
        <v>240441871.30221844</v>
      </c>
      <c r="M20" s="144"/>
      <c r="N20" s="144"/>
    </row>
    <row r="21" spans="2:14" s="151" customFormat="1" ht="16.5" x14ac:dyDescent="0.3">
      <c r="B21" s="152"/>
      <c r="C21" s="153"/>
      <c r="D21" s="153"/>
      <c r="E21" s="153"/>
      <c r="F21" s="153"/>
      <c r="G21" s="153"/>
    </row>
    <row r="22" spans="2:14" x14ac:dyDescent="0.25">
      <c r="B22" s="64" t="s">
        <v>299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48"/>
  <sheetViews>
    <sheetView showGridLines="0" zoomScaleNormal="100" workbookViewId="0">
      <selection activeCell="B15" sqref="B15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252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242</v>
      </c>
      <c r="C4" s="11"/>
      <c r="D4" s="11"/>
      <c r="E4" s="11"/>
      <c r="F4" s="11"/>
      <c r="G4" s="11"/>
      <c r="H4" s="11"/>
      <c r="I4" s="11"/>
    </row>
    <row r="5" spans="1:12" x14ac:dyDescent="0.25">
      <c r="B5" s="112" t="s">
        <v>243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ht="15.75" customHeight="1" x14ac:dyDescent="0.25">
      <c r="B6" s="44" t="s">
        <v>244</v>
      </c>
      <c r="C6" s="161"/>
      <c r="D6" s="161"/>
      <c r="E6" s="161"/>
      <c r="F6" s="161"/>
      <c r="G6" s="161"/>
      <c r="H6" s="161"/>
      <c r="I6" s="162">
        <v>0.02</v>
      </c>
      <c r="J6" s="162">
        <v>2.4519589399022736E-2</v>
      </c>
      <c r="K6" s="162">
        <v>2.1821785434310546E-2</v>
      </c>
      <c r="L6" s="162">
        <v>2.1600255082427348E-2</v>
      </c>
    </row>
    <row r="7" spans="1:12" x14ac:dyDescent="0.25">
      <c r="B7" s="44" t="s">
        <v>245</v>
      </c>
      <c r="C7" s="161"/>
      <c r="D7" s="161"/>
      <c r="E7" s="161"/>
      <c r="F7" s="161"/>
      <c r="G7" s="161"/>
      <c r="H7" s="161"/>
      <c r="I7" s="162">
        <v>6.2820106109999999E-3</v>
      </c>
      <c r="J7" s="162">
        <v>9.8534333263333353E-3</v>
      </c>
      <c r="K7" s="162">
        <v>9.7667239286666676E-3</v>
      </c>
      <c r="L7" s="162">
        <v>8.2682781496666684E-3</v>
      </c>
    </row>
    <row r="8" spans="1:12" x14ac:dyDescent="0.25">
      <c r="B8" s="44" t="s">
        <v>246</v>
      </c>
      <c r="C8" s="162">
        <v>1.6513860114366192E-2</v>
      </c>
      <c r="D8" s="162">
        <v>1.6523419373115997E-2</v>
      </c>
      <c r="E8" s="162">
        <v>1.649115048814526E-2</v>
      </c>
      <c r="F8" s="162">
        <v>1.633707867612803E-2</v>
      </c>
      <c r="G8" s="162">
        <v>1.6352289337970661E-2</v>
      </c>
      <c r="H8" s="162">
        <v>1.6378703270899502E-2</v>
      </c>
      <c r="I8" s="162">
        <v>1.6176192959502744E-2</v>
      </c>
      <c r="J8" s="162">
        <v>1.6193759104843799E-2</v>
      </c>
      <c r="K8" s="162">
        <v>1.6266996535327885E-2</v>
      </c>
      <c r="L8" s="162">
        <v>1.6353130202063439E-2</v>
      </c>
    </row>
    <row r="9" spans="1:12" x14ac:dyDescent="0.25">
      <c r="B9" s="44" t="s">
        <v>247</v>
      </c>
      <c r="C9" s="162">
        <v>1.2075379743051133E-2</v>
      </c>
      <c r="D9" s="162">
        <v>1.1880287048966211E-2</v>
      </c>
      <c r="E9" s="162">
        <v>1.1734044096585516E-2</v>
      </c>
      <c r="F9" s="162">
        <v>1.1450319529416383E-2</v>
      </c>
      <c r="G9" s="162">
        <v>1.1274836456625852E-2</v>
      </c>
      <c r="H9" s="162">
        <v>1.0578292890656002E-2</v>
      </c>
      <c r="I9" s="162">
        <v>1.0349677337970481E-2</v>
      </c>
      <c r="J9" s="162">
        <v>1.0150336795552335E-2</v>
      </c>
      <c r="K9" s="162">
        <v>1.0279926784875592E-2</v>
      </c>
      <c r="L9" s="162">
        <v>1.0113114328550972E-2</v>
      </c>
    </row>
    <row r="10" spans="1:12" x14ac:dyDescent="0.25">
      <c r="B10" s="44" t="s">
        <v>248</v>
      </c>
      <c r="C10" s="162">
        <v>1.5605107116660693E-2</v>
      </c>
      <c r="D10" s="162">
        <v>1.485507953517865E-2</v>
      </c>
      <c r="E10" s="162">
        <v>1.4409591687246023E-2</v>
      </c>
      <c r="F10" s="162">
        <v>1.3740353202759462E-2</v>
      </c>
      <c r="G10" s="162">
        <v>1.3680448724230208E-2</v>
      </c>
      <c r="H10" s="162">
        <v>1.3404033982142653E-2</v>
      </c>
      <c r="I10" s="162">
        <v>1.40105879338934E-2</v>
      </c>
      <c r="J10" s="162">
        <v>1.4015154692483373E-2</v>
      </c>
      <c r="K10" s="162">
        <v>1.4796944614787666E-2</v>
      </c>
      <c r="L10" s="162">
        <v>1.5215538921721871E-2</v>
      </c>
    </row>
    <row r="11" spans="1:12" x14ac:dyDescent="0.25">
      <c r="B11" s="44" t="s">
        <v>249</v>
      </c>
      <c r="C11" s="162">
        <v>1.1931034482758628E-2</v>
      </c>
      <c r="D11" s="162">
        <v>1.1023956364904769E-2</v>
      </c>
      <c r="E11" s="162">
        <v>9.0115718655227346E-3</v>
      </c>
      <c r="F11" s="162">
        <v>8.3904761904761965E-3</v>
      </c>
      <c r="G11" s="162">
        <v>8.1293103448275925E-3</v>
      </c>
      <c r="H11" s="162">
        <v>7.9754098360655806E-3</v>
      </c>
      <c r="I11" s="162">
        <v>7.9754098360655806E-3</v>
      </c>
      <c r="J11" s="162">
        <v>7.8703929533307671E-3</v>
      </c>
      <c r="K11" s="162">
        <v>7.7804479020826996E-3</v>
      </c>
      <c r="L11" s="162">
        <v>7.531478430198588E-3</v>
      </c>
    </row>
    <row r="12" spans="1:12" x14ac:dyDescent="0.25">
      <c r="B12" s="44" t="s">
        <v>251</v>
      </c>
      <c r="C12" s="162">
        <v>1.4262130109637445E-2</v>
      </c>
      <c r="D12" s="162">
        <v>1.4052640988941203E-2</v>
      </c>
      <c r="E12" s="162">
        <v>1.3802894464264923E-2</v>
      </c>
      <c r="F12" s="162">
        <v>1.3432069057608149E-2</v>
      </c>
      <c r="G12" s="162">
        <v>1.3287046803190967E-2</v>
      </c>
      <c r="H12" s="162">
        <v>1.2629431005973149E-2</v>
      </c>
      <c r="I12" s="162">
        <v>1.2708586890489039E-2</v>
      </c>
      <c r="J12" s="162">
        <v>1.2720964469003865E-2</v>
      </c>
      <c r="K12" s="162">
        <v>1.3333097185599042E-2</v>
      </c>
      <c r="L12" s="162">
        <v>1.3561850382460949E-2</v>
      </c>
    </row>
    <row r="13" spans="1:12" ht="16.5" x14ac:dyDescent="0.3">
      <c r="B13" s="44"/>
      <c r="C13" s="46"/>
      <c r="D13" s="46"/>
      <c r="E13" s="46"/>
      <c r="F13" s="46"/>
      <c r="G13" s="46"/>
      <c r="H13" s="46"/>
      <c r="I13" s="46"/>
    </row>
    <row r="14" spans="1:12" ht="16.5" x14ac:dyDescent="0.3">
      <c r="B14" s="44"/>
      <c r="C14" s="46"/>
      <c r="D14" s="46"/>
      <c r="E14" s="46"/>
      <c r="F14" s="46"/>
      <c r="G14" s="46"/>
      <c r="H14" s="46"/>
      <c r="I14" s="46"/>
    </row>
    <row r="15" spans="1:12" ht="16.5" x14ac:dyDescent="0.3">
      <c r="B15" s="64" t="s">
        <v>308</v>
      </c>
      <c r="C15" s="46"/>
      <c r="D15" s="46"/>
      <c r="E15" s="46"/>
      <c r="F15" s="46"/>
      <c r="G15" s="46"/>
      <c r="H15" s="46"/>
      <c r="I15" s="46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mergeCells count="1">
    <mergeCell ref="B2:I2"/>
  </mergeCells>
  <hyperlinks>
    <hyperlink ref="A1" location="Índice!A1" display="volta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43"/>
  <sheetViews>
    <sheetView showGridLines="0" zoomScaleNormal="100" workbookViewId="0">
      <selection activeCell="B10" sqref="B1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55" t="s">
        <v>109</v>
      </c>
    </row>
    <row r="2" spans="1:9" ht="18" x14ac:dyDescent="0.25">
      <c r="B2" s="198" t="s">
        <v>252</v>
      </c>
      <c r="C2" s="198"/>
      <c r="D2" s="198"/>
      <c r="E2" s="198"/>
      <c r="F2" s="198"/>
      <c r="G2" s="198"/>
      <c r="H2" s="198"/>
    </row>
    <row r="3" spans="1:9" x14ac:dyDescent="0.25">
      <c r="B3" s="11"/>
      <c r="C3" s="11"/>
      <c r="D3" s="11"/>
      <c r="E3" s="11"/>
      <c r="F3" s="11"/>
      <c r="G3" s="11"/>
      <c r="H3" s="11"/>
    </row>
    <row r="4" spans="1:9" ht="15.75" x14ac:dyDescent="0.25">
      <c r="B4" s="16" t="s">
        <v>289</v>
      </c>
      <c r="C4" s="11"/>
      <c r="D4" s="11"/>
      <c r="E4" s="11"/>
      <c r="F4" s="11"/>
      <c r="G4" s="11"/>
      <c r="H4" s="11"/>
    </row>
    <row r="5" spans="1:9" x14ac:dyDescent="0.25">
      <c r="B5" s="112" t="s">
        <v>253</v>
      </c>
      <c r="C5" s="111" t="s">
        <v>244</v>
      </c>
      <c r="D5" s="111" t="s">
        <v>245</v>
      </c>
      <c r="E5" s="146" t="s">
        <v>246</v>
      </c>
      <c r="F5" s="111" t="s">
        <v>254</v>
      </c>
      <c r="G5" s="146" t="s">
        <v>248</v>
      </c>
      <c r="H5" s="146" t="s">
        <v>249</v>
      </c>
      <c r="I5" s="146" t="s">
        <v>250</v>
      </c>
    </row>
    <row r="6" spans="1:9" ht="15.75" customHeight="1" x14ac:dyDescent="0.25">
      <c r="B6" s="160" t="s">
        <v>255</v>
      </c>
      <c r="C6" s="165">
        <v>2.360613968091111E-2</v>
      </c>
      <c r="D6" s="166"/>
      <c r="E6" s="165">
        <v>1.5373910175044596E-2</v>
      </c>
      <c r="F6" s="165">
        <v>9.104510326512041E-3</v>
      </c>
      <c r="G6" s="165">
        <v>1.6851648500595076E-2</v>
      </c>
      <c r="H6" s="165">
        <v>9.0513657293846226E-3</v>
      </c>
      <c r="I6" s="165">
        <v>1.336607081873213E-2</v>
      </c>
    </row>
    <row r="7" spans="1:9" x14ac:dyDescent="0.25">
      <c r="B7" s="160" t="s">
        <v>256</v>
      </c>
      <c r="C7" s="165">
        <v>2.1104294604780232E-2</v>
      </c>
      <c r="D7" s="165">
        <v>8.2682781496666684E-3</v>
      </c>
      <c r="E7" s="165">
        <v>1.7750473164594553E-2</v>
      </c>
      <c r="F7" s="165">
        <v>1.123522284472547E-2</v>
      </c>
      <c r="G7" s="165">
        <v>1.4219034638932813E-2</v>
      </c>
      <c r="H7" s="165">
        <v>6.9503450510980461E-3</v>
      </c>
      <c r="I7" s="165">
        <v>1.3751384961866661E-2</v>
      </c>
    </row>
    <row r="8" spans="1:9" x14ac:dyDescent="0.25">
      <c r="B8" s="44"/>
      <c r="C8" s="162"/>
      <c r="D8" s="162"/>
      <c r="E8" s="162"/>
      <c r="F8" s="162"/>
      <c r="G8" s="162"/>
      <c r="H8" s="162"/>
      <c r="I8" s="162"/>
    </row>
    <row r="9" spans="1:9" ht="16.5" x14ac:dyDescent="0.3">
      <c r="B9" s="44"/>
      <c r="C9" s="46"/>
      <c r="D9" s="46"/>
      <c r="E9" s="46"/>
      <c r="F9" s="46"/>
      <c r="G9" s="46"/>
      <c r="H9" s="46"/>
    </row>
    <row r="10" spans="1:9" ht="16.5" x14ac:dyDescent="0.3">
      <c r="B10" s="64" t="s">
        <v>308</v>
      </c>
      <c r="C10" s="46"/>
      <c r="D10" s="46"/>
      <c r="E10" s="46"/>
      <c r="F10" s="46"/>
      <c r="G10" s="46"/>
      <c r="H10" s="46"/>
    </row>
    <row r="11" spans="1:9" x14ac:dyDescent="0.25">
      <c r="B11" s="11"/>
      <c r="C11" s="11"/>
      <c r="D11" s="11"/>
      <c r="E11" s="11"/>
      <c r="F11" s="11"/>
      <c r="G11" s="11"/>
      <c r="H11" s="11"/>
    </row>
    <row r="12" spans="1:9" x14ac:dyDescent="0.25">
      <c r="B12" s="11"/>
      <c r="C12" s="11"/>
      <c r="D12" s="11"/>
      <c r="E12" s="11"/>
      <c r="F12" s="11"/>
      <c r="G12" s="11"/>
      <c r="H12" s="11"/>
    </row>
    <row r="13" spans="1:9" x14ac:dyDescent="0.25">
      <c r="B13" s="11"/>
      <c r="C13" s="11"/>
      <c r="D13" s="11"/>
      <c r="E13" s="11"/>
      <c r="F13" s="11"/>
      <c r="G13" s="11"/>
      <c r="H13" s="11"/>
    </row>
    <row r="14" spans="1:9" x14ac:dyDescent="0.25">
      <c r="B14" s="11"/>
      <c r="C14" s="11"/>
      <c r="D14" s="11"/>
      <c r="E14" s="11"/>
      <c r="F14" s="11"/>
      <c r="G14" s="11"/>
      <c r="H14" s="11"/>
    </row>
    <row r="15" spans="1:9" x14ac:dyDescent="0.25">
      <c r="B15" s="11"/>
      <c r="C15" s="11"/>
      <c r="D15" s="11"/>
      <c r="E15" s="11"/>
      <c r="F15" s="11"/>
      <c r="G15" s="11"/>
      <c r="H15" s="11"/>
    </row>
    <row r="16" spans="1:9" x14ac:dyDescent="0.25">
      <c r="B16" s="11"/>
      <c r="C16" s="11"/>
      <c r="D16" s="11"/>
      <c r="E16" s="11"/>
      <c r="F16" s="11"/>
      <c r="G16" s="11"/>
      <c r="H16" s="11"/>
    </row>
    <row r="17" spans="2:8" x14ac:dyDescent="0.25">
      <c r="B17" s="11"/>
      <c r="C17" s="11"/>
      <c r="D17" s="11"/>
      <c r="E17" s="11"/>
      <c r="F17" s="11"/>
      <c r="G17" s="11"/>
      <c r="H17" s="11"/>
    </row>
    <row r="18" spans="2:8" x14ac:dyDescent="0.25">
      <c r="B18" s="11"/>
      <c r="C18" s="11"/>
      <c r="D18" s="11"/>
      <c r="E18" s="11"/>
      <c r="F18" s="11"/>
      <c r="G18" s="11"/>
      <c r="H18" s="11"/>
    </row>
    <row r="19" spans="2:8" x14ac:dyDescent="0.25">
      <c r="B19" s="11"/>
      <c r="C19" s="11"/>
      <c r="D19" s="11"/>
      <c r="E19" s="11"/>
      <c r="F19" s="11"/>
      <c r="G19" s="11"/>
      <c r="H19" s="11"/>
    </row>
    <row r="20" spans="2:8" x14ac:dyDescent="0.25">
      <c r="B20" s="11"/>
      <c r="C20" s="11"/>
      <c r="D20" s="11"/>
      <c r="E20" s="11"/>
      <c r="F20" s="11"/>
      <c r="G20" s="11"/>
      <c r="H20" s="11"/>
    </row>
    <row r="21" spans="2:8" x14ac:dyDescent="0.25">
      <c r="B21" s="11"/>
      <c r="C21" s="11"/>
      <c r="D21" s="11"/>
      <c r="E21" s="11"/>
      <c r="F21" s="11"/>
      <c r="G21" s="11"/>
      <c r="H21" s="11"/>
    </row>
    <row r="22" spans="2:8" x14ac:dyDescent="0.25">
      <c r="B22" s="11"/>
      <c r="C22" s="11"/>
      <c r="D22" s="11"/>
      <c r="E22" s="11"/>
      <c r="F22" s="11"/>
      <c r="G22" s="11"/>
      <c r="H22" s="11"/>
    </row>
    <row r="23" spans="2:8" x14ac:dyDescent="0.25">
      <c r="B23" s="11"/>
      <c r="C23" s="11"/>
      <c r="D23" s="11"/>
      <c r="E23" s="11"/>
      <c r="F23" s="11"/>
      <c r="G23" s="11"/>
      <c r="H23" s="11"/>
    </row>
    <row r="24" spans="2:8" x14ac:dyDescent="0.25">
      <c r="B24" s="11"/>
      <c r="C24" s="11"/>
      <c r="D24" s="11"/>
      <c r="E24" s="11"/>
      <c r="F24" s="11"/>
      <c r="G24" s="11"/>
      <c r="H24" s="11"/>
    </row>
    <row r="25" spans="2:8" x14ac:dyDescent="0.25">
      <c r="B25" s="11"/>
      <c r="C25" s="11"/>
      <c r="D25" s="11"/>
      <c r="E25" s="11"/>
      <c r="F25" s="11"/>
      <c r="G25" s="11"/>
      <c r="H25" s="11"/>
    </row>
    <row r="26" spans="2:8" x14ac:dyDescent="0.25">
      <c r="B26" s="11"/>
      <c r="C26" s="11"/>
      <c r="D26" s="11"/>
      <c r="E26" s="11"/>
      <c r="F26" s="11"/>
      <c r="G26" s="11"/>
      <c r="H26" s="11"/>
    </row>
    <row r="27" spans="2:8" x14ac:dyDescent="0.25">
      <c r="B27" s="11"/>
      <c r="C27" s="11"/>
      <c r="D27" s="11"/>
      <c r="E27" s="11"/>
      <c r="F27" s="11"/>
      <c r="G27" s="11"/>
      <c r="H27" s="11"/>
    </row>
    <row r="28" spans="2:8" x14ac:dyDescent="0.25">
      <c r="B28" s="11"/>
      <c r="C28" s="11"/>
      <c r="D28" s="11"/>
      <c r="E28" s="11"/>
      <c r="F28" s="11"/>
      <c r="G28" s="11"/>
      <c r="H28" s="11"/>
    </row>
    <row r="29" spans="2:8" x14ac:dyDescent="0.25">
      <c r="B29" s="11"/>
      <c r="C29" s="11"/>
      <c r="D29" s="11"/>
      <c r="E29" s="11"/>
      <c r="F29" s="11"/>
      <c r="G29" s="11"/>
      <c r="H29" s="11"/>
    </row>
    <row r="30" spans="2:8" x14ac:dyDescent="0.25">
      <c r="B30" s="11"/>
      <c r="C30" s="11"/>
      <c r="D30" s="11"/>
      <c r="E30" s="11"/>
      <c r="F30" s="11"/>
      <c r="G30" s="11"/>
      <c r="H30" s="11"/>
    </row>
    <row r="31" spans="2:8" x14ac:dyDescent="0.25">
      <c r="B31" s="11"/>
      <c r="C31" s="11"/>
      <c r="D31" s="11"/>
      <c r="E31" s="11"/>
      <c r="F31" s="11"/>
      <c r="G31" s="11"/>
      <c r="H31" s="11"/>
    </row>
    <row r="32" spans="2:8" x14ac:dyDescent="0.25">
      <c r="B32" s="11"/>
      <c r="C32" s="11"/>
      <c r="D32" s="11"/>
      <c r="E32" s="11"/>
      <c r="F32" s="11"/>
      <c r="G32" s="11"/>
      <c r="H32" s="11"/>
    </row>
    <row r="33" spans="1:8" x14ac:dyDescent="0.25">
      <c r="B33" s="11"/>
      <c r="C33" s="11"/>
      <c r="D33" s="11"/>
      <c r="E33" s="11"/>
      <c r="F33" s="11"/>
      <c r="G33" s="11"/>
      <c r="H33" s="11"/>
    </row>
    <row r="34" spans="1:8" x14ac:dyDescent="0.25">
      <c r="B34" s="11"/>
      <c r="C34" s="11"/>
      <c r="D34" s="11"/>
      <c r="E34" s="11"/>
      <c r="F34" s="11"/>
      <c r="G34" s="11"/>
      <c r="H34" s="11"/>
    </row>
    <row r="35" spans="1:8" x14ac:dyDescent="0.25">
      <c r="B35" s="11"/>
      <c r="C35" s="11"/>
      <c r="D35" s="11"/>
      <c r="E35" s="11"/>
      <c r="F35" s="11"/>
      <c r="G35" s="11"/>
      <c r="H35" s="11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</sheetData>
  <mergeCells count="1">
    <mergeCell ref="B2:H2"/>
  </mergeCells>
  <hyperlinks>
    <hyperlink ref="A1" location="Índice!A1" display="volta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48"/>
  <sheetViews>
    <sheetView showGridLines="0" zoomScaleNormal="100" workbookViewId="0"/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252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257</v>
      </c>
      <c r="C4" s="11"/>
      <c r="D4" s="11"/>
      <c r="E4" s="11"/>
      <c r="F4" s="11"/>
      <c r="G4" s="11"/>
      <c r="H4" s="11"/>
      <c r="I4" s="11"/>
    </row>
    <row r="5" spans="1:12" x14ac:dyDescent="0.25">
      <c r="B5" s="112" t="s">
        <v>243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 t="s">
        <v>287</v>
      </c>
    </row>
    <row r="6" spans="1:12" ht="15.75" customHeight="1" x14ac:dyDescent="0.25">
      <c r="B6" s="44" t="s">
        <v>244</v>
      </c>
      <c r="C6" s="161"/>
      <c r="D6" s="161"/>
      <c r="E6" s="161"/>
      <c r="F6" s="161"/>
      <c r="G6" s="161"/>
      <c r="H6" s="161"/>
      <c r="I6" s="167"/>
      <c r="J6" s="164">
        <v>0.48099999999999998</v>
      </c>
      <c r="K6" s="164">
        <v>0.48899999999999999</v>
      </c>
      <c r="L6" s="164">
        <v>0.2673348766443191</v>
      </c>
    </row>
    <row r="7" spans="1:12" x14ac:dyDescent="0.25">
      <c r="B7" s="44" t="s">
        <v>245</v>
      </c>
      <c r="C7" s="161"/>
      <c r="D7" s="161"/>
      <c r="E7" s="161"/>
      <c r="F7" s="161"/>
      <c r="G7" s="161"/>
      <c r="H7" s="161"/>
      <c r="I7" s="167"/>
      <c r="J7" s="164">
        <v>0.31</v>
      </c>
      <c r="K7" s="164">
        <v>0.29899999999999999</v>
      </c>
      <c r="L7" s="164">
        <v>0.1519430721738364</v>
      </c>
    </row>
    <row r="8" spans="1:12" x14ac:dyDescent="0.25">
      <c r="B8" s="44" t="s">
        <v>246</v>
      </c>
      <c r="C8" s="164">
        <v>0.12</v>
      </c>
      <c r="D8" s="164">
        <v>0.06</v>
      </c>
      <c r="E8" s="164">
        <v>0.114</v>
      </c>
      <c r="F8" s="164">
        <v>0.13100000000000001</v>
      </c>
      <c r="G8" s="164">
        <v>0.37</v>
      </c>
      <c r="H8" s="164">
        <v>0.56499999999999995</v>
      </c>
      <c r="I8" s="164">
        <v>0.70399999999999996</v>
      </c>
      <c r="J8" s="164">
        <v>0.98099999999999998</v>
      </c>
      <c r="K8" s="164">
        <v>1.028</v>
      </c>
      <c r="L8" s="164">
        <v>0.96232034116095688</v>
      </c>
    </row>
    <row r="9" spans="1:12" x14ac:dyDescent="0.25">
      <c r="B9" s="44" t="s">
        <v>247</v>
      </c>
      <c r="C9" s="164">
        <v>9.2999999999999999E-2</v>
      </c>
      <c r="D9" s="164">
        <v>0.13800000000000001</v>
      </c>
      <c r="E9" s="164">
        <v>0.252</v>
      </c>
      <c r="F9" s="164">
        <v>0.39400000000000002</v>
      </c>
      <c r="G9" s="164">
        <v>0.59899999999999998</v>
      </c>
      <c r="H9" s="164">
        <v>0.75700000000000001</v>
      </c>
      <c r="I9" s="164">
        <v>0.88800000000000001</v>
      </c>
      <c r="J9" s="164">
        <v>1.079</v>
      </c>
      <c r="K9" s="164">
        <v>1.151</v>
      </c>
      <c r="L9" s="164">
        <v>1.1704691044591491</v>
      </c>
    </row>
    <row r="10" spans="1:12" x14ac:dyDescent="0.25">
      <c r="B10" s="44" t="s">
        <v>248</v>
      </c>
      <c r="C10" s="164">
        <v>9.9000000000000005E-2</v>
      </c>
      <c r="D10" s="164">
        <v>0.08</v>
      </c>
      <c r="E10" s="164">
        <v>0.14399999999999999</v>
      </c>
      <c r="F10" s="164">
        <v>0.20499999999999999</v>
      </c>
      <c r="G10" s="164">
        <v>0.42</v>
      </c>
      <c r="H10" s="164">
        <v>0.59799999999999998</v>
      </c>
      <c r="I10" s="164">
        <v>0.73099999999999998</v>
      </c>
      <c r="J10" s="164">
        <v>0.96</v>
      </c>
      <c r="K10" s="164">
        <v>1.0249999999999999</v>
      </c>
      <c r="L10" s="164">
        <v>1.0097898462482111</v>
      </c>
    </row>
    <row r="11" spans="1:12" x14ac:dyDescent="0.25">
      <c r="B11" s="44" t="s">
        <v>249</v>
      </c>
      <c r="C11" s="164">
        <v>0.23499999999999999</v>
      </c>
      <c r="D11" s="164">
        <v>0.106</v>
      </c>
      <c r="E11" s="164">
        <v>0.24399999999999999</v>
      </c>
      <c r="F11" s="164">
        <v>0.36899999999999999</v>
      </c>
      <c r="G11" s="164">
        <v>0.63300000000000001</v>
      </c>
      <c r="H11" s="164">
        <v>0.81</v>
      </c>
      <c r="I11" s="164">
        <v>0.98899999999999999</v>
      </c>
      <c r="J11" s="164">
        <v>1.3080000000000001</v>
      </c>
      <c r="K11" s="164">
        <v>1.393</v>
      </c>
      <c r="L11" s="164">
        <v>1.4037998310411104</v>
      </c>
    </row>
    <row r="12" spans="1:12" x14ac:dyDescent="0.25">
      <c r="B12" s="44" t="s">
        <v>251</v>
      </c>
      <c r="C12" s="164">
        <v>0.105</v>
      </c>
      <c r="D12" s="164">
        <v>0.1</v>
      </c>
      <c r="E12" s="164">
        <v>0.183</v>
      </c>
      <c r="F12" s="164">
        <v>0.26400000000000001</v>
      </c>
      <c r="G12" s="164">
        <v>0.48599999999999999</v>
      </c>
      <c r="H12" s="164">
        <v>0.66200000000000003</v>
      </c>
      <c r="I12" s="164">
        <v>0.79600000000000004</v>
      </c>
      <c r="J12" s="164">
        <v>1.0209999999999999</v>
      </c>
      <c r="K12" s="164">
        <v>1.085</v>
      </c>
      <c r="L12" s="164">
        <v>1.0678340415450043</v>
      </c>
    </row>
    <row r="13" spans="1:12" ht="16.5" x14ac:dyDescent="0.3">
      <c r="B13" s="44"/>
      <c r="C13" s="46"/>
      <c r="D13" s="46"/>
      <c r="E13" s="46"/>
      <c r="F13" s="46"/>
      <c r="G13" s="46"/>
      <c r="H13" s="46"/>
      <c r="I13" s="168"/>
    </row>
    <row r="14" spans="1:12" ht="16.5" x14ac:dyDescent="0.3">
      <c r="B14" s="44"/>
      <c r="C14" s="46"/>
      <c r="D14" s="46"/>
      <c r="E14" s="46"/>
      <c r="F14" s="46"/>
      <c r="G14" s="46"/>
      <c r="H14" s="46"/>
      <c r="I14" s="169"/>
    </row>
    <row r="15" spans="1:12" ht="16.5" x14ac:dyDescent="0.3">
      <c r="B15" s="64" t="s">
        <v>308</v>
      </c>
      <c r="C15" s="46"/>
      <c r="D15" s="46"/>
      <c r="E15" s="46"/>
      <c r="F15" s="46"/>
      <c r="G15" s="46"/>
      <c r="H15" s="46"/>
      <c r="I15" s="169"/>
    </row>
    <row r="16" spans="1:12" x14ac:dyDescent="0.25">
      <c r="B16" s="64" t="s">
        <v>309</v>
      </c>
      <c r="C16" s="11"/>
      <c r="D16" s="11"/>
      <c r="E16" s="11"/>
      <c r="F16" s="11"/>
      <c r="G16" s="11"/>
      <c r="H16" s="11"/>
      <c r="I16" s="169"/>
    </row>
    <row r="17" spans="2:9" x14ac:dyDescent="0.25">
      <c r="B17" s="11"/>
      <c r="C17" s="11"/>
      <c r="D17" s="11"/>
      <c r="E17" s="11"/>
      <c r="F17" s="11"/>
      <c r="G17" s="11"/>
      <c r="H17" s="11"/>
      <c r="I17" s="169"/>
    </row>
    <row r="18" spans="2:9" x14ac:dyDescent="0.25">
      <c r="B18" s="11"/>
      <c r="C18" s="11"/>
      <c r="D18" s="11"/>
      <c r="E18" s="11"/>
      <c r="F18" s="11"/>
      <c r="G18" s="11"/>
      <c r="H18" s="11"/>
      <c r="I18" s="169"/>
    </row>
    <row r="19" spans="2:9" x14ac:dyDescent="0.25">
      <c r="B19" s="11"/>
      <c r="C19" s="11"/>
      <c r="D19" s="11"/>
      <c r="E19" s="11"/>
      <c r="F19" s="11"/>
      <c r="G19" s="11"/>
      <c r="H19" s="11"/>
      <c r="I19" s="169"/>
    </row>
    <row r="20" spans="2:9" x14ac:dyDescent="0.25">
      <c r="B20" s="11"/>
      <c r="C20" s="11"/>
      <c r="D20" s="11"/>
      <c r="E20" s="11"/>
      <c r="F20" s="11"/>
      <c r="G20" s="11"/>
      <c r="H20" s="11"/>
      <c r="I20" s="169"/>
    </row>
    <row r="21" spans="2:9" x14ac:dyDescent="0.25">
      <c r="B21" s="11"/>
      <c r="C21" s="11"/>
      <c r="D21" s="11"/>
      <c r="E21" s="11"/>
      <c r="F21" s="11"/>
      <c r="G21" s="11"/>
      <c r="H21" s="11"/>
      <c r="I21" s="169"/>
    </row>
    <row r="22" spans="2:9" x14ac:dyDescent="0.25">
      <c r="B22" s="11"/>
      <c r="C22" s="11"/>
      <c r="D22" s="11"/>
      <c r="E22" s="11"/>
      <c r="F22" s="11"/>
      <c r="G22" s="11"/>
      <c r="H22" s="11"/>
      <c r="I22" s="169"/>
    </row>
    <row r="23" spans="2:9" x14ac:dyDescent="0.25">
      <c r="B23" s="11"/>
      <c r="C23" s="11"/>
      <c r="D23" s="11"/>
      <c r="E23" s="11"/>
      <c r="F23" s="11"/>
      <c r="G23" s="11"/>
      <c r="H23" s="11"/>
      <c r="I23" s="169"/>
    </row>
    <row r="24" spans="2:9" x14ac:dyDescent="0.25">
      <c r="B24" s="11"/>
      <c r="C24" s="11"/>
      <c r="D24" s="11"/>
      <c r="E24" s="11"/>
      <c r="F24" s="11"/>
      <c r="G24" s="11"/>
      <c r="H24" s="11"/>
      <c r="I24" s="170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mergeCells count="1">
    <mergeCell ref="B2:I2"/>
  </mergeCells>
  <hyperlinks>
    <hyperlink ref="A1" location="Índice!A1" display="volta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showGridLines="0" topLeftCell="B1" workbookViewId="0">
      <selection activeCell="E19" sqref="E19"/>
    </sheetView>
  </sheetViews>
  <sheetFormatPr defaultRowHeight="15" x14ac:dyDescent="0.25"/>
  <cols>
    <col min="2" max="2" width="27.5703125" customWidth="1"/>
    <col min="12" max="12" width="11.5703125" bestFit="1" customWidth="1"/>
  </cols>
  <sheetData>
    <row r="1" spans="1:12" x14ac:dyDescent="0.25">
      <c r="A1" s="55" t="s">
        <v>109</v>
      </c>
      <c r="B1" s="11"/>
      <c r="C1" s="11"/>
      <c r="D1" s="11"/>
      <c r="E1" s="11"/>
      <c r="F1" s="11"/>
      <c r="G1" s="11"/>
      <c r="H1" s="11"/>
      <c r="I1" s="11"/>
      <c r="J1" s="8"/>
      <c r="K1" s="8"/>
    </row>
    <row r="2" spans="1:12" ht="18" x14ac:dyDescent="0.25">
      <c r="B2" s="197" t="s">
        <v>23</v>
      </c>
      <c r="C2" s="197"/>
      <c r="D2" s="197"/>
      <c r="E2" s="197"/>
      <c r="F2" s="197"/>
      <c r="G2" s="197"/>
      <c r="H2" s="197"/>
      <c r="I2" s="197"/>
      <c r="J2" s="24"/>
      <c r="K2" s="8"/>
    </row>
    <row r="3" spans="1:12" x14ac:dyDescent="0.25">
      <c r="B3" s="11"/>
      <c r="C3" s="11"/>
      <c r="D3" s="11"/>
      <c r="E3" s="11"/>
      <c r="F3" s="11"/>
      <c r="G3" s="11"/>
      <c r="H3" s="11"/>
      <c r="I3" s="11"/>
      <c r="J3" s="8"/>
      <c r="K3" s="8"/>
    </row>
    <row r="4" spans="1:12" ht="15.75" x14ac:dyDescent="0.25">
      <c r="B4" s="16" t="s">
        <v>92</v>
      </c>
      <c r="C4" s="11"/>
      <c r="D4" s="11"/>
      <c r="E4" s="11"/>
      <c r="F4" s="11"/>
      <c r="G4" s="11"/>
      <c r="H4" s="11"/>
      <c r="I4" s="11"/>
      <c r="J4" s="8"/>
      <c r="K4" s="8"/>
    </row>
    <row r="5" spans="1:12" x14ac:dyDescent="0.25">
      <c r="B5" s="23" t="s">
        <v>28</v>
      </c>
      <c r="C5" s="23">
        <v>2012</v>
      </c>
      <c r="D5" s="23">
        <v>2013</v>
      </c>
      <c r="E5" s="23">
        <v>2014</v>
      </c>
      <c r="F5" s="23">
        <v>2015</v>
      </c>
      <c r="G5" s="23">
        <v>2016</v>
      </c>
      <c r="H5" s="23">
        <v>2017</v>
      </c>
      <c r="I5" s="13" t="s">
        <v>24</v>
      </c>
      <c r="J5" s="13">
        <v>2019</v>
      </c>
      <c r="K5" s="13">
        <v>2020</v>
      </c>
      <c r="L5" s="13" t="s">
        <v>282</v>
      </c>
    </row>
    <row r="6" spans="1:12" x14ac:dyDescent="0.25">
      <c r="B6" s="21" t="s">
        <v>0</v>
      </c>
      <c r="C6" s="19">
        <v>3075783</v>
      </c>
      <c r="D6" s="19">
        <v>3140129</v>
      </c>
      <c r="E6" s="19">
        <v>3255394</v>
      </c>
      <c r="F6" s="19">
        <v>3260660</v>
      </c>
      <c r="G6" s="19">
        <v>3231758</v>
      </c>
      <c r="H6" s="19">
        <v>3329279</v>
      </c>
      <c r="I6" s="19">
        <v>3356984</v>
      </c>
      <c r="J6" s="19">
        <v>3503607</v>
      </c>
      <c r="K6" s="19">
        <v>3718680</v>
      </c>
      <c r="L6" s="175">
        <v>3736139</v>
      </c>
    </row>
    <row r="7" spans="1:12" x14ac:dyDescent="0.25">
      <c r="B7" s="21" t="s">
        <v>25</v>
      </c>
      <c r="C7" s="19">
        <v>7177776</v>
      </c>
      <c r="D7" s="19">
        <v>7424533</v>
      </c>
      <c r="E7" s="19">
        <v>7893993</v>
      </c>
      <c r="F7" s="19">
        <v>9178740</v>
      </c>
      <c r="G7" s="19">
        <v>10312019</v>
      </c>
      <c r="H7" s="19">
        <v>10570370</v>
      </c>
      <c r="I7" s="19">
        <v>9878275</v>
      </c>
      <c r="J7" s="19">
        <v>9878275</v>
      </c>
      <c r="K7" s="19">
        <v>9878275</v>
      </c>
      <c r="L7" s="175">
        <v>9878275</v>
      </c>
    </row>
    <row r="8" spans="1:12" x14ac:dyDescent="0.25">
      <c r="B8" s="21" t="s">
        <v>26</v>
      </c>
      <c r="C8" s="19">
        <v>2627195</v>
      </c>
      <c r="D8" s="19">
        <v>2751887</v>
      </c>
      <c r="E8" s="19">
        <v>2802834</v>
      </c>
      <c r="F8" s="19">
        <v>3207503</v>
      </c>
      <c r="G8" s="19">
        <v>3140888</v>
      </c>
      <c r="H8" s="19">
        <v>2629630</v>
      </c>
      <c r="I8" s="19">
        <v>2924417</v>
      </c>
      <c r="J8" s="19">
        <v>3118244</v>
      </c>
      <c r="K8" s="19">
        <v>3118244</v>
      </c>
      <c r="L8" s="175">
        <v>3118244</v>
      </c>
    </row>
    <row r="9" spans="1:12" x14ac:dyDescent="0.25">
      <c r="B9" s="21" t="s">
        <v>27</v>
      </c>
      <c r="C9" s="22">
        <v>12880754</v>
      </c>
      <c r="D9" s="22">
        <v>13316549</v>
      </c>
      <c r="E9" s="22">
        <v>13952221</v>
      </c>
      <c r="F9" s="22">
        <v>15646903</v>
      </c>
      <c r="G9" s="22">
        <v>16684665</v>
      </c>
      <c r="H9" s="22">
        <v>16529279</v>
      </c>
      <c r="I9" s="22">
        <f>I6+I7+I8</f>
        <v>16159676</v>
      </c>
      <c r="J9" s="22">
        <f>J6+J7+J8</f>
        <v>16500126</v>
      </c>
      <c r="K9" s="22">
        <f>K6+K7+K8</f>
        <v>16715199</v>
      </c>
      <c r="L9" s="176">
        <v>16732658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  <c r="J10" s="8"/>
      <c r="K10" s="8"/>
    </row>
    <row r="11" spans="1:12" ht="16.5" x14ac:dyDescent="0.3">
      <c r="B11" s="46"/>
      <c r="C11" s="46"/>
      <c r="D11" s="46"/>
      <c r="E11" s="46"/>
      <c r="F11" s="46"/>
      <c r="G11" s="46"/>
      <c r="H11" s="46"/>
      <c r="I11" s="11"/>
      <c r="J11" s="8"/>
      <c r="K11" s="8"/>
    </row>
    <row r="12" spans="1:12" ht="13.5" customHeight="1" x14ac:dyDescent="0.3">
      <c r="B12" s="49" t="s">
        <v>11</v>
      </c>
      <c r="C12" s="49"/>
      <c r="D12" s="49"/>
      <c r="E12" s="49"/>
      <c r="F12" s="49"/>
      <c r="G12" s="46"/>
      <c r="H12" s="46"/>
      <c r="I12" s="11"/>
      <c r="J12" s="8"/>
      <c r="K12" s="8"/>
    </row>
    <row r="13" spans="1:12" ht="13.5" customHeight="1" x14ac:dyDescent="0.3">
      <c r="B13" s="49" t="s">
        <v>284</v>
      </c>
      <c r="C13" s="49"/>
      <c r="D13" s="49"/>
      <c r="E13" s="49"/>
      <c r="F13" s="49"/>
      <c r="G13" s="46"/>
      <c r="H13" s="46"/>
      <c r="I13" s="11"/>
      <c r="J13" s="8"/>
      <c r="K13" s="8"/>
    </row>
    <row r="14" spans="1:12" ht="13.5" customHeight="1" x14ac:dyDescent="0.3">
      <c r="B14" s="49" t="s">
        <v>283</v>
      </c>
      <c r="C14" s="49"/>
      <c r="D14" s="49"/>
      <c r="E14" s="49"/>
      <c r="F14" s="49"/>
      <c r="G14" s="46"/>
      <c r="H14" s="46"/>
      <c r="I14" s="11"/>
      <c r="J14" s="8"/>
      <c r="K14" s="8"/>
    </row>
    <row r="15" spans="1:12" ht="13.5" customHeight="1" x14ac:dyDescent="0.3">
      <c r="B15" s="63" t="s">
        <v>118</v>
      </c>
      <c r="C15" s="63"/>
      <c r="D15" s="63"/>
      <c r="E15" s="63"/>
      <c r="F15" s="63"/>
      <c r="G15" s="62"/>
      <c r="H15" s="46"/>
      <c r="I15" s="11"/>
      <c r="J15" s="8"/>
      <c r="K15" s="8"/>
    </row>
    <row r="16" spans="1:12" ht="16.5" x14ac:dyDescent="0.3">
      <c r="B16" s="46"/>
      <c r="C16" s="46"/>
      <c r="D16" s="46"/>
      <c r="E16" s="46"/>
      <c r="F16" s="46"/>
      <c r="G16" s="46"/>
      <c r="H16" s="46"/>
      <c r="I16" s="11"/>
      <c r="J16" s="8"/>
      <c r="K16" s="8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8"/>
      <c r="K17" s="8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8"/>
      <c r="K18" s="8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8"/>
      <c r="K19" s="8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8"/>
      <c r="K20" s="8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8"/>
      <c r="K21" s="8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8"/>
      <c r="K22" s="8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8"/>
      <c r="K23" s="8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8"/>
      <c r="K24" s="8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8"/>
      <c r="K25" s="8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8"/>
      <c r="K26" s="8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8"/>
      <c r="K27" s="8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8"/>
      <c r="K28" s="8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8"/>
      <c r="K29" s="8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8"/>
      <c r="K30" s="8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8"/>
      <c r="K31" s="8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8"/>
      <c r="K32" s="8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8"/>
      <c r="K33" s="8"/>
      <c r="L33" s="8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8"/>
      <c r="K34" s="8"/>
      <c r="L34" s="8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8"/>
      <c r="K35" s="8"/>
      <c r="L35" s="8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8"/>
      <c r="K36" s="8"/>
      <c r="L36" s="8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8"/>
      <c r="K37" s="8"/>
      <c r="L37" s="8"/>
    </row>
    <row r="38" spans="2:12" x14ac:dyDescent="0.25">
      <c r="J38" s="8"/>
      <c r="K38" s="8"/>
      <c r="L38" s="8"/>
    </row>
    <row r="39" spans="2:12" x14ac:dyDescent="0.25">
      <c r="J39" s="8"/>
      <c r="K39" s="8"/>
      <c r="L39" s="8"/>
    </row>
    <row r="40" spans="2:12" x14ac:dyDescent="0.25">
      <c r="J40" s="8"/>
      <c r="K40" s="8"/>
      <c r="L40" s="8"/>
    </row>
    <row r="41" spans="2:12" x14ac:dyDescent="0.25">
      <c r="J41" s="8"/>
      <c r="K41" s="8"/>
      <c r="L41" s="8"/>
    </row>
  </sheetData>
  <mergeCells count="1">
    <mergeCell ref="B2:I2"/>
  </mergeCells>
  <hyperlinks>
    <hyperlink ref="A1" location="Índice!A1" display="volta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3"/>
  <sheetViews>
    <sheetView showGridLines="0" zoomScaleNormal="100" workbookViewId="0">
      <selection activeCell="B1" sqref="B1:J1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55" t="s">
        <v>109</v>
      </c>
    </row>
    <row r="2" spans="1:9" ht="18" x14ac:dyDescent="0.25">
      <c r="B2" s="198" t="s">
        <v>252</v>
      </c>
      <c r="C2" s="198"/>
      <c r="D2" s="198"/>
      <c r="E2" s="198"/>
      <c r="F2" s="198"/>
      <c r="G2" s="198"/>
      <c r="H2" s="198"/>
    </row>
    <row r="3" spans="1:9" x14ac:dyDescent="0.25">
      <c r="B3" s="11"/>
      <c r="C3" s="11"/>
      <c r="D3" s="11"/>
      <c r="E3" s="11"/>
      <c r="F3" s="11"/>
      <c r="G3" s="11"/>
      <c r="H3" s="11"/>
    </row>
    <row r="4" spans="1:9" ht="15.75" x14ac:dyDescent="0.25">
      <c r="B4" s="16" t="s">
        <v>290</v>
      </c>
      <c r="C4" s="11"/>
      <c r="D4" s="11"/>
      <c r="E4" s="11"/>
      <c r="F4" s="11"/>
      <c r="G4" s="11"/>
      <c r="H4" s="11"/>
    </row>
    <row r="5" spans="1:9" x14ac:dyDescent="0.25">
      <c r="B5" s="112" t="s">
        <v>253</v>
      </c>
      <c r="C5" s="111" t="s">
        <v>244</v>
      </c>
      <c r="D5" s="111" t="s">
        <v>245</v>
      </c>
      <c r="E5" s="146" t="s">
        <v>246</v>
      </c>
      <c r="F5" s="111" t="s">
        <v>254</v>
      </c>
      <c r="G5" s="146" t="s">
        <v>248</v>
      </c>
      <c r="H5" s="146" t="s">
        <v>249</v>
      </c>
      <c r="I5" s="146" t="s">
        <v>250</v>
      </c>
    </row>
    <row r="6" spans="1:9" ht="15.75" customHeight="1" x14ac:dyDescent="0.25">
      <c r="B6" s="160" t="s">
        <v>255</v>
      </c>
      <c r="C6" s="165">
        <v>-0.12951187786775761</v>
      </c>
      <c r="D6" s="166"/>
      <c r="E6" s="166">
        <v>-3.2079351566057505E-2</v>
      </c>
      <c r="F6" s="165">
        <v>1.2643943271900772E-2</v>
      </c>
      <c r="G6" s="165">
        <v>-1.0770645357113294E-2</v>
      </c>
      <c r="H6" s="165">
        <v>1.4742108520076923E-2</v>
      </c>
      <c r="I6" s="165">
        <v>-6.171775612187444E-3</v>
      </c>
    </row>
    <row r="7" spans="1:9" x14ac:dyDescent="0.25">
      <c r="B7" s="160" t="s">
        <v>256</v>
      </c>
      <c r="C7" s="165">
        <v>-0.15029884075828354</v>
      </c>
      <c r="D7" s="165">
        <v>-0.11324653615300001</v>
      </c>
      <c r="E7" s="165">
        <v>-3.3359384061953191E-2</v>
      </c>
      <c r="F7" s="165">
        <v>8.864628234549532E-3</v>
      </c>
      <c r="G7" s="165">
        <v>-9.2639480782043745E-3</v>
      </c>
      <c r="H7" s="165">
        <v>4.3567550380869523E-3</v>
      </c>
      <c r="I7" s="165">
        <v>-9.7414165872913554E-3</v>
      </c>
    </row>
    <row r="8" spans="1:9" x14ac:dyDescent="0.25">
      <c r="B8" s="44"/>
      <c r="C8" s="162"/>
      <c r="D8" s="162"/>
      <c r="E8" s="162"/>
      <c r="F8" s="162"/>
      <c r="G8" s="162"/>
      <c r="H8" s="162"/>
      <c r="I8" s="162"/>
    </row>
    <row r="9" spans="1:9" ht="16.5" x14ac:dyDescent="0.3">
      <c r="B9" s="44"/>
      <c r="C9" s="46"/>
      <c r="D9" s="46"/>
      <c r="E9" s="46"/>
      <c r="F9" s="46"/>
      <c r="G9" s="46"/>
      <c r="H9" s="46"/>
    </row>
    <row r="10" spans="1:9" ht="16.5" x14ac:dyDescent="0.3">
      <c r="B10" s="64" t="s">
        <v>308</v>
      </c>
      <c r="C10" s="46"/>
      <c r="D10" s="46"/>
      <c r="E10" s="46"/>
      <c r="F10" s="46"/>
      <c r="G10" s="46"/>
      <c r="H10" s="46"/>
    </row>
    <row r="11" spans="1:9" x14ac:dyDescent="0.25">
      <c r="B11" s="11"/>
      <c r="C11" s="11"/>
      <c r="D11" s="11"/>
      <c r="E11" s="11"/>
      <c r="F11" s="11"/>
      <c r="G11" s="11"/>
      <c r="H11" s="11"/>
    </row>
    <row r="12" spans="1:9" x14ac:dyDescent="0.25">
      <c r="B12" s="11"/>
      <c r="C12" s="11"/>
      <c r="D12" s="11"/>
      <c r="E12" s="11"/>
      <c r="F12" s="11"/>
      <c r="G12" s="11"/>
      <c r="H12" s="11"/>
    </row>
    <row r="13" spans="1:9" x14ac:dyDescent="0.25">
      <c r="B13" s="11"/>
      <c r="C13" s="11"/>
      <c r="D13" s="11"/>
      <c r="E13" s="11"/>
      <c r="F13" s="11"/>
      <c r="G13" s="11"/>
      <c r="H13" s="11"/>
    </row>
    <row r="14" spans="1:9" x14ac:dyDescent="0.25">
      <c r="B14" s="11"/>
      <c r="C14" s="11"/>
      <c r="D14" s="11"/>
      <c r="E14" s="11"/>
      <c r="F14" s="11"/>
      <c r="G14" s="11"/>
      <c r="H14" s="11"/>
    </row>
    <row r="15" spans="1:9" x14ac:dyDescent="0.25">
      <c r="B15" s="11"/>
      <c r="C15" s="11"/>
      <c r="D15" s="11"/>
      <c r="E15" s="11"/>
      <c r="F15" s="11"/>
      <c r="G15" s="11"/>
      <c r="H15" s="11"/>
    </row>
    <row r="16" spans="1:9" x14ac:dyDescent="0.25">
      <c r="B16" s="11"/>
      <c r="C16" s="11"/>
      <c r="D16" s="11"/>
      <c r="E16" s="11"/>
      <c r="F16" s="11"/>
      <c r="G16" s="11"/>
      <c r="H16" s="11"/>
    </row>
    <row r="17" spans="2:8" x14ac:dyDescent="0.25">
      <c r="B17" s="11"/>
      <c r="C17" s="11"/>
      <c r="D17" s="11"/>
      <c r="E17" s="11"/>
      <c r="F17" s="11"/>
      <c r="G17" s="11"/>
      <c r="H17" s="11"/>
    </row>
    <row r="18" spans="2:8" x14ac:dyDescent="0.25">
      <c r="B18" s="11"/>
      <c r="C18" s="11"/>
      <c r="D18" s="11"/>
      <c r="E18" s="11"/>
      <c r="F18" s="11"/>
      <c r="G18" s="11"/>
      <c r="H18" s="11"/>
    </row>
    <row r="19" spans="2:8" x14ac:dyDescent="0.25">
      <c r="B19" s="11"/>
      <c r="C19" s="11"/>
      <c r="D19" s="11"/>
      <c r="E19" s="11"/>
      <c r="F19" s="11"/>
      <c r="G19" s="11"/>
      <c r="H19" s="11"/>
    </row>
    <row r="20" spans="2:8" x14ac:dyDescent="0.25">
      <c r="B20" s="11"/>
      <c r="C20" s="11"/>
      <c r="D20" s="11"/>
      <c r="E20" s="11"/>
      <c r="F20" s="11"/>
      <c r="G20" s="11"/>
      <c r="H20" s="11"/>
    </row>
    <row r="21" spans="2:8" x14ac:dyDescent="0.25">
      <c r="B21" s="11"/>
      <c r="C21" s="11"/>
      <c r="D21" s="11"/>
      <c r="E21" s="11"/>
      <c r="F21" s="11"/>
      <c r="G21" s="11"/>
      <c r="H21" s="11"/>
    </row>
    <row r="22" spans="2:8" x14ac:dyDescent="0.25">
      <c r="B22" s="11"/>
      <c r="C22" s="11"/>
      <c r="D22" s="11"/>
      <c r="E22" s="11"/>
      <c r="F22" s="11"/>
      <c r="G22" s="11"/>
      <c r="H22" s="11"/>
    </row>
    <row r="23" spans="2:8" x14ac:dyDescent="0.25">
      <c r="B23" s="11"/>
      <c r="C23" s="11"/>
      <c r="D23" s="11"/>
      <c r="E23" s="11"/>
      <c r="F23" s="11"/>
      <c r="G23" s="11"/>
      <c r="H23" s="11"/>
    </row>
    <row r="24" spans="2:8" x14ac:dyDescent="0.25">
      <c r="B24" s="11"/>
      <c r="C24" s="11"/>
      <c r="D24" s="11"/>
      <c r="E24" s="11"/>
      <c r="F24" s="11"/>
      <c r="G24" s="11"/>
      <c r="H24" s="11"/>
    </row>
    <row r="25" spans="2:8" x14ac:dyDescent="0.25">
      <c r="B25" s="11"/>
      <c r="C25" s="11"/>
      <c r="D25" s="11"/>
      <c r="E25" s="11"/>
      <c r="F25" s="11"/>
      <c r="G25" s="11"/>
      <c r="H25" s="11"/>
    </row>
    <row r="26" spans="2:8" x14ac:dyDescent="0.25">
      <c r="B26" s="11"/>
      <c r="C26" s="11"/>
      <c r="D26" s="11"/>
      <c r="E26" s="11"/>
      <c r="F26" s="11"/>
      <c r="G26" s="11"/>
      <c r="H26" s="11"/>
    </row>
    <row r="27" spans="2:8" x14ac:dyDescent="0.25">
      <c r="B27" s="11"/>
      <c r="C27" s="11"/>
      <c r="D27" s="11"/>
      <c r="E27" s="11"/>
      <c r="F27" s="11"/>
      <c r="G27" s="11"/>
      <c r="H27" s="11"/>
    </row>
    <row r="28" spans="2:8" x14ac:dyDescent="0.25">
      <c r="B28" s="11"/>
      <c r="C28" s="11"/>
      <c r="D28" s="11"/>
      <c r="E28" s="11"/>
      <c r="F28" s="11"/>
      <c r="G28" s="11"/>
      <c r="H28" s="11"/>
    </row>
    <row r="29" spans="2:8" x14ac:dyDescent="0.25">
      <c r="B29" s="11"/>
      <c r="C29" s="11"/>
      <c r="D29" s="11"/>
      <c r="E29" s="11"/>
      <c r="F29" s="11"/>
      <c r="G29" s="11"/>
      <c r="H29" s="11"/>
    </row>
    <row r="30" spans="2:8" x14ac:dyDescent="0.25">
      <c r="B30" s="11"/>
      <c r="C30" s="11"/>
      <c r="D30" s="11"/>
      <c r="E30" s="11"/>
      <c r="F30" s="11"/>
      <c r="G30" s="11"/>
      <c r="H30" s="11"/>
    </row>
    <row r="31" spans="2:8" x14ac:dyDescent="0.25">
      <c r="B31" s="11"/>
      <c r="C31" s="11"/>
      <c r="D31" s="11"/>
      <c r="E31" s="11"/>
      <c r="F31" s="11"/>
      <c r="G31" s="11"/>
      <c r="H31" s="11"/>
    </row>
    <row r="32" spans="2:8" x14ac:dyDescent="0.25">
      <c r="B32" s="11"/>
      <c r="C32" s="11"/>
      <c r="D32" s="11"/>
      <c r="E32" s="11"/>
      <c r="F32" s="11"/>
      <c r="G32" s="11"/>
      <c r="H32" s="11"/>
    </row>
    <row r="33" spans="1:8" x14ac:dyDescent="0.25">
      <c r="B33" s="11"/>
      <c r="C33" s="11"/>
      <c r="D33" s="11"/>
      <c r="E33" s="11"/>
      <c r="F33" s="11"/>
      <c r="G33" s="11"/>
      <c r="H33" s="11"/>
    </row>
    <row r="34" spans="1:8" x14ac:dyDescent="0.25">
      <c r="B34" s="11"/>
      <c r="C34" s="11"/>
      <c r="D34" s="11"/>
      <c r="E34" s="11"/>
      <c r="F34" s="11"/>
      <c r="G34" s="11"/>
      <c r="H34" s="11"/>
    </row>
    <row r="35" spans="1:8" x14ac:dyDescent="0.25">
      <c r="B35" s="11"/>
      <c r="C35" s="11"/>
      <c r="D35" s="11"/>
      <c r="E35" s="11"/>
      <c r="F35" s="11"/>
      <c r="G35" s="11"/>
      <c r="H35" s="11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</sheetData>
  <mergeCells count="1">
    <mergeCell ref="B2:H2"/>
  </mergeCells>
  <hyperlinks>
    <hyperlink ref="A1" location="Índice!A1" display="volta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47"/>
  <sheetViews>
    <sheetView showGridLines="0" zoomScaleNormal="100" workbookViewId="0">
      <selection activeCell="B14" sqref="B1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252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258</v>
      </c>
      <c r="C4" s="11"/>
      <c r="D4" s="11"/>
      <c r="E4" s="11"/>
      <c r="F4" s="11"/>
      <c r="G4" s="11"/>
      <c r="H4" s="11"/>
      <c r="I4" s="11"/>
    </row>
    <row r="5" spans="1:12" x14ac:dyDescent="0.25">
      <c r="B5" s="203" t="s">
        <v>260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ht="15.75" customHeight="1" x14ac:dyDescent="0.25">
      <c r="B6" s="203"/>
      <c r="C6" s="172">
        <v>2.3007296260551279E-3</v>
      </c>
      <c r="D6" s="172">
        <v>1.9498880846870103E-3</v>
      </c>
      <c r="E6" s="172">
        <v>2.2201285106717974E-3</v>
      </c>
      <c r="F6" s="172">
        <v>3.3694317528972931E-3</v>
      </c>
      <c r="G6" s="172">
        <v>3.333082436513661E-3</v>
      </c>
      <c r="H6" s="172">
        <v>3.2713405459968768E-3</v>
      </c>
      <c r="I6" s="172">
        <v>3.0364372887443898E-3</v>
      </c>
      <c r="J6" s="172">
        <v>2.9397615729650065E-3</v>
      </c>
      <c r="K6" s="172">
        <v>2.7730192460464478E-3</v>
      </c>
      <c r="L6" s="172">
        <v>2.8020201845731308E-3</v>
      </c>
    </row>
    <row r="7" spans="1:12" x14ac:dyDescent="0.25">
      <c r="B7" s="44"/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1:12" x14ac:dyDescent="0.25">
      <c r="B8" s="112" t="s">
        <v>259</v>
      </c>
      <c r="C8" s="111">
        <v>2012</v>
      </c>
      <c r="D8" s="111">
        <v>2013</v>
      </c>
      <c r="E8" s="111">
        <v>2014</v>
      </c>
      <c r="F8" s="111">
        <v>2015</v>
      </c>
      <c r="G8" s="111">
        <v>2016</v>
      </c>
      <c r="H8" s="111">
        <v>2017</v>
      </c>
      <c r="I8" s="111">
        <v>2018</v>
      </c>
      <c r="J8" s="111">
        <v>2019</v>
      </c>
      <c r="K8" s="135">
        <v>2020</v>
      </c>
      <c r="L8" s="136">
        <v>44470</v>
      </c>
    </row>
    <row r="9" spans="1:12" x14ac:dyDescent="0.25">
      <c r="B9" s="173" t="s">
        <v>261</v>
      </c>
      <c r="C9" s="172">
        <v>7.7595399769037387E-3</v>
      </c>
      <c r="D9" s="172">
        <v>4.7048729826108873E-3</v>
      </c>
      <c r="E9" s="172">
        <v>4.7314616492847945E-3</v>
      </c>
      <c r="F9" s="172">
        <v>4.7310755236313539E-3</v>
      </c>
      <c r="G9" s="172">
        <v>5.7558313771248638E-3</v>
      </c>
      <c r="H9" s="172">
        <v>5.7249910949993751E-3</v>
      </c>
      <c r="I9" s="172">
        <v>4.7483357958024858E-3</v>
      </c>
      <c r="J9" s="172">
        <v>5.1701700272086754E-3</v>
      </c>
      <c r="K9" s="172">
        <v>4.9402796080169507E-3</v>
      </c>
      <c r="L9" s="172">
        <v>4.0125615880714487E-3</v>
      </c>
    </row>
    <row r="10" spans="1:12" x14ac:dyDescent="0.25">
      <c r="B10" s="173" t="s">
        <v>262</v>
      </c>
      <c r="C10" s="172">
        <v>2.4262467095089862E-3</v>
      </c>
      <c r="D10" s="172">
        <v>3.4510180564764755E-3</v>
      </c>
      <c r="E10" s="172">
        <v>3.3065996231869577E-3</v>
      </c>
      <c r="F10" s="172">
        <v>3.2886345157888794E-3</v>
      </c>
      <c r="G10" s="172">
        <v>3.030063556457551E-3</v>
      </c>
      <c r="H10" s="172">
        <v>2.8113574667131044E-3</v>
      </c>
      <c r="I10" s="172">
        <v>2.8753464592902599E-3</v>
      </c>
      <c r="J10" s="172">
        <v>2.8524568565640842E-3</v>
      </c>
      <c r="K10" s="172">
        <v>2.729359947111282E-3</v>
      </c>
      <c r="L10" s="172">
        <v>2.5593802014419915E-3</v>
      </c>
    </row>
    <row r="11" spans="1:12" x14ac:dyDescent="0.25">
      <c r="B11" s="173" t="s">
        <v>76</v>
      </c>
      <c r="C11" s="172">
        <v>1.943951873237133E-3</v>
      </c>
      <c r="D11" s="172">
        <v>2.9905668983060559E-3</v>
      </c>
      <c r="E11" s="172">
        <v>2.5941702417752754E-3</v>
      </c>
      <c r="F11" s="172">
        <v>3.4015151794529841E-3</v>
      </c>
      <c r="G11" s="172">
        <v>3.4894347073145594E-3</v>
      </c>
      <c r="H11" s="172">
        <v>3.5241798213488697E-3</v>
      </c>
      <c r="I11" s="172">
        <v>3.1076350327249804E-3</v>
      </c>
      <c r="J11" s="172">
        <v>2.9561643470855433E-3</v>
      </c>
      <c r="K11" s="172">
        <v>2.7644312085161179E-3</v>
      </c>
      <c r="L11" s="172">
        <v>2.9296384908045498E-3</v>
      </c>
    </row>
    <row r="12" spans="1:12" x14ac:dyDescent="0.25">
      <c r="B12" s="44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1:12" ht="16.5" x14ac:dyDescent="0.3">
      <c r="B13" s="44"/>
      <c r="C13" s="46"/>
      <c r="D13" s="46"/>
      <c r="E13" s="46"/>
      <c r="F13" s="46"/>
      <c r="G13" s="46"/>
      <c r="H13" s="46"/>
      <c r="I13" s="46"/>
    </row>
    <row r="14" spans="1:12" ht="16.5" x14ac:dyDescent="0.3">
      <c r="B14" s="64" t="s">
        <v>310</v>
      </c>
      <c r="C14" s="46"/>
      <c r="D14" s="46"/>
      <c r="E14" s="46"/>
      <c r="F14" s="46"/>
      <c r="G14" s="46"/>
      <c r="H14" s="46"/>
      <c r="I14" s="46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mergeCells count="2">
    <mergeCell ref="B2:I2"/>
    <mergeCell ref="B5:B6"/>
  </mergeCells>
  <hyperlinks>
    <hyperlink ref="A1" location="Índice!A1" display="volta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53"/>
  <sheetViews>
    <sheetView showGridLines="0" zoomScaleNormal="100" workbookViewId="0"/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252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263</v>
      </c>
      <c r="C4" s="11"/>
      <c r="D4" s="11"/>
      <c r="E4" s="11"/>
      <c r="F4" s="11"/>
      <c r="G4" s="11"/>
      <c r="H4" s="11"/>
      <c r="I4" s="11"/>
    </row>
    <row r="5" spans="1:12" x14ac:dyDescent="0.25">
      <c r="B5" s="112" t="s">
        <v>264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s="8" customFormat="1" x14ac:dyDescent="0.25">
      <c r="B6" s="173" t="s">
        <v>12</v>
      </c>
      <c r="C6" s="172">
        <v>1.7178180992754107E-3</v>
      </c>
      <c r="D6" s="172">
        <v>2.3801658761556446E-3</v>
      </c>
      <c r="E6" s="172">
        <v>1.9321823715719776E-3</v>
      </c>
      <c r="F6" s="172">
        <v>2.6403555208479412E-3</v>
      </c>
      <c r="G6" s="172">
        <v>2.7086060929520776E-3</v>
      </c>
      <c r="H6" s="172">
        <v>2.7145774698352099E-3</v>
      </c>
      <c r="I6" s="172">
        <v>2.4495682136833007E-3</v>
      </c>
      <c r="J6" s="172">
        <v>2.3184209369885847E-3</v>
      </c>
      <c r="K6" s="172">
        <v>2.1408507510702543E-3</v>
      </c>
      <c r="L6" s="172">
        <v>2.2754225809655595E-3</v>
      </c>
    </row>
    <row r="7" spans="1:12" s="8" customFormat="1" x14ac:dyDescent="0.25">
      <c r="B7" s="173" t="s">
        <v>13</v>
      </c>
      <c r="C7" s="172">
        <v>4.31240080807801E-3</v>
      </c>
      <c r="D7" s="172">
        <v>5.078042767890938E-3</v>
      </c>
      <c r="E7" s="172">
        <v>4.9480071473324769E-3</v>
      </c>
      <c r="F7" s="172">
        <v>4.7273708839696586E-3</v>
      </c>
      <c r="G7" s="172">
        <v>4.6410436769149009E-3</v>
      </c>
      <c r="H7" s="172">
        <v>4.758955932572773E-3</v>
      </c>
      <c r="I7" s="172">
        <v>4.5887319936438438E-3</v>
      </c>
      <c r="J7" s="172">
        <v>4.7483932726112696E-3</v>
      </c>
      <c r="K7" s="172">
        <v>4.4442138603430518E-3</v>
      </c>
      <c r="L7" s="172">
        <v>4.0646870918434157E-3</v>
      </c>
    </row>
    <row r="8" spans="1:12" s="8" customFormat="1" x14ac:dyDescent="0.25">
      <c r="B8" s="173" t="s">
        <v>14</v>
      </c>
      <c r="C8" s="172">
        <v>4.1131798131234095E-3</v>
      </c>
      <c r="D8" s="172">
        <v>5.6190499283194579E-3</v>
      </c>
      <c r="E8" s="172">
        <v>5.3477212004085879E-3</v>
      </c>
      <c r="F8" s="172">
        <v>5.1314963957717497E-3</v>
      </c>
      <c r="G8" s="172">
        <v>4.7771212829599806E-3</v>
      </c>
      <c r="H8" s="172">
        <v>4.2104470779611731E-3</v>
      </c>
      <c r="I8" s="172">
        <v>3.8871044146395421E-3</v>
      </c>
      <c r="J8" s="172">
        <v>3.643793074883662E-3</v>
      </c>
      <c r="K8" s="172">
        <v>3.4956701126568077E-3</v>
      </c>
      <c r="L8" s="172">
        <v>3.4551307372513011E-3</v>
      </c>
    </row>
    <row r="9" spans="1:12" s="8" customFormat="1" x14ac:dyDescent="0.25">
      <c r="B9" s="173"/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1:12" s="8" customFormat="1" x14ac:dyDescent="0.25">
      <c r="B10" s="173"/>
      <c r="C10" s="172"/>
      <c r="D10" s="172"/>
      <c r="E10" s="172"/>
      <c r="F10" s="172"/>
      <c r="G10" s="172"/>
      <c r="H10" s="172"/>
      <c r="I10" s="172"/>
      <c r="J10" s="172"/>
      <c r="K10" s="172"/>
      <c r="L10" s="172"/>
    </row>
    <row r="11" spans="1:12" ht="15.75" x14ac:dyDescent="0.25">
      <c r="B11" s="16" t="s">
        <v>265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2" x14ac:dyDescent="0.25">
      <c r="B12" s="112" t="s">
        <v>266</v>
      </c>
      <c r="C12" s="111">
        <v>2012</v>
      </c>
      <c r="D12" s="111">
        <v>2013</v>
      </c>
      <c r="E12" s="111">
        <v>2014</v>
      </c>
      <c r="F12" s="111">
        <v>2015</v>
      </c>
      <c r="G12" s="111">
        <v>2016</v>
      </c>
      <c r="H12" s="111">
        <v>2017</v>
      </c>
      <c r="I12" s="111">
        <v>2018</v>
      </c>
      <c r="J12" s="111">
        <v>2019</v>
      </c>
      <c r="K12" s="135">
        <v>2020</v>
      </c>
      <c r="L12" s="136">
        <v>44470</v>
      </c>
    </row>
    <row r="13" spans="1:12" x14ac:dyDescent="0.25">
      <c r="B13" s="173" t="s">
        <v>267</v>
      </c>
      <c r="C13" s="172">
        <v>5.5211931173685435E-3</v>
      </c>
      <c r="D13" s="172">
        <v>6.0770762453944659E-3</v>
      </c>
      <c r="E13" s="172">
        <v>5.6290974567958542E-3</v>
      </c>
      <c r="F13" s="172">
        <v>5.3673112167224755E-3</v>
      </c>
      <c r="G13" s="172">
        <v>5.9997137785163081E-3</v>
      </c>
      <c r="H13" s="172">
        <v>7.5488881966360314E-3</v>
      </c>
      <c r="I13" s="172">
        <v>7.5653149006499245E-3</v>
      </c>
      <c r="J13" s="172">
        <v>6.1693816334951251E-3</v>
      </c>
      <c r="K13" s="172">
        <v>7.2376307103247141E-3</v>
      </c>
      <c r="L13" s="172">
        <v>9.9189919391339844E-3</v>
      </c>
    </row>
    <row r="14" spans="1:12" x14ac:dyDescent="0.25">
      <c r="B14" s="173" t="s">
        <v>268</v>
      </c>
      <c r="C14" s="172">
        <v>3.0168485533027937E-3</v>
      </c>
      <c r="D14" s="172">
        <v>6.0702629204535648E-3</v>
      </c>
      <c r="E14" s="172">
        <v>5.0793719253196638E-3</v>
      </c>
      <c r="F14" s="172">
        <v>5.7771063973469927E-3</v>
      </c>
      <c r="G14" s="172">
        <v>5.4835302579073278E-3</v>
      </c>
      <c r="H14" s="172">
        <v>5.7500643126939879E-3</v>
      </c>
      <c r="I14" s="172">
        <v>5.0899963625487118E-3</v>
      </c>
      <c r="J14" s="172">
        <v>5.0801636049710363E-3</v>
      </c>
      <c r="K14" s="172">
        <v>4.7067226650002424E-3</v>
      </c>
      <c r="L14" s="172">
        <v>4.6279199025544039E-3</v>
      </c>
    </row>
    <row r="15" spans="1:12" x14ac:dyDescent="0.25">
      <c r="B15" s="173" t="s">
        <v>269</v>
      </c>
      <c r="C15" s="172">
        <v>2.199562337857995E-3</v>
      </c>
      <c r="D15" s="172">
        <v>3.193202965713631E-3</v>
      </c>
      <c r="E15" s="172">
        <v>3.2525540573613934E-3</v>
      </c>
      <c r="F15" s="172">
        <v>3.3183112978406458E-3</v>
      </c>
      <c r="G15" s="172">
        <v>3.2688625051044019E-3</v>
      </c>
      <c r="H15" s="172">
        <v>3.1249504528378237E-3</v>
      </c>
      <c r="I15" s="172">
        <v>3.1469901282099627E-3</v>
      </c>
      <c r="J15" s="172">
        <v>3.0478165710846302E-3</v>
      </c>
      <c r="K15" s="172">
        <v>2.9316751332128868E-3</v>
      </c>
      <c r="L15" s="172">
        <v>2.769907718660025E-3</v>
      </c>
    </row>
    <row r="16" spans="1:12" x14ac:dyDescent="0.25">
      <c r="B16" s="173" t="s">
        <v>270</v>
      </c>
      <c r="C16" s="172">
        <v>2.0486622255701773E-3</v>
      </c>
      <c r="D16" s="172">
        <v>2.211089048315434E-3</v>
      </c>
      <c r="E16" s="172">
        <v>1.807793981473382E-3</v>
      </c>
      <c r="F16" s="172">
        <v>2.3002609221637136E-3</v>
      </c>
      <c r="G16" s="172">
        <v>2.5187797999242723E-3</v>
      </c>
      <c r="H16" s="172">
        <v>2.4407846306044667E-3</v>
      </c>
      <c r="I16" s="172">
        <v>2.4799635310118768E-3</v>
      </c>
      <c r="J16" s="172">
        <v>2.0149073407554228E-3</v>
      </c>
      <c r="K16" s="172">
        <v>1.9138054849623595E-3</v>
      </c>
      <c r="L16" s="172">
        <v>2.0750167385334573E-3</v>
      </c>
    </row>
    <row r="17" spans="2:12" x14ac:dyDescent="0.25">
      <c r="B17" s="173"/>
      <c r="C17" s="172"/>
      <c r="D17" s="172"/>
      <c r="E17" s="172"/>
      <c r="F17" s="172"/>
      <c r="G17" s="172"/>
      <c r="H17" s="172"/>
      <c r="I17" s="172"/>
      <c r="J17" s="172"/>
      <c r="K17" s="172"/>
      <c r="L17" s="172"/>
    </row>
    <row r="18" spans="2:12" x14ac:dyDescent="0.25">
      <c r="B18" s="44"/>
      <c r="C18" s="172"/>
      <c r="D18" s="172"/>
      <c r="E18" s="172"/>
      <c r="F18" s="172"/>
      <c r="G18" s="172"/>
      <c r="H18" s="172"/>
      <c r="I18" s="172"/>
      <c r="J18" s="172"/>
      <c r="K18" s="172"/>
      <c r="L18" s="172"/>
    </row>
    <row r="19" spans="2:12" ht="16.5" x14ac:dyDescent="0.3">
      <c r="B19" s="44"/>
      <c r="C19" s="46"/>
      <c r="D19" s="46"/>
      <c r="E19" s="46"/>
      <c r="F19" s="46"/>
      <c r="G19" s="46"/>
      <c r="H19" s="46"/>
      <c r="I19" s="46"/>
    </row>
    <row r="20" spans="2:12" ht="16.5" x14ac:dyDescent="0.3">
      <c r="B20" s="64" t="s">
        <v>310</v>
      </c>
      <c r="C20" s="46"/>
      <c r="D20" s="46"/>
      <c r="E20" s="46"/>
      <c r="F20" s="46"/>
      <c r="G20" s="46"/>
      <c r="H20" s="46"/>
      <c r="I20" s="46"/>
    </row>
    <row r="21" spans="2:12" x14ac:dyDescent="0.25">
      <c r="B21" s="11"/>
      <c r="C21" s="11"/>
      <c r="D21" s="11"/>
      <c r="E21" s="11"/>
      <c r="F21" s="11"/>
      <c r="G21" s="11"/>
      <c r="H21" s="11"/>
      <c r="I21" s="11"/>
    </row>
    <row r="22" spans="2:12" x14ac:dyDescent="0.25">
      <c r="B22" s="11"/>
      <c r="C22" s="11"/>
      <c r="D22" s="11"/>
      <c r="E22" s="11"/>
      <c r="F22" s="11"/>
      <c r="G22" s="11"/>
      <c r="H22" s="11"/>
      <c r="I22" s="11"/>
    </row>
    <row r="23" spans="2:12" x14ac:dyDescent="0.25">
      <c r="B23" s="11"/>
      <c r="C23" s="11"/>
      <c r="D23" s="11"/>
      <c r="E23" s="11"/>
      <c r="F23" s="11"/>
      <c r="G23" s="11"/>
      <c r="H23" s="11"/>
      <c r="I23" s="11"/>
    </row>
    <row r="24" spans="2:12" x14ac:dyDescent="0.25">
      <c r="B24" s="11"/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47"/>
  <sheetViews>
    <sheetView showGridLines="0" zoomScaleNormal="100" workbookViewId="0">
      <selection activeCell="B14" sqref="B1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252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271</v>
      </c>
      <c r="C4" s="11"/>
      <c r="D4" s="11"/>
      <c r="E4" s="11"/>
      <c r="F4" s="11"/>
      <c r="G4" s="11"/>
      <c r="H4" s="11"/>
      <c r="I4" s="11"/>
    </row>
    <row r="5" spans="1:12" x14ac:dyDescent="0.25">
      <c r="B5" s="203" t="s">
        <v>260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ht="15.75" customHeight="1" x14ac:dyDescent="0.25">
      <c r="B6" s="203"/>
      <c r="C6" s="172">
        <v>3.2348924368211733E-2</v>
      </c>
      <c r="D6" s="172">
        <v>2.4667395700301093E-2</v>
      </c>
      <c r="E6" s="172">
        <v>2.6345655934270108E-2</v>
      </c>
      <c r="F6" s="172">
        <v>3.6731993071082096E-2</v>
      </c>
      <c r="G6" s="172">
        <v>3.5047998929700223E-2</v>
      </c>
      <c r="H6" s="172">
        <v>3.3785653576297495E-2</v>
      </c>
      <c r="I6" s="172">
        <v>3.0487824068908573E-2</v>
      </c>
      <c r="J6" s="172">
        <v>3.0831314712653535E-2</v>
      </c>
      <c r="K6" s="172">
        <v>3.0305524495249304E-2</v>
      </c>
      <c r="L6" s="172">
        <v>2.9305887376510586E-2</v>
      </c>
    </row>
    <row r="7" spans="1:12" x14ac:dyDescent="0.25">
      <c r="B7" s="44"/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1:12" x14ac:dyDescent="0.25">
      <c r="B8" s="112" t="s">
        <v>259</v>
      </c>
      <c r="C8" s="111">
        <v>2012</v>
      </c>
      <c r="D8" s="111">
        <v>2013</v>
      </c>
      <c r="E8" s="111">
        <v>2014</v>
      </c>
      <c r="F8" s="111">
        <v>2015</v>
      </c>
      <c r="G8" s="111">
        <v>2016</v>
      </c>
      <c r="H8" s="111">
        <v>2017</v>
      </c>
      <c r="I8" s="111">
        <v>2018</v>
      </c>
      <c r="J8" s="111">
        <v>2019</v>
      </c>
      <c r="K8" s="135">
        <v>2020</v>
      </c>
      <c r="L8" s="136">
        <v>44470</v>
      </c>
    </row>
    <row r="9" spans="1:12" x14ac:dyDescent="0.25">
      <c r="B9" s="173" t="s">
        <v>261</v>
      </c>
      <c r="C9" s="172">
        <v>4.043091730496514E-2</v>
      </c>
      <c r="D9" s="172">
        <v>4.0404669749188035E-2</v>
      </c>
      <c r="E9" s="172">
        <v>3.3267312120902164E-2</v>
      </c>
      <c r="F9" s="172">
        <v>3.4406053188064126E-2</v>
      </c>
      <c r="G9" s="172">
        <v>4.4869975756019857E-2</v>
      </c>
      <c r="H9" s="172">
        <v>4.8875987552816677E-2</v>
      </c>
      <c r="I9" s="172">
        <v>3.3853698014830798E-2</v>
      </c>
      <c r="J9" s="172">
        <v>3.6590026306685439E-2</v>
      </c>
      <c r="K9" s="172">
        <v>3.6775822393251514E-2</v>
      </c>
      <c r="L9" s="172">
        <v>3.1449198729595791E-2</v>
      </c>
    </row>
    <row r="10" spans="1:12" x14ac:dyDescent="0.25">
      <c r="B10" s="173" t="s">
        <v>262</v>
      </c>
      <c r="C10" s="172">
        <v>3.2294262170326174E-2</v>
      </c>
      <c r="D10" s="172">
        <v>4.0936021682644083E-2</v>
      </c>
      <c r="E10" s="172">
        <v>3.8985953381119244E-2</v>
      </c>
      <c r="F10" s="172">
        <v>3.8725886206516021E-2</v>
      </c>
      <c r="G10" s="172">
        <v>3.4163611108577636E-2</v>
      </c>
      <c r="H10" s="172">
        <v>3.4706463380795798E-2</v>
      </c>
      <c r="I10" s="172">
        <v>3.5622164181545561E-2</v>
      </c>
      <c r="J10" s="172">
        <v>3.7232012865080488E-2</v>
      </c>
      <c r="K10" s="172">
        <v>3.6038467043398581E-2</v>
      </c>
      <c r="L10" s="172">
        <v>3.0716578690931001E-2</v>
      </c>
    </row>
    <row r="11" spans="1:12" x14ac:dyDescent="0.25">
      <c r="B11" s="173" t="s">
        <v>76</v>
      </c>
      <c r="C11" s="172">
        <v>2.8374311413924196E-2</v>
      </c>
      <c r="D11" s="172">
        <v>3.9380266808135792E-2</v>
      </c>
      <c r="E11" s="172">
        <v>3.1129341111203159E-2</v>
      </c>
      <c r="F11" s="172">
        <v>3.5678390491000619E-2</v>
      </c>
      <c r="G11" s="172">
        <v>3.5363295861321691E-2</v>
      </c>
      <c r="H11" s="172">
        <v>3.3068792570451949E-2</v>
      </c>
      <c r="I11" s="172">
        <v>2.8097755017309101E-2</v>
      </c>
      <c r="J11" s="172">
        <v>2.7837692503844411E-2</v>
      </c>
      <c r="K11" s="172">
        <v>2.7553451170709634E-2</v>
      </c>
      <c r="L11" s="172">
        <v>2.8557588114008728E-2</v>
      </c>
    </row>
    <row r="12" spans="1:12" x14ac:dyDescent="0.25">
      <c r="B12" s="44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1:12" ht="16.5" x14ac:dyDescent="0.3">
      <c r="B13" s="44"/>
      <c r="C13" s="46"/>
      <c r="D13" s="46"/>
      <c r="E13" s="46"/>
      <c r="F13" s="46"/>
      <c r="G13" s="46"/>
      <c r="H13" s="46"/>
      <c r="I13" s="46"/>
    </row>
    <row r="14" spans="1:12" ht="16.5" x14ac:dyDescent="0.3">
      <c r="B14" s="64" t="s">
        <v>310</v>
      </c>
      <c r="C14" s="46"/>
      <c r="D14" s="46"/>
      <c r="E14" s="46"/>
      <c r="F14" s="46"/>
      <c r="G14" s="46"/>
      <c r="H14" s="46"/>
      <c r="I14" s="46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mergeCells count="2">
    <mergeCell ref="B2:I2"/>
    <mergeCell ref="B5:B6"/>
  </mergeCells>
  <hyperlinks>
    <hyperlink ref="A1" location="Índice!A1" display="volta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53"/>
  <sheetViews>
    <sheetView showGridLines="0" zoomScaleNormal="100" workbookViewId="0"/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2.28515625" customWidth="1"/>
    <col min="6" max="6" width="13.1406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98" t="s">
        <v>252</v>
      </c>
      <c r="C2" s="198"/>
      <c r="D2" s="198"/>
      <c r="E2" s="198"/>
      <c r="F2" s="198"/>
      <c r="G2" s="198"/>
      <c r="H2" s="198"/>
      <c r="I2" s="19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272</v>
      </c>
      <c r="C4" s="11"/>
      <c r="D4" s="11"/>
      <c r="E4" s="11"/>
      <c r="F4" s="11"/>
      <c r="G4" s="11"/>
      <c r="H4" s="11"/>
      <c r="I4" s="11"/>
    </row>
    <row r="5" spans="1:12" x14ac:dyDescent="0.25">
      <c r="B5" s="112" t="s">
        <v>264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s="8" customFormat="1" x14ac:dyDescent="0.25">
      <c r="B6" s="173" t="s">
        <v>12</v>
      </c>
      <c r="C6" s="172">
        <v>2.7530864219366666E-2</v>
      </c>
      <c r="D6" s="172">
        <v>3.4164696804635485E-2</v>
      </c>
      <c r="E6" s="172">
        <v>2.5456176425651268E-2</v>
      </c>
      <c r="F6" s="172">
        <v>3.0054715775356854E-2</v>
      </c>
      <c r="G6" s="172">
        <v>2.8290561139427909E-2</v>
      </c>
      <c r="H6" s="172">
        <v>2.6986596453076848E-2</v>
      </c>
      <c r="I6" s="172">
        <v>2.2852682806737589E-2</v>
      </c>
      <c r="J6" s="172">
        <v>2.2551404822505283E-2</v>
      </c>
      <c r="K6" s="172">
        <v>2.178845361498933E-2</v>
      </c>
      <c r="L6" s="172">
        <v>2.2093089022717196E-2</v>
      </c>
    </row>
    <row r="7" spans="1:12" s="8" customFormat="1" x14ac:dyDescent="0.25">
      <c r="B7" s="173" t="s">
        <v>13</v>
      </c>
      <c r="C7" s="172">
        <v>5.4493919474406946E-2</v>
      </c>
      <c r="D7" s="172">
        <v>5.8493612880181178E-2</v>
      </c>
      <c r="E7" s="172">
        <v>5.291431016150943E-2</v>
      </c>
      <c r="F7" s="172">
        <v>5.2313394077983362E-2</v>
      </c>
      <c r="G7" s="172">
        <v>5.4876458192667302E-2</v>
      </c>
      <c r="H7" s="172">
        <v>5.4899568248220558E-2</v>
      </c>
      <c r="I7" s="172">
        <v>4.9121500432187999E-2</v>
      </c>
      <c r="J7" s="172">
        <v>5.0782074294337363E-2</v>
      </c>
      <c r="K7" s="172">
        <v>4.911658307100808E-2</v>
      </c>
      <c r="L7" s="172">
        <v>4.0193367161943404E-2</v>
      </c>
    </row>
    <row r="8" spans="1:12" s="8" customFormat="1" x14ac:dyDescent="0.25">
      <c r="B8" s="173" t="s">
        <v>14</v>
      </c>
      <c r="C8" s="172">
        <v>3.8486248562825412E-2</v>
      </c>
      <c r="D8" s="172">
        <v>4.8871915368905755E-2</v>
      </c>
      <c r="E8" s="172">
        <v>4.7787367102242961E-2</v>
      </c>
      <c r="F8" s="172">
        <v>4.704025838963681E-2</v>
      </c>
      <c r="G8" s="172">
        <v>4.6919235315095315E-2</v>
      </c>
      <c r="H8" s="172">
        <v>4.3714767991154348E-2</v>
      </c>
      <c r="I8" s="172">
        <v>4.4284646951530088E-2</v>
      </c>
      <c r="J8" s="172">
        <v>4.4097972828211103E-2</v>
      </c>
      <c r="K8" s="172">
        <v>4.5372877204134736E-2</v>
      </c>
      <c r="L8" s="172">
        <v>4.3274510296125689E-2</v>
      </c>
    </row>
    <row r="9" spans="1:12" s="8" customFormat="1" x14ac:dyDescent="0.25">
      <c r="B9" s="173"/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1:12" s="8" customFormat="1" x14ac:dyDescent="0.25">
      <c r="B10" s="173"/>
      <c r="C10" s="172"/>
      <c r="D10" s="172"/>
      <c r="E10" s="172"/>
      <c r="F10" s="172"/>
      <c r="G10" s="172"/>
      <c r="H10" s="172"/>
      <c r="I10" s="172"/>
      <c r="J10" s="172"/>
      <c r="K10" s="172"/>
      <c r="L10" s="172"/>
    </row>
    <row r="11" spans="1:12" ht="15.75" x14ac:dyDescent="0.25">
      <c r="B11" s="16" t="s">
        <v>265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2" x14ac:dyDescent="0.25">
      <c r="B12" s="112" t="s">
        <v>266</v>
      </c>
      <c r="C12" s="111">
        <v>2012</v>
      </c>
      <c r="D12" s="111">
        <v>2013</v>
      </c>
      <c r="E12" s="111">
        <v>2014</v>
      </c>
      <c r="F12" s="111">
        <v>2015</v>
      </c>
      <c r="G12" s="111">
        <v>2016</v>
      </c>
      <c r="H12" s="111">
        <v>2017</v>
      </c>
      <c r="I12" s="111">
        <v>2018</v>
      </c>
      <c r="J12" s="111">
        <v>2019</v>
      </c>
      <c r="K12" s="135">
        <v>2020</v>
      </c>
      <c r="L12" s="136">
        <v>44470</v>
      </c>
    </row>
    <row r="13" spans="1:12" x14ac:dyDescent="0.25">
      <c r="B13" s="173" t="s">
        <v>267</v>
      </c>
      <c r="C13" s="172">
        <v>7.6636966272196669E-2</v>
      </c>
      <c r="D13" s="172">
        <v>7.2194868027659509E-2</v>
      </c>
      <c r="E13" s="172">
        <v>6.5339817747929935E-2</v>
      </c>
      <c r="F13" s="172">
        <v>6.6128165179695789E-2</v>
      </c>
      <c r="G13" s="172">
        <v>7.1983739050015802E-2</v>
      </c>
      <c r="H13" s="172">
        <v>7.0942203646016444E-2</v>
      </c>
      <c r="I13" s="172">
        <v>7.0518207233861707E-2</v>
      </c>
      <c r="J13" s="172">
        <v>6.7525060089035319E-2</v>
      </c>
      <c r="K13" s="172">
        <v>7.20610284775791E-2</v>
      </c>
      <c r="L13" s="172">
        <v>8.5932475116646492E-2</v>
      </c>
    </row>
    <row r="14" spans="1:12" x14ac:dyDescent="0.25">
      <c r="B14" s="173" t="s">
        <v>268</v>
      </c>
      <c r="C14" s="172">
        <v>3.6610310310778368E-2</v>
      </c>
      <c r="D14" s="172">
        <v>6.6592791210091415E-2</v>
      </c>
      <c r="E14" s="172">
        <v>5.2958874949024792E-2</v>
      </c>
      <c r="F14" s="172">
        <v>5.964351149582927E-2</v>
      </c>
      <c r="G14" s="172">
        <v>5.8485567355582121E-2</v>
      </c>
      <c r="H14" s="172">
        <v>6.0634629168097864E-2</v>
      </c>
      <c r="I14" s="172">
        <v>5.3529595519280118E-2</v>
      </c>
      <c r="J14" s="172">
        <v>5.6467487319908215E-2</v>
      </c>
      <c r="K14" s="172">
        <v>5.2294687437492424E-2</v>
      </c>
      <c r="L14" s="172">
        <v>5.0628907445053543E-2</v>
      </c>
    </row>
    <row r="15" spans="1:12" x14ac:dyDescent="0.25">
      <c r="B15" s="173" t="s">
        <v>269</v>
      </c>
      <c r="C15" s="172">
        <v>2.8632726846218516E-2</v>
      </c>
      <c r="D15" s="172">
        <v>3.6871734529418922E-2</v>
      </c>
      <c r="E15" s="172">
        <v>3.6183589618217896E-2</v>
      </c>
      <c r="F15" s="172">
        <v>3.6771638040158407E-2</v>
      </c>
      <c r="G15" s="172">
        <v>3.3869088323978093E-2</v>
      </c>
      <c r="H15" s="172">
        <v>3.5057971214402545E-2</v>
      </c>
      <c r="I15" s="172">
        <v>3.3838526460572789E-2</v>
      </c>
      <c r="J15" s="172">
        <v>3.5573511032904452E-2</v>
      </c>
      <c r="K15" s="172">
        <v>3.487562066624713E-2</v>
      </c>
      <c r="L15" s="172">
        <v>3.0865430231373159E-2</v>
      </c>
    </row>
    <row r="16" spans="1:12" x14ac:dyDescent="0.25">
      <c r="B16" s="173" t="s">
        <v>270</v>
      </c>
      <c r="C16" s="172">
        <v>3.2240085367564203E-2</v>
      </c>
      <c r="D16" s="172">
        <v>3.1558596359755553E-2</v>
      </c>
      <c r="E16" s="172">
        <v>2.3628832234271785E-2</v>
      </c>
      <c r="F16" s="172">
        <v>2.7372918875578689E-2</v>
      </c>
      <c r="G16" s="172">
        <v>2.6670793791814612E-2</v>
      </c>
      <c r="H16" s="172">
        <v>2.3384563910695533E-2</v>
      </c>
      <c r="I16" s="172">
        <v>3.0628269999010509E-2</v>
      </c>
      <c r="J16" s="172">
        <v>1.9077874185063723E-2</v>
      </c>
      <c r="K16" s="172">
        <v>1.9515056144456287E-2</v>
      </c>
      <c r="L16" s="172">
        <v>2.0675775361017612E-2</v>
      </c>
    </row>
    <row r="17" spans="2:12" x14ac:dyDescent="0.25">
      <c r="B17" s="173"/>
      <c r="C17" s="172"/>
      <c r="D17" s="172"/>
      <c r="E17" s="172"/>
      <c r="F17" s="172"/>
      <c r="G17" s="172"/>
      <c r="H17" s="172"/>
      <c r="I17" s="172"/>
      <c r="J17" s="172"/>
      <c r="K17" s="172"/>
      <c r="L17" s="172"/>
    </row>
    <row r="18" spans="2:12" x14ac:dyDescent="0.25">
      <c r="B18" s="44"/>
      <c r="C18" s="172"/>
      <c r="D18" s="172"/>
      <c r="E18" s="172"/>
      <c r="F18" s="172"/>
      <c r="G18" s="172"/>
      <c r="H18" s="172"/>
      <c r="I18" s="172"/>
      <c r="J18" s="172"/>
      <c r="K18" s="172"/>
      <c r="L18" s="172"/>
    </row>
    <row r="19" spans="2:12" ht="16.5" x14ac:dyDescent="0.3">
      <c r="B19" s="44"/>
      <c r="C19" s="46"/>
      <c r="D19" s="46"/>
      <c r="E19" s="46"/>
      <c r="F19" s="46"/>
      <c r="G19" s="46"/>
      <c r="H19" s="46"/>
      <c r="I19" s="46"/>
    </row>
    <row r="20" spans="2:12" ht="16.5" x14ac:dyDescent="0.3">
      <c r="B20" s="64" t="s">
        <v>310</v>
      </c>
      <c r="C20" s="46"/>
      <c r="D20" s="46"/>
      <c r="E20" s="46"/>
      <c r="F20" s="46"/>
      <c r="G20" s="46"/>
      <c r="H20" s="46"/>
      <c r="I20" s="46"/>
    </row>
    <row r="21" spans="2:12" x14ac:dyDescent="0.25">
      <c r="B21" s="11"/>
      <c r="C21" s="11"/>
      <c r="D21" s="11"/>
      <c r="E21" s="11"/>
      <c r="F21" s="11"/>
      <c r="G21" s="11"/>
      <c r="H21" s="11"/>
      <c r="I21" s="11"/>
    </row>
    <row r="22" spans="2:12" x14ac:dyDescent="0.25">
      <c r="B22" s="11"/>
      <c r="C22" s="11"/>
      <c r="D22" s="11"/>
      <c r="E22" s="11"/>
      <c r="F22" s="11"/>
      <c r="G22" s="11"/>
      <c r="H22" s="11"/>
      <c r="I22" s="11"/>
    </row>
    <row r="23" spans="2:12" x14ac:dyDescent="0.25">
      <c r="B23" s="11"/>
      <c r="C23" s="11"/>
      <c r="D23" s="11"/>
      <c r="E23" s="11"/>
      <c r="F23" s="11"/>
      <c r="G23" s="11"/>
      <c r="H23" s="11"/>
      <c r="I23" s="11"/>
    </row>
    <row r="24" spans="2:12" x14ac:dyDescent="0.25">
      <c r="B24" s="11"/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L13"/>
  <sheetViews>
    <sheetView workbookViewId="0">
      <selection activeCell="M24" sqref="M24"/>
    </sheetView>
  </sheetViews>
  <sheetFormatPr defaultRowHeight="15" x14ac:dyDescent="0.25"/>
  <cols>
    <col min="1" max="1" width="9.140625" style="11"/>
    <col min="2" max="2" width="20.42578125" style="11" customWidth="1"/>
    <col min="3" max="116" width="9.140625" style="11"/>
  </cols>
  <sheetData>
    <row r="1" spans="1:12" ht="18" customHeight="1" x14ac:dyDescent="0.25">
      <c r="A1" s="55" t="s">
        <v>109</v>
      </c>
      <c r="B1" s="198" t="s">
        <v>252</v>
      </c>
      <c r="C1" s="198"/>
      <c r="D1" s="198"/>
      <c r="E1" s="198"/>
      <c r="F1" s="198"/>
      <c r="G1" s="198"/>
      <c r="H1" s="198"/>
      <c r="I1" s="198"/>
      <c r="J1" s="198"/>
      <c r="K1" s="198"/>
    </row>
    <row r="3" spans="1:12" ht="15.75" x14ac:dyDescent="0.25">
      <c r="B3" s="16" t="s">
        <v>322</v>
      </c>
    </row>
    <row r="4" spans="1:12" x14ac:dyDescent="0.25">
      <c r="B4" s="171" t="s">
        <v>314</v>
      </c>
      <c r="C4" s="111">
        <v>2012</v>
      </c>
      <c r="D4" s="111">
        <v>2013</v>
      </c>
      <c r="E4" s="111">
        <v>2014</v>
      </c>
      <c r="F4" s="111">
        <v>2015</v>
      </c>
      <c r="G4" s="111">
        <v>2016</v>
      </c>
      <c r="H4" s="111">
        <v>2017</v>
      </c>
      <c r="I4" s="111">
        <v>2018</v>
      </c>
      <c r="J4" s="111">
        <v>2019</v>
      </c>
      <c r="K4" s="135">
        <v>2020</v>
      </c>
      <c r="L4" s="136" t="s">
        <v>287</v>
      </c>
    </row>
    <row r="5" spans="1:12" x14ac:dyDescent="0.25">
      <c r="B5" s="44" t="s">
        <v>315</v>
      </c>
      <c r="C5" s="195">
        <v>0.157</v>
      </c>
      <c r="D5" s="195">
        <v>4.24E-2</v>
      </c>
      <c r="E5" s="195">
        <v>6.2700000000000006E-2</v>
      </c>
      <c r="F5" s="195">
        <v>3.78E-2</v>
      </c>
      <c r="G5" s="195">
        <v>0.14249999999999999</v>
      </c>
      <c r="H5" s="195">
        <v>0.1142</v>
      </c>
      <c r="I5" s="162">
        <v>0.1366</v>
      </c>
      <c r="J5" s="162">
        <v>0.14849999999999999</v>
      </c>
      <c r="K5" s="162">
        <v>0.14199999999999999</v>
      </c>
      <c r="L5" s="162">
        <v>4.4604063390087267E-2</v>
      </c>
    </row>
    <row r="6" spans="1:12" x14ac:dyDescent="0.25">
      <c r="B6" s="44" t="s">
        <v>316</v>
      </c>
      <c r="C6" s="195">
        <v>0.15049999999999999</v>
      </c>
      <c r="D6" s="195">
        <v>6.4000000000000003E-3</v>
      </c>
      <c r="E6" s="195">
        <v>0.10390000000000001</v>
      </c>
      <c r="F6" s="195">
        <v>0.1081</v>
      </c>
      <c r="G6" s="195">
        <v>0.16769999999999999</v>
      </c>
      <c r="H6" s="195">
        <v>0.12139999999999999</v>
      </c>
      <c r="I6" s="162">
        <v>8.8800000000000004E-2</v>
      </c>
      <c r="J6" s="162">
        <v>0.128</v>
      </c>
      <c r="K6" s="162">
        <v>5.1799999999999999E-2</v>
      </c>
      <c r="L6" s="162">
        <v>5.2452562237921274E-3</v>
      </c>
    </row>
    <row r="7" spans="1:12" x14ac:dyDescent="0.25">
      <c r="B7" s="44" t="s">
        <v>317</v>
      </c>
      <c r="C7" s="162">
        <v>0.16209999999999999</v>
      </c>
      <c r="D7" s="162">
        <v>1.5100000000000001E-2</v>
      </c>
      <c r="E7" s="162">
        <v>9.4299999999999995E-2</v>
      </c>
      <c r="F7" s="162">
        <v>9.6500000000000002E-2</v>
      </c>
      <c r="G7" s="162">
        <v>0.15379999999999999</v>
      </c>
      <c r="H7" s="162">
        <v>0.106</v>
      </c>
      <c r="I7" s="162">
        <v>0.1042</v>
      </c>
      <c r="J7" s="162">
        <v>0.1416</v>
      </c>
      <c r="K7" s="162">
        <v>7.4200000000000002E-2</v>
      </c>
      <c r="L7" s="162">
        <v>2.6756241608774767E-2</v>
      </c>
    </row>
    <row r="8" spans="1:12" x14ac:dyDescent="0.25">
      <c r="B8" s="44" t="s">
        <v>318</v>
      </c>
      <c r="C8" s="162">
        <v>0.157</v>
      </c>
      <c r="D8" s="162">
        <v>3.4099999999999998E-2</v>
      </c>
      <c r="E8" s="162">
        <v>7.2999999999999995E-2</v>
      </c>
      <c r="F8" s="162">
        <v>5.8400000000000001E-2</v>
      </c>
      <c r="G8" s="162">
        <v>0.1482</v>
      </c>
      <c r="H8" s="162">
        <v>0.11269999999999999</v>
      </c>
      <c r="I8" s="162">
        <v>0.12189999999999999</v>
      </c>
      <c r="J8" s="162">
        <v>0.1434</v>
      </c>
      <c r="K8" s="162">
        <v>0.11119999999999999</v>
      </c>
      <c r="L8" s="162">
        <v>3.4792093331118101E-2</v>
      </c>
    </row>
    <row r="9" spans="1:12" x14ac:dyDescent="0.25">
      <c r="B9" s="44" t="s">
        <v>319</v>
      </c>
      <c r="C9" s="162">
        <v>8.4000000000000005E-2</v>
      </c>
      <c r="D9" s="162">
        <v>8.0600000000000005E-2</v>
      </c>
      <c r="E9" s="162">
        <v>0.1082</v>
      </c>
      <c r="F9" s="162">
        <v>0.1326</v>
      </c>
      <c r="G9" s="162">
        <v>0.1401</v>
      </c>
      <c r="H9" s="162">
        <v>9.9299999999999999E-2</v>
      </c>
      <c r="I9" s="162">
        <v>6.4199999999999993E-2</v>
      </c>
      <c r="J9" s="162">
        <v>5.96E-2</v>
      </c>
      <c r="K9" s="162">
        <v>2.76E-2</v>
      </c>
      <c r="L9" s="162">
        <v>3.0200000000000001E-2</v>
      </c>
    </row>
    <row r="10" spans="1:12" x14ac:dyDescent="0.25">
      <c r="B10" s="44" t="s">
        <v>320</v>
      </c>
      <c r="C10" s="162">
        <v>7.3999999999999996E-2</v>
      </c>
      <c r="D10" s="162">
        <v>-0.155</v>
      </c>
      <c r="E10" s="162">
        <v>-2.9100000000000001E-2</v>
      </c>
      <c r="F10" s="162">
        <v>-0.1331</v>
      </c>
      <c r="G10" s="162">
        <v>0.38940000000000002</v>
      </c>
      <c r="H10" s="162">
        <v>0.26860000000000001</v>
      </c>
      <c r="I10" s="162">
        <v>0.15029999999999999</v>
      </c>
      <c r="J10" s="162">
        <v>0.31580000000000003</v>
      </c>
      <c r="K10" s="162">
        <v>2.92E-2</v>
      </c>
      <c r="L10" s="162">
        <v>-0.13039999999999999</v>
      </c>
    </row>
    <row r="11" spans="1:12" x14ac:dyDescent="0.25">
      <c r="B11" s="44"/>
      <c r="C11" s="162"/>
      <c r="D11" s="162"/>
      <c r="E11" s="162"/>
      <c r="F11" s="162"/>
      <c r="G11" s="162"/>
      <c r="H11" s="162"/>
      <c r="I11" s="162"/>
      <c r="J11" s="162"/>
      <c r="K11" s="162"/>
      <c r="L11" s="162"/>
    </row>
    <row r="13" spans="1:12" x14ac:dyDescent="0.25">
      <c r="B13" s="196" t="s">
        <v>321</v>
      </c>
      <c r="C13" s="196"/>
      <c r="D13" s="196"/>
      <c r="E13" s="196"/>
      <c r="F13" s="196"/>
      <c r="G13" s="196"/>
      <c r="H13" s="196"/>
      <c r="I13" s="196"/>
      <c r="J13" s="196"/>
    </row>
  </sheetData>
  <mergeCells count="1">
    <mergeCell ref="B1:K1"/>
  </mergeCells>
  <hyperlinks>
    <hyperlink ref="A1" location="Índice!A1" display="volta" xr:uid="{00000000-0004-0000-2C00-000000000000}"/>
  </hyperlink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19"/>
  <sheetViews>
    <sheetView showGridLines="0" workbookViewId="0"/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  <col min="14" max="14" width="9.5703125" bestFit="1" customWidth="1"/>
  </cols>
  <sheetData>
    <row r="1" spans="1:14" x14ac:dyDescent="0.25">
      <c r="A1" s="55" t="s">
        <v>109</v>
      </c>
    </row>
    <row r="2" spans="1:14" ht="18" x14ac:dyDescent="0.25">
      <c r="B2" s="198" t="s">
        <v>277</v>
      </c>
      <c r="C2" s="198"/>
      <c r="D2" s="198"/>
      <c r="E2" s="198"/>
      <c r="F2" s="198"/>
      <c r="G2" s="198"/>
      <c r="H2" s="198"/>
      <c r="I2" s="198"/>
    </row>
    <row r="3" spans="1:14" x14ac:dyDescent="0.25">
      <c r="B3" s="11"/>
      <c r="C3" s="11"/>
      <c r="D3" s="11"/>
      <c r="E3" s="11"/>
      <c r="F3" s="11"/>
      <c r="G3" s="11"/>
      <c r="H3" s="11"/>
      <c r="I3" s="11"/>
    </row>
    <row r="4" spans="1:14" ht="15.75" x14ac:dyDescent="0.25">
      <c r="B4" s="16" t="s">
        <v>273</v>
      </c>
      <c r="C4" s="11"/>
      <c r="D4" s="11"/>
      <c r="E4" s="11"/>
      <c r="F4" s="11"/>
      <c r="G4" s="11"/>
      <c r="H4" s="11"/>
      <c r="I4" s="11"/>
    </row>
    <row r="5" spans="1:14" x14ac:dyDescent="0.25">
      <c r="B5" s="51" t="s">
        <v>105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4" x14ac:dyDescent="0.25">
      <c r="B6" s="53" t="s">
        <v>106</v>
      </c>
      <c r="C6" s="53">
        <v>484.10430640002721</v>
      </c>
      <c r="D6" s="53">
        <v>550.75211849909124</v>
      </c>
      <c r="E6" s="53">
        <v>624.97689626775809</v>
      </c>
      <c r="F6" s="53">
        <v>738.66767596862246</v>
      </c>
      <c r="G6" s="53">
        <v>959.85226883302391</v>
      </c>
      <c r="H6" s="53">
        <v>1103.9898676243045</v>
      </c>
      <c r="I6" s="53">
        <v>1207.0639129634019</v>
      </c>
      <c r="J6" s="53">
        <v>1244.4796969080001</v>
      </c>
      <c r="K6" s="53">
        <v>1272.996574222354</v>
      </c>
      <c r="L6" s="53">
        <v>1345.554865272604</v>
      </c>
      <c r="N6" s="174"/>
    </row>
    <row r="7" spans="1:14" x14ac:dyDescent="0.25">
      <c r="B7" s="53" t="s">
        <v>151</v>
      </c>
      <c r="C7" s="53">
        <v>238.50393917908144</v>
      </c>
      <c r="D7" s="53">
        <v>209.49159479106117</v>
      </c>
      <c r="E7" s="53">
        <v>246.78991906281692</v>
      </c>
      <c r="F7" s="53">
        <v>283.35858839407922</v>
      </c>
      <c r="G7" s="53">
        <v>255.13468234918264</v>
      </c>
      <c r="H7" s="53">
        <v>264.17307371033922</v>
      </c>
      <c r="I7" s="53">
        <v>275.11622223268802</v>
      </c>
      <c r="J7" s="53">
        <v>304.33683742300002</v>
      </c>
      <c r="K7" s="53">
        <v>332.49021339156053</v>
      </c>
      <c r="L7" s="53">
        <v>368.45794550739208</v>
      </c>
      <c r="N7" s="174"/>
    </row>
    <row r="8" spans="1:14" x14ac:dyDescent="0.25">
      <c r="B8" s="53" t="s">
        <v>102</v>
      </c>
      <c r="C8" s="53">
        <v>206.15132324007624</v>
      </c>
      <c r="D8" s="53">
        <v>202.29703853174519</v>
      </c>
      <c r="E8" s="53">
        <v>177.21239702763538</v>
      </c>
      <c r="F8" s="53">
        <v>132.46648429610889</v>
      </c>
      <c r="G8" s="53">
        <v>146.35891108415387</v>
      </c>
      <c r="H8" s="53">
        <v>150.78764220769398</v>
      </c>
      <c r="I8" s="53">
        <v>173.74404658238853</v>
      </c>
      <c r="J8" s="53">
        <v>217.45111517199999</v>
      </c>
      <c r="K8" s="53">
        <v>250.14699911435451</v>
      </c>
      <c r="L8" s="53">
        <v>264.47943484913418</v>
      </c>
      <c r="N8" s="174"/>
    </row>
    <row r="9" spans="1:14" x14ac:dyDescent="0.25">
      <c r="B9" s="53" t="s">
        <v>103</v>
      </c>
      <c r="C9" s="53">
        <v>26.026651901634516</v>
      </c>
      <c r="D9" s="53">
        <v>29.326651901634516</v>
      </c>
      <c r="E9" s="53">
        <v>31.726651901634515</v>
      </c>
      <c r="F9" s="53">
        <v>33.026651901634516</v>
      </c>
      <c r="G9" s="53">
        <v>32.726651901634511</v>
      </c>
      <c r="H9" s="53">
        <v>32.026651901634516</v>
      </c>
      <c r="I9" s="53">
        <v>32.336651901634511</v>
      </c>
      <c r="J9" s="53">
        <v>32.269999999999996</v>
      </c>
      <c r="K9" s="53">
        <v>30.466550638985598</v>
      </c>
      <c r="L9" s="53">
        <v>32.048494205203085</v>
      </c>
      <c r="N9" s="174"/>
    </row>
    <row r="10" spans="1:14" x14ac:dyDescent="0.25">
      <c r="B10" s="53" t="s">
        <v>104</v>
      </c>
      <c r="C10" s="53">
        <v>49.444894069155026</v>
      </c>
      <c r="D10" s="53">
        <v>56.27563785121243</v>
      </c>
      <c r="E10" s="53">
        <v>63.302753801279465</v>
      </c>
      <c r="F10" s="53">
        <v>58.886863111949999</v>
      </c>
      <c r="G10" s="53">
        <v>51.680260460810004</v>
      </c>
      <c r="H10" s="53">
        <v>60.53271151440255</v>
      </c>
      <c r="I10" s="53">
        <v>62.247399666440558</v>
      </c>
      <c r="J10" s="53">
        <v>124.325346869</v>
      </c>
      <c r="K10" s="53">
        <v>160.1656796861231</v>
      </c>
      <c r="L10" s="53">
        <v>115.55669017732789</v>
      </c>
      <c r="N10" s="174"/>
    </row>
    <row r="11" spans="1:14" x14ac:dyDescent="0.25">
      <c r="B11" s="163" t="s">
        <v>9</v>
      </c>
      <c r="C11" s="163">
        <v>1004.2311147899743</v>
      </c>
      <c r="D11" s="163">
        <v>1048.1430415747445</v>
      </c>
      <c r="E11" s="163">
        <v>1144.0086180611245</v>
      </c>
      <c r="F11" s="163">
        <v>1246.4062636723952</v>
      </c>
      <c r="G11" s="163">
        <v>1445.7527746288051</v>
      </c>
      <c r="H11" s="163">
        <v>1611.5099469583747</v>
      </c>
      <c r="I11" s="163">
        <v>1750.5082333465534</v>
      </c>
      <c r="J11" s="163">
        <v>1922.8629963720002</v>
      </c>
      <c r="K11" s="163">
        <v>2046.2660170533777</v>
      </c>
      <c r="L11" s="163">
        <v>2126.0974300116613</v>
      </c>
      <c r="N11" s="174"/>
    </row>
    <row r="12" spans="1:14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4" ht="25.5" customHeight="1" x14ac:dyDescent="0.25">
      <c r="B13" s="204" t="s">
        <v>127</v>
      </c>
      <c r="C13" s="204"/>
      <c r="D13" s="204"/>
      <c r="E13" s="204"/>
      <c r="F13" s="204"/>
      <c r="G13" s="204"/>
      <c r="H13" s="204"/>
      <c r="I13" s="204"/>
    </row>
    <row r="14" spans="1:14" x14ac:dyDescent="0.25">
      <c r="B14" s="204"/>
      <c r="C14" s="204"/>
      <c r="D14" s="204"/>
      <c r="E14" s="204"/>
      <c r="F14" s="204"/>
      <c r="G14" s="204"/>
      <c r="H14" s="204"/>
      <c r="I14" s="204"/>
    </row>
    <row r="15" spans="1:14" x14ac:dyDescent="0.25">
      <c r="B15" s="204"/>
      <c r="C15" s="204"/>
      <c r="D15" s="204"/>
      <c r="E15" s="204"/>
      <c r="F15" s="204"/>
      <c r="G15" s="204"/>
      <c r="H15" s="204"/>
      <c r="I15" s="204"/>
    </row>
    <row r="16" spans="1:14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64" t="s">
        <v>311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</sheetData>
  <mergeCells count="2">
    <mergeCell ref="B2:I2"/>
    <mergeCell ref="B13:I15"/>
  </mergeCells>
  <hyperlinks>
    <hyperlink ref="A1" location="Índice!A1" display="volta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20"/>
  <sheetViews>
    <sheetView showGridLines="0" topLeftCell="A4" workbookViewId="0">
      <selection activeCell="A4" sqref="A4"/>
    </sheetView>
  </sheetViews>
  <sheetFormatPr defaultRowHeight="15" x14ac:dyDescent="0.25"/>
  <cols>
    <col min="2" max="2" width="28.85546875" bestFit="1" customWidth="1"/>
    <col min="3" max="9" width="8" customWidth="1"/>
    <col min="14" max="14" width="9.5703125" bestFit="1" customWidth="1"/>
  </cols>
  <sheetData>
    <row r="1" spans="1:14" x14ac:dyDescent="0.25">
      <c r="A1" s="55" t="s">
        <v>109</v>
      </c>
    </row>
    <row r="2" spans="1:14" ht="18" x14ac:dyDescent="0.25">
      <c r="B2" s="198" t="s">
        <v>277</v>
      </c>
      <c r="C2" s="198"/>
      <c r="D2" s="198"/>
      <c r="E2" s="198"/>
      <c r="F2" s="198"/>
      <c r="G2" s="198"/>
      <c r="H2" s="198"/>
      <c r="I2" s="198"/>
    </row>
    <row r="3" spans="1:14" x14ac:dyDescent="0.25">
      <c r="B3" s="11"/>
      <c r="C3" s="11"/>
      <c r="D3" s="11"/>
      <c r="E3" s="11"/>
      <c r="F3" s="11"/>
      <c r="G3" s="11"/>
      <c r="H3" s="11"/>
      <c r="I3" s="11"/>
    </row>
    <row r="4" spans="1:14" ht="15.75" x14ac:dyDescent="0.25">
      <c r="B4" s="16" t="s">
        <v>137</v>
      </c>
      <c r="C4" s="11"/>
      <c r="D4" s="11"/>
      <c r="E4" s="11"/>
      <c r="F4" s="11"/>
      <c r="G4" s="11"/>
      <c r="H4" s="11"/>
      <c r="I4" s="11"/>
    </row>
    <row r="5" spans="1:14" x14ac:dyDescent="0.25">
      <c r="B5" s="51" t="s">
        <v>107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4" x14ac:dyDescent="0.25">
      <c r="B6" s="52" t="s">
        <v>106</v>
      </c>
      <c r="C6" s="53">
        <v>205.21633282002725</v>
      </c>
      <c r="D6" s="53">
        <v>279.41221959109117</v>
      </c>
      <c r="E6" s="53">
        <v>330.62085665875804</v>
      </c>
      <c r="F6" s="53">
        <v>391.12765812062241</v>
      </c>
      <c r="G6" s="53">
        <v>546.49800803302389</v>
      </c>
      <c r="H6" s="53">
        <v>665.94071967630441</v>
      </c>
      <c r="I6" s="53">
        <v>728.80222307640179</v>
      </c>
      <c r="J6" s="53">
        <v>789.03</v>
      </c>
      <c r="K6" s="53">
        <v>803.45063255201387</v>
      </c>
      <c r="L6" s="53">
        <v>794.46595000606396</v>
      </c>
      <c r="M6" s="53"/>
      <c r="N6" s="109"/>
    </row>
    <row r="7" spans="1:14" x14ac:dyDescent="0.25">
      <c r="B7" s="52" t="s">
        <v>101</v>
      </c>
      <c r="C7" s="53">
        <v>130.61472509308143</v>
      </c>
      <c r="D7" s="53">
        <v>101.61508729606119</v>
      </c>
      <c r="E7" s="53">
        <v>123.21039434381693</v>
      </c>
      <c r="F7" s="53">
        <v>158.22941503307919</v>
      </c>
      <c r="G7" s="53">
        <v>131.07513147018264</v>
      </c>
      <c r="H7" s="53">
        <v>127.71589421233922</v>
      </c>
      <c r="I7" s="53">
        <v>141.77629674268803</v>
      </c>
      <c r="J7" s="53">
        <v>185.12</v>
      </c>
      <c r="K7" s="53">
        <v>210.08922664864082</v>
      </c>
      <c r="L7" s="53">
        <v>231.10824888151305</v>
      </c>
      <c r="M7" s="53"/>
      <c r="N7" s="109"/>
    </row>
    <row r="8" spans="1:14" x14ac:dyDescent="0.25">
      <c r="B8" s="52" t="s">
        <v>102</v>
      </c>
      <c r="C8" s="53">
        <v>21.813745948076239</v>
      </c>
      <c r="D8" s="53">
        <v>19.700953629745193</v>
      </c>
      <c r="E8" s="53">
        <v>17.335725021635362</v>
      </c>
      <c r="F8" s="53">
        <v>13.126977507108887</v>
      </c>
      <c r="G8" s="53">
        <v>12.498807136153873</v>
      </c>
      <c r="H8" s="53">
        <v>14.503291124694</v>
      </c>
      <c r="I8" s="53">
        <v>14.890392967388523</v>
      </c>
      <c r="J8" s="53">
        <v>28.7</v>
      </c>
      <c r="K8" s="53">
        <v>49.67</v>
      </c>
      <c r="L8" s="53">
        <v>74.65975613955419</v>
      </c>
      <c r="M8" s="53"/>
      <c r="N8" s="109"/>
    </row>
    <row r="9" spans="1:14" x14ac:dyDescent="0.25">
      <c r="B9" s="52" t="s">
        <v>103</v>
      </c>
      <c r="C9" s="53">
        <v>0.32665190163451563</v>
      </c>
      <c r="D9" s="53">
        <v>0.32665190163451563</v>
      </c>
      <c r="E9" s="53">
        <v>0.32665190163451563</v>
      </c>
      <c r="F9" s="53">
        <v>0.32665190163451563</v>
      </c>
      <c r="G9" s="53">
        <v>0.32665190163451563</v>
      </c>
      <c r="H9" s="53">
        <v>0.32665190163451563</v>
      </c>
      <c r="I9" s="53">
        <v>0.32665190163451563</v>
      </c>
      <c r="J9" s="53">
        <v>0.26</v>
      </c>
      <c r="K9" s="53">
        <v>0.41</v>
      </c>
      <c r="L9" s="53">
        <v>0.41834681919308614</v>
      </c>
      <c r="M9" s="53"/>
      <c r="N9" s="109"/>
    </row>
    <row r="10" spans="1:14" x14ac:dyDescent="0.25">
      <c r="B10" s="52" t="s">
        <v>104</v>
      </c>
      <c r="C10" s="53">
        <v>1.2259008631550268</v>
      </c>
      <c r="D10" s="53">
        <v>1.4132674652124313</v>
      </c>
      <c r="E10" s="53">
        <v>1.4415782942794628</v>
      </c>
      <c r="F10" s="53">
        <v>0.78228472195000009</v>
      </c>
      <c r="G10" s="53">
        <v>0.80181081081000016</v>
      </c>
      <c r="H10" s="53">
        <v>1.7976906214025536</v>
      </c>
      <c r="I10" s="53">
        <v>1.7560922404405568</v>
      </c>
      <c r="J10" s="53">
        <v>2.39</v>
      </c>
      <c r="K10" s="53">
        <v>16.510000000000002</v>
      </c>
      <c r="L10" s="53">
        <v>5.4619570379359761</v>
      </c>
      <c r="M10" s="53"/>
      <c r="N10" s="109"/>
    </row>
    <row r="11" spans="1:14" x14ac:dyDescent="0.25">
      <c r="B11" s="52" t="s">
        <v>9</v>
      </c>
      <c r="C11" s="54">
        <v>359.19735662597446</v>
      </c>
      <c r="D11" s="54">
        <v>402.46817988374448</v>
      </c>
      <c r="E11" s="54">
        <v>472.93520622012431</v>
      </c>
      <c r="F11" s="54">
        <v>563.59298728439489</v>
      </c>
      <c r="G11" s="54">
        <v>691.20040935180498</v>
      </c>
      <c r="H11" s="54">
        <v>810.28424753637466</v>
      </c>
      <c r="I11" s="54">
        <v>887.55165692855337</v>
      </c>
      <c r="J11" s="53">
        <v>1005.5</v>
      </c>
      <c r="K11" s="53">
        <v>1080.1298592006549</v>
      </c>
      <c r="L11" s="53">
        <v>1106.1142588842602</v>
      </c>
      <c r="M11" s="53"/>
      <c r="N11" s="109"/>
    </row>
    <row r="12" spans="1:14" x14ac:dyDescent="0.25">
      <c r="B12" s="49"/>
      <c r="C12" s="11"/>
      <c r="D12" s="11"/>
      <c r="E12" s="11"/>
      <c r="F12" s="11"/>
      <c r="G12" s="11"/>
      <c r="H12" s="11"/>
      <c r="I12" s="11"/>
    </row>
    <row r="13" spans="1:14" x14ac:dyDescent="0.25">
      <c r="B13" s="11"/>
      <c r="C13" s="11"/>
      <c r="D13" s="11"/>
      <c r="E13" s="11"/>
      <c r="F13" s="11"/>
      <c r="G13" s="11"/>
      <c r="H13" s="11"/>
      <c r="I13" s="11"/>
    </row>
    <row r="14" spans="1:14" x14ac:dyDescent="0.25">
      <c r="B14" s="64" t="s">
        <v>299</v>
      </c>
      <c r="C14" s="11"/>
      <c r="D14" s="11"/>
      <c r="E14" s="11"/>
      <c r="F14" s="11"/>
      <c r="G14" s="11"/>
      <c r="H14" s="11"/>
      <c r="I14" s="11"/>
    </row>
    <row r="15" spans="1:14" x14ac:dyDescent="0.25">
      <c r="B15" s="11"/>
      <c r="C15" s="11"/>
      <c r="D15" s="11"/>
      <c r="E15" s="11"/>
      <c r="F15" s="11"/>
      <c r="G15" s="11"/>
      <c r="H15" s="11"/>
      <c r="I15" s="11"/>
    </row>
    <row r="16" spans="1:14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</sheetData>
  <mergeCells count="1">
    <mergeCell ref="B2:I2"/>
  </mergeCells>
  <hyperlinks>
    <hyperlink ref="A1" location="Índice!A1" display="volta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N19"/>
  <sheetViews>
    <sheetView showGridLines="0" workbookViewId="0">
      <selection activeCell="A4" sqref="A4"/>
    </sheetView>
  </sheetViews>
  <sheetFormatPr defaultRowHeight="15" x14ac:dyDescent="0.25"/>
  <cols>
    <col min="2" max="2" width="28.28515625" bestFit="1" customWidth="1"/>
    <col min="3" max="9" width="8" bestFit="1" customWidth="1"/>
    <col min="10" max="10" width="9.28515625" customWidth="1"/>
  </cols>
  <sheetData>
    <row r="1" spans="1:14" x14ac:dyDescent="0.25">
      <c r="A1" s="55" t="s">
        <v>109</v>
      </c>
    </row>
    <row r="2" spans="1:14" ht="18" x14ac:dyDescent="0.25">
      <c r="B2" s="198" t="s">
        <v>277</v>
      </c>
      <c r="C2" s="198"/>
      <c r="D2" s="198"/>
      <c r="E2" s="198"/>
      <c r="F2" s="198"/>
      <c r="G2" s="198"/>
      <c r="H2" s="198"/>
      <c r="I2" s="198"/>
    </row>
    <row r="3" spans="1:14" x14ac:dyDescent="0.25">
      <c r="B3" s="11"/>
      <c r="C3" s="11"/>
      <c r="D3" s="11"/>
      <c r="E3" s="11"/>
      <c r="F3" s="11"/>
      <c r="G3" s="11"/>
      <c r="H3" s="11"/>
      <c r="I3" s="11"/>
    </row>
    <row r="4" spans="1:14" ht="15.75" x14ac:dyDescent="0.25">
      <c r="B4" s="16" t="s">
        <v>136</v>
      </c>
      <c r="C4" s="11"/>
      <c r="D4" s="11"/>
      <c r="E4" s="11"/>
      <c r="F4" s="11"/>
      <c r="G4" s="11"/>
      <c r="H4" s="11"/>
      <c r="I4" s="11"/>
    </row>
    <row r="5" spans="1:14" x14ac:dyDescent="0.25">
      <c r="B5" s="51" t="s">
        <v>108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4" x14ac:dyDescent="0.25">
      <c r="B6" s="52" t="s">
        <v>106</v>
      </c>
      <c r="C6" s="53">
        <v>278.88797357999999</v>
      </c>
      <c r="D6" s="53">
        <v>271.33989890800001</v>
      </c>
      <c r="E6" s="53">
        <v>294.35603960899999</v>
      </c>
      <c r="F6" s="53">
        <v>347.54001784799999</v>
      </c>
      <c r="G6" s="53">
        <v>413.35426080000002</v>
      </c>
      <c r="H6" s="53">
        <v>438.04914794799998</v>
      </c>
      <c r="I6" s="53">
        <v>478.26168988699999</v>
      </c>
      <c r="J6" s="53">
        <v>455.44969690800002</v>
      </c>
      <c r="K6" s="53">
        <v>469.54594167034008</v>
      </c>
      <c r="L6" s="53">
        <v>551.08891526654008</v>
      </c>
      <c r="M6" s="53"/>
      <c r="N6" s="109"/>
    </row>
    <row r="7" spans="1:14" x14ac:dyDescent="0.25">
      <c r="B7" s="52" t="s">
        <v>151</v>
      </c>
      <c r="C7" s="53">
        <v>107.88921408600001</v>
      </c>
      <c r="D7" s="53">
        <v>107.876507495</v>
      </c>
      <c r="E7" s="53">
        <v>123.57952471900001</v>
      </c>
      <c r="F7" s="53">
        <v>125.129173361</v>
      </c>
      <c r="G7" s="53">
        <v>124.059550879</v>
      </c>
      <c r="H7" s="53">
        <v>136.45717949799999</v>
      </c>
      <c r="I7" s="53">
        <v>133.33992548999998</v>
      </c>
      <c r="J7" s="53">
        <v>119.216837423</v>
      </c>
      <c r="K7" s="53">
        <v>122.4009867429197</v>
      </c>
      <c r="L7" s="53">
        <v>137.34969662587901</v>
      </c>
      <c r="M7" s="53"/>
      <c r="N7" s="109"/>
    </row>
    <row r="8" spans="1:14" x14ac:dyDescent="0.25">
      <c r="B8" s="52" t="s">
        <v>102</v>
      </c>
      <c r="C8" s="53">
        <v>184.33757729199999</v>
      </c>
      <c r="D8" s="53">
        <v>182.596084902</v>
      </c>
      <c r="E8" s="53">
        <v>159.87667200600001</v>
      </c>
      <c r="F8" s="53">
        <v>119.339506789</v>
      </c>
      <c r="G8" s="53">
        <v>133.86010394799999</v>
      </c>
      <c r="H8" s="53">
        <v>136.28435108299999</v>
      </c>
      <c r="I8" s="53">
        <v>158.85365361500001</v>
      </c>
      <c r="J8" s="53">
        <v>188.751115172</v>
      </c>
      <c r="K8" s="53">
        <v>200.4769991143545</v>
      </c>
      <c r="L8" s="53">
        <v>189.81967870957999</v>
      </c>
      <c r="M8" s="53"/>
      <c r="N8" s="109"/>
    </row>
    <row r="9" spans="1:14" x14ac:dyDescent="0.25">
      <c r="B9" s="52" t="s">
        <v>103</v>
      </c>
      <c r="C9" s="53">
        <v>25.7</v>
      </c>
      <c r="D9" s="53">
        <v>29</v>
      </c>
      <c r="E9" s="53">
        <v>31.4</v>
      </c>
      <c r="F9" s="53">
        <v>32.700000000000003</v>
      </c>
      <c r="G9" s="53">
        <v>32.4</v>
      </c>
      <c r="H9" s="53">
        <v>31.7</v>
      </c>
      <c r="I9" s="53">
        <v>32.01</v>
      </c>
      <c r="J9" s="53">
        <v>32.01</v>
      </c>
      <c r="K9" s="53">
        <v>30.056550638985598</v>
      </c>
      <c r="L9" s="53">
        <v>31.630147386009998</v>
      </c>
      <c r="M9" s="53"/>
      <c r="N9" s="109"/>
    </row>
    <row r="10" spans="1:14" x14ac:dyDescent="0.25">
      <c r="B10" s="52" t="s">
        <v>156</v>
      </c>
      <c r="C10" s="53">
        <v>48.218993206</v>
      </c>
      <c r="D10" s="53">
        <v>54.862370386000002</v>
      </c>
      <c r="E10" s="53">
        <v>61.861175506999999</v>
      </c>
      <c r="F10" s="53">
        <v>58.10457839</v>
      </c>
      <c r="G10" s="53">
        <v>50.87844965</v>
      </c>
      <c r="H10" s="53">
        <v>58.735020892999998</v>
      </c>
      <c r="I10" s="53">
        <v>60.491307425999999</v>
      </c>
      <c r="J10" s="53">
        <v>121.935346869</v>
      </c>
      <c r="K10" s="53">
        <v>143.65567968612311</v>
      </c>
      <c r="L10" s="53">
        <v>110.09473313939192</v>
      </c>
      <c r="M10" s="53"/>
      <c r="N10" s="109"/>
    </row>
    <row r="11" spans="1:14" x14ac:dyDescent="0.25">
      <c r="B11" s="52" t="s">
        <v>9</v>
      </c>
      <c r="C11" s="53">
        <v>645.03375816400012</v>
      </c>
      <c r="D11" s="53">
        <v>645.67486169099993</v>
      </c>
      <c r="E11" s="53">
        <v>671.07341184099994</v>
      </c>
      <c r="F11" s="53">
        <v>682.81327638800008</v>
      </c>
      <c r="G11" s="53">
        <v>754.55236527699992</v>
      </c>
      <c r="H11" s="53">
        <v>801.22569942199993</v>
      </c>
      <c r="I11" s="53">
        <v>862.95657641799994</v>
      </c>
      <c r="J11" s="53">
        <v>917.362996372</v>
      </c>
      <c r="K11" s="53">
        <v>966.13615785272304</v>
      </c>
      <c r="L11" s="53">
        <v>1019.983171127401</v>
      </c>
      <c r="N11" s="109"/>
    </row>
    <row r="12" spans="1:14" x14ac:dyDescent="0.25">
      <c r="B12" s="52"/>
      <c r="C12" s="53"/>
      <c r="D12" s="53"/>
      <c r="E12" s="53"/>
      <c r="F12" s="53"/>
      <c r="G12" s="53"/>
      <c r="H12" s="53"/>
      <c r="I12" s="53"/>
      <c r="J12" s="53"/>
      <c r="K12" s="53"/>
    </row>
    <row r="13" spans="1:14" x14ac:dyDescent="0.25">
      <c r="B13" s="11"/>
      <c r="C13" s="11"/>
      <c r="D13" s="11"/>
      <c r="E13" s="11"/>
      <c r="F13" s="11"/>
      <c r="G13" s="11"/>
      <c r="H13" s="11"/>
      <c r="I13" s="11"/>
    </row>
    <row r="14" spans="1:14" x14ac:dyDescent="0.25">
      <c r="B14" s="51" t="s">
        <v>152</v>
      </c>
      <c r="C14" s="51">
        <v>2012</v>
      </c>
      <c r="D14" s="51">
        <v>2013</v>
      </c>
      <c r="E14" s="51">
        <v>2014</v>
      </c>
      <c r="F14" s="51">
        <v>2015</v>
      </c>
      <c r="G14" s="51">
        <v>2016</v>
      </c>
      <c r="H14" s="51">
        <v>2017</v>
      </c>
      <c r="I14" s="51">
        <v>2018</v>
      </c>
      <c r="J14" s="51">
        <v>2019</v>
      </c>
      <c r="K14" s="51">
        <v>2020</v>
      </c>
      <c r="L14" s="156">
        <v>44470</v>
      </c>
    </row>
    <row r="15" spans="1:14" x14ac:dyDescent="0.25">
      <c r="B15" s="52" t="s">
        <v>153</v>
      </c>
      <c r="C15" s="53">
        <f>'[1]Invest. EFPC+abertura'!$F$7</f>
        <v>26.958967060999999</v>
      </c>
      <c r="D15" s="53">
        <f>'[1]Invest. EFPC+abertura'!$F$8</f>
        <v>31.019709415000001</v>
      </c>
      <c r="E15" s="53">
        <f>'[1]Invest. EFPC+abertura'!$F$9</f>
        <v>34.065772211999999</v>
      </c>
      <c r="F15" s="53">
        <f>'[1]Invest. EFPC+abertura'!$F$10</f>
        <v>30.884743747000002</v>
      </c>
      <c r="G15" s="53">
        <f>'[1]Invest. EFPC+abertura'!$F$11</f>
        <v>22.151034729999999</v>
      </c>
      <c r="H15" s="53">
        <f>'[1]Invest. EFPC+abertura'!$F$12</f>
        <v>30.028705766000002</v>
      </c>
      <c r="I15" s="53">
        <f>'[1]Invest. EFPC+abertura'!$F$13</f>
        <v>32.276612493000002</v>
      </c>
      <c r="J15" s="53">
        <f>'[1]Invest. EFPC+abertura'!$F$14</f>
        <v>91.881859935999998</v>
      </c>
      <c r="K15" s="53">
        <v>117.27486635981271</v>
      </c>
      <c r="L15" s="53">
        <v>83.520224666760498</v>
      </c>
      <c r="M15" s="53"/>
    </row>
    <row r="16" spans="1:14" x14ac:dyDescent="0.25">
      <c r="B16" s="52" t="s">
        <v>154</v>
      </c>
      <c r="C16" s="53">
        <f>'[1]Invest. EFPC+abertura'!$G$7</f>
        <v>16.652249504</v>
      </c>
      <c r="D16" s="53">
        <f>'[1]Invest. EFPC+abertura'!$G$8</f>
        <v>17.687457617</v>
      </c>
      <c r="E16" s="53">
        <f>'[1]Invest. EFPC+abertura'!$G$9</f>
        <v>18.999595053</v>
      </c>
      <c r="F16" s="53">
        <f>'[1]Invest. EFPC+abertura'!$G$10</f>
        <v>19.753000751999998</v>
      </c>
      <c r="G16" s="53">
        <f>'[1]Invest. EFPC+abertura'!$G$11</f>
        <v>20.335273495999999</v>
      </c>
      <c r="H16" s="53">
        <f>'[1]Invest. EFPC+abertura'!$G$12</f>
        <v>20.514775148999998</v>
      </c>
      <c r="I16" s="53">
        <f>'[1]Invest. EFPC+abertura'!$G$13</f>
        <v>21.460048066999999</v>
      </c>
      <c r="J16" s="53">
        <f>'[1]Invest. EFPC+abertura'!$G$14</f>
        <v>20.657353788000002</v>
      </c>
      <c r="K16" s="53">
        <v>19.479085624610001</v>
      </c>
      <c r="L16" s="53">
        <v>21.523587029130002</v>
      </c>
      <c r="M16" s="53"/>
    </row>
    <row r="17" spans="2:13" x14ac:dyDescent="0.25">
      <c r="B17" s="52" t="s">
        <v>155</v>
      </c>
      <c r="C17" s="53">
        <f>'[1]Invest. EFPC+abertura'!$I$7</f>
        <v>4.6077766410000001</v>
      </c>
      <c r="D17" s="53">
        <f>'[1]Invest. EFPC+abertura'!$I$8</f>
        <v>6.1552033540000002</v>
      </c>
      <c r="E17" s="53">
        <f>'[1]Invest. EFPC+abertura'!$I$9</f>
        <v>8.7958082419999997</v>
      </c>
      <c r="F17" s="53">
        <f>'[1]Invest. EFPC+abertura'!$I$10</f>
        <v>7.4668338910000003</v>
      </c>
      <c r="G17" s="53">
        <f>'[1]Invest. EFPC+abertura'!$I$11</f>
        <v>8.3921414240000001</v>
      </c>
      <c r="H17" s="53">
        <f>'[1]Invest. EFPC+abertura'!$I$12</f>
        <v>8.1915399779999998</v>
      </c>
      <c r="I17" s="53">
        <f>'[1]Invest. EFPC+abertura'!$I$13</f>
        <v>6.7546468659999999</v>
      </c>
      <c r="J17" s="53">
        <f>'[1]Invest. EFPC+abertura'!$I$14</f>
        <v>9.3961331450000003</v>
      </c>
      <c r="K17" s="53">
        <v>6.9017277017003948</v>
      </c>
      <c r="L17" s="53">
        <v>5.0509214435014229</v>
      </c>
      <c r="M17" s="53"/>
    </row>
    <row r="18" spans="2:13" x14ac:dyDescent="0.25">
      <c r="J18" s="109"/>
    </row>
    <row r="19" spans="2:13" x14ac:dyDescent="0.25">
      <c r="B19" s="64" t="s">
        <v>293</v>
      </c>
    </row>
  </sheetData>
  <mergeCells count="1">
    <mergeCell ref="B2:I2"/>
  </mergeCells>
  <hyperlinks>
    <hyperlink ref="A1" location="Índice!A1" display="volta" xr:uid="{00000000-0004-0000-2F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11"/>
  <sheetViews>
    <sheetView showGridLines="0" workbookViewId="0">
      <selection activeCell="J31" sqref="J31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5" t="s">
        <v>109</v>
      </c>
    </row>
    <row r="2" spans="1:13" ht="18" x14ac:dyDescent="0.25">
      <c r="B2" s="198" t="s">
        <v>277</v>
      </c>
      <c r="C2" s="198"/>
      <c r="D2" s="198"/>
      <c r="E2" s="198"/>
      <c r="F2" s="198"/>
      <c r="G2" s="198"/>
      <c r="H2" s="198"/>
      <c r="I2" s="19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274</v>
      </c>
      <c r="C4" s="11"/>
      <c r="D4" s="11"/>
      <c r="E4" s="11"/>
      <c r="F4" s="11"/>
      <c r="G4" s="11"/>
      <c r="H4" s="11"/>
      <c r="I4" s="11"/>
    </row>
    <row r="5" spans="1:13" x14ac:dyDescent="0.25">
      <c r="B5" s="51" t="s">
        <v>160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3" x14ac:dyDescent="0.25">
      <c r="B6" s="52" t="s">
        <v>157</v>
      </c>
      <c r="C6" s="110">
        <v>0.19468245144697754</v>
      </c>
      <c r="D6" s="110">
        <v>0.15050296890045717</v>
      </c>
      <c r="E6" s="110">
        <v>0.19498484876638231</v>
      </c>
      <c r="F6" s="110">
        <v>0.49725588235627249</v>
      </c>
      <c r="G6" s="110">
        <v>0.36739784093465583</v>
      </c>
      <c r="H6" s="110">
        <v>0.32131652415165113</v>
      </c>
      <c r="I6" s="110">
        <v>0.44586727221053485</v>
      </c>
      <c r="J6" s="110">
        <v>0.53021043047486094</v>
      </c>
      <c r="K6" s="110">
        <v>0.56077769523084309</v>
      </c>
      <c r="L6" s="110">
        <v>0.52046937717900599</v>
      </c>
      <c r="M6" s="110"/>
    </row>
    <row r="7" spans="1:13" x14ac:dyDescent="0.25">
      <c r="B7" s="52" t="s">
        <v>158</v>
      </c>
      <c r="C7" s="110">
        <v>0.37607419189526892</v>
      </c>
      <c r="D7" s="110">
        <v>0.39724409992071524</v>
      </c>
      <c r="E7" s="110">
        <v>0.32538628936077058</v>
      </c>
      <c r="F7" s="110">
        <v>0.30153696232818739</v>
      </c>
      <c r="G7" s="110">
        <v>0.43172888231173318</v>
      </c>
      <c r="H7" s="110">
        <v>0.46382102104424028</v>
      </c>
      <c r="I7" s="110">
        <v>0.32236922492793929</v>
      </c>
      <c r="J7" s="110">
        <v>0.16631354041849669</v>
      </c>
      <c r="K7" s="110">
        <v>0.14573465307729594</v>
      </c>
      <c r="L7" s="110">
        <v>0.12746614662522879</v>
      </c>
      <c r="M7" s="110"/>
    </row>
    <row r="8" spans="1:13" x14ac:dyDescent="0.25">
      <c r="B8" s="52" t="s">
        <v>159</v>
      </c>
      <c r="C8" s="110">
        <v>0.29188302723866605</v>
      </c>
      <c r="D8" s="110">
        <v>0.33641229474565554</v>
      </c>
      <c r="E8" s="110">
        <v>0.33886627683586451</v>
      </c>
      <c r="F8" s="110">
        <v>0.13436312460368394</v>
      </c>
      <c r="G8" s="110">
        <v>0.11746291324154817</v>
      </c>
      <c r="H8" s="110">
        <v>0.14254739263996452</v>
      </c>
      <c r="I8" s="110">
        <v>0.15378141719882521</v>
      </c>
      <c r="J8" s="110">
        <v>0.22825980447882802</v>
      </c>
      <c r="K8" s="110">
        <v>0.27798410489838016</v>
      </c>
      <c r="L8" s="110">
        <v>0.26908470363118769</v>
      </c>
      <c r="M8" s="110"/>
    </row>
    <row r="9" spans="1:13" x14ac:dyDescent="0.25">
      <c r="B9" s="52" t="s">
        <v>104</v>
      </c>
      <c r="C9" s="110">
        <v>0.13736032941908746</v>
      </c>
      <c r="D9" s="110">
        <v>0.11584063643317201</v>
      </c>
      <c r="E9" s="110">
        <v>0.1407625850369825</v>
      </c>
      <c r="F9" s="110">
        <v>6.6844030711856225E-2</v>
      </c>
      <c r="G9" s="110">
        <v>8.3410363512062727E-2</v>
      </c>
      <c r="H9" s="110">
        <v>7.2315062164144059E-2</v>
      </c>
      <c r="I9" s="110">
        <v>7.7982085662700554E-2</v>
      </c>
      <c r="J9" s="110">
        <v>7.5216224627814285E-2</v>
      </c>
      <c r="K9" s="110">
        <v>1.5503546793480897E-2</v>
      </c>
      <c r="L9" s="110">
        <v>8.2979772564577475E-2</v>
      </c>
      <c r="M9" s="110"/>
    </row>
    <row r="10" spans="1:13" x14ac:dyDescent="0.25">
      <c r="B10" s="52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3" x14ac:dyDescent="0.25">
      <c r="B11" s="64" t="s">
        <v>299</v>
      </c>
    </row>
  </sheetData>
  <mergeCells count="1">
    <mergeCell ref="B2:I2"/>
  </mergeCells>
  <hyperlinks>
    <hyperlink ref="A1" location="Índice!A1" display="volta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5"/>
  <sheetViews>
    <sheetView showGridLines="0" workbookViewId="0">
      <selection activeCell="M20" sqref="M20"/>
    </sheetView>
  </sheetViews>
  <sheetFormatPr defaultRowHeight="15" x14ac:dyDescent="0.25"/>
  <cols>
    <col min="2" max="2" width="19.140625" customWidth="1"/>
    <col min="3" max="3" width="10.85546875" customWidth="1"/>
    <col min="14" max="14" width="13.28515625" bestFit="1" customWidth="1"/>
  </cols>
  <sheetData>
    <row r="1" spans="1:14" x14ac:dyDescent="0.25">
      <c r="A1" s="55" t="s">
        <v>109</v>
      </c>
    </row>
    <row r="2" spans="1:14" ht="18" x14ac:dyDescent="0.25">
      <c r="B2" s="197" t="s">
        <v>23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4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ht="15.75" x14ac:dyDescent="0.25">
      <c r="B4" s="16" t="s">
        <v>110</v>
      </c>
      <c r="C4" s="11"/>
      <c r="D4" s="11"/>
      <c r="E4" s="11"/>
      <c r="F4" s="11"/>
      <c r="G4" s="11"/>
      <c r="H4" s="11"/>
      <c r="I4" s="11"/>
      <c r="J4" s="11"/>
      <c r="K4" s="11"/>
    </row>
    <row r="5" spans="1:14" x14ac:dyDescent="0.25">
      <c r="B5" s="23" t="s">
        <v>33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  <c r="N5" s="13">
        <v>2021</v>
      </c>
    </row>
    <row r="6" spans="1:14" x14ac:dyDescent="0.25">
      <c r="B6" s="18" t="s">
        <v>29</v>
      </c>
      <c r="C6" s="19">
        <v>2242217</v>
      </c>
      <c r="D6" s="19">
        <v>2351677</v>
      </c>
      <c r="E6" s="19">
        <v>2385026</v>
      </c>
      <c r="F6" s="19">
        <v>2429791</v>
      </c>
      <c r="G6" s="19">
        <v>2525463</v>
      </c>
      <c r="H6" s="19">
        <v>2513966</v>
      </c>
      <c r="I6" s="19">
        <v>2458961</v>
      </c>
      <c r="J6" s="19">
        <v>2524800</v>
      </c>
      <c r="K6" s="19">
        <v>2528047</v>
      </c>
      <c r="L6" s="19">
        <v>2652162</v>
      </c>
      <c r="M6" s="19">
        <v>2849449</v>
      </c>
      <c r="N6" s="175">
        <v>2855617</v>
      </c>
    </row>
    <row r="7" spans="1:14" x14ac:dyDescent="0.25">
      <c r="B7" s="18" t="s">
        <v>30</v>
      </c>
      <c r="C7" s="19">
        <v>507488</v>
      </c>
      <c r="D7" s="19">
        <v>516703</v>
      </c>
      <c r="E7" s="19">
        <v>526808</v>
      </c>
      <c r="F7" s="19">
        <v>540752</v>
      </c>
      <c r="G7" s="19">
        <v>558206</v>
      </c>
      <c r="H7" s="19">
        <v>574834</v>
      </c>
      <c r="I7" s="19">
        <v>596669</v>
      </c>
      <c r="J7" s="19">
        <v>625450</v>
      </c>
      <c r="K7" s="19">
        <v>646370</v>
      </c>
      <c r="L7" s="19">
        <v>667644</v>
      </c>
      <c r="M7" s="19">
        <v>680830</v>
      </c>
      <c r="N7" s="175">
        <v>688398</v>
      </c>
    </row>
    <row r="8" spans="1:14" x14ac:dyDescent="0.25">
      <c r="B8" s="18" t="s">
        <v>31</v>
      </c>
      <c r="C8" s="19">
        <v>160753</v>
      </c>
      <c r="D8" s="19">
        <v>160503</v>
      </c>
      <c r="E8" s="19">
        <v>163949</v>
      </c>
      <c r="F8" s="19">
        <v>169586</v>
      </c>
      <c r="G8" s="19">
        <v>171725</v>
      </c>
      <c r="H8" s="19">
        <v>171860</v>
      </c>
      <c r="I8" s="19">
        <v>176128</v>
      </c>
      <c r="J8" s="19">
        <v>179029</v>
      </c>
      <c r="K8" s="19">
        <v>182567</v>
      </c>
      <c r="L8" s="19">
        <v>183801</v>
      </c>
      <c r="M8" s="19">
        <v>188401</v>
      </c>
      <c r="N8" s="175">
        <v>192124</v>
      </c>
    </row>
    <row r="9" spans="1:14" x14ac:dyDescent="0.25">
      <c r="B9" s="21" t="s">
        <v>32</v>
      </c>
      <c r="C9" s="22">
        <v>2910458</v>
      </c>
      <c r="D9" s="22">
        <v>3028883</v>
      </c>
      <c r="E9" s="22">
        <v>3075783</v>
      </c>
      <c r="F9" s="22">
        <v>3140129</v>
      </c>
      <c r="G9" s="22">
        <v>3255394</v>
      </c>
      <c r="H9" s="22">
        <v>3260660</v>
      </c>
      <c r="I9" s="22">
        <v>3231758</v>
      </c>
      <c r="J9" s="22">
        <v>3329279</v>
      </c>
      <c r="K9" s="22">
        <v>3356984</v>
      </c>
      <c r="L9" s="22">
        <f>L6+L7+L8</f>
        <v>3503607</v>
      </c>
      <c r="M9" s="22">
        <f>M6+M7+M8</f>
        <v>3718680</v>
      </c>
      <c r="N9" s="176">
        <v>3736139</v>
      </c>
    </row>
    <row r="10" spans="1:14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4" x14ac:dyDescent="0.25">
      <c r="B11" s="49" t="s">
        <v>285</v>
      </c>
      <c r="C11" s="49"/>
      <c r="D11" s="49"/>
      <c r="E11" s="49"/>
      <c r="F11" s="49"/>
      <c r="G11" s="49"/>
      <c r="H11" s="11"/>
      <c r="I11" s="11"/>
      <c r="J11" s="11"/>
      <c r="K11" s="11"/>
    </row>
    <row r="12" spans="1:14" x14ac:dyDescent="0.25">
      <c r="B12" s="49"/>
      <c r="C12" s="49"/>
      <c r="D12" s="49"/>
      <c r="E12" s="49"/>
      <c r="F12" s="49"/>
      <c r="G12" s="49"/>
      <c r="H12" s="11"/>
      <c r="I12" s="11"/>
      <c r="J12" s="11"/>
      <c r="K12" s="11"/>
    </row>
    <row r="13" spans="1:14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4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4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4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</sheetData>
  <mergeCells count="1">
    <mergeCell ref="B2:K2"/>
  </mergeCells>
  <hyperlinks>
    <hyperlink ref="A1" location="Índice!A1" display="volta" xr:uid="{00000000-0004-0000-0400-000000000000}"/>
  </hyperlink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2"/>
  <sheetViews>
    <sheetView showGridLines="0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5" t="s">
        <v>109</v>
      </c>
    </row>
    <row r="2" spans="1:13" ht="18" x14ac:dyDescent="0.25">
      <c r="B2" s="198" t="s">
        <v>277</v>
      </c>
      <c r="C2" s="198"/>
      <c r="D2" s="198"/>
      <c r="E2" s="198"/>
      <c r="F2" s="198"/>
      <c r="G2" s="198"/>
      <c r="H2" s="198"/>
      <c r="I2" s="19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275</v>
      </c>
      <c r="C4" s="11"/>
      <c r="D4" s="11"/>
      <c r="E4" s="11"/>
      <c r="F4" s="11"/>
      <c r="G4" s="11"/>
      <c r="H4" s="11"/>
      <c r="I4" s="11"/>
    </row>
    <row r="5" spans="1:13" x14ac:dyDescent="0.25">
      <c r="B5" s="51" t="s">
        <v>161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3" x14ac:dyDescent="0.25">
      <c r="B6" s="52" t="s">
        <v>157</v>
      </c>
      <c r="C6" s="110">
        <v>6.414653862328791E-2</v>
      </c>
      <c r="D6" s="110">
        <v>6.2845846300147445E-2</v>
      </c>
      <c r="E6" s="110">
        <v>6.4328128160365664E-2</v>
      </c>
      <c r="F6" s="110">
        <v>7.3267672625009314E-2</v>
      </c>
      <c r="G6" s="110">
        <v>9.5240232548897061E-2</v>
      </c>
      <c r="H6" s="110">
        <v>0.10906478527581252</v>
      </c>
      <c r="I6" s="110">
        <v>0.10753662826153021</v>
      </c>
      <c r="J6" s="110">
        <v>0.1059538693870625</v>
      </c>
      <c r="K6" s="110">
        <v>8.1314385030105366E-2</v>
      </c>
      <c r="L6" s="110">
        <v>8.3899230896236174E-2</v>
      </c>
      <c r="M6" s="110"/>
    </row>
    <row r="7" spans="1:13" x14ac:dyDescent="0.25">
      <c r="B7" s="52" t="s">
        <v>158</v>
      </c>
      <c r="C7" s="110">
        <v>6.2307686689900124E-2</v>
      </c>
      <c r="D7" s="110">
        <v>6.4065280744558958E-2</v>
      </c>
      <c r="E7" s="110">
        <v>5.6335902018609413E-2</v>
      </c>
      <c r="F7" s="110">
        <v>3.9700789208580993E-2</v>
      </c>
      <c r="G7" s="110">
        <v>2.9953432688915343E-2</v>
      </c>
      <c r="H7" s="110">
        <v>2.2586393826726118E-2</v>
      </c>
      <c r="I7" s="110">
        <v>2.7405600278263643E-2</v>
      </c>
      <c r="J7" s="110">
        <v>2.1517442457610531E-2</v>
      </c>
      <c r="K7" s="110">
        <v>3.0133785474823468E-2</v>
      </c>
      <c r="L7" s="110">
        <v>2.1749778238310303E-2</v>
      </c>
      <c r="M7" s="110"/>
    </row>
    <row r="8" spans="1:13" x14ac:dyDescent="0.25">
      <c r="B8" s="52" t="s">
        <v>159</v>
      </c>
      <c r="C8" s="110">
        <v>0.86591488668623229</v>
      </c>
      <c r="D8" s="110">
        <v>0.86882872066722516</v>
      </c>
      <c r="E8" s="110">
        <v>0.87492090729306671</v>
      </c>
      <c r="F8" s="110">
        <v>0.88312247122334908</v>
      </c>
      <c r="G8" s="110">
        <v>0.87145515037079146</v>
      </c>
      <c r="H8" s="110">
        <v>0.86583266963350758</v>
      </c>
      <c r="I8" s="110">
        <v>0.86260801488588623</v>
      </c>
      <c r="J8" s="110">
        <v>0.87002649140046617</v>
      </c>
      <c r="K8" s="110">
        <v>0.88525455316192947</v>
      </c>
      <c r="L8" s="110">
        <v>0.89115183077322491</v>
      </c>
      <c r="M8" s="110"/>
    </row>
    <row r="9" spans="1:13" x14ac:dyDescent="0.25">
      <c r="B9" s="52" t="s">
        <v>104</v>
      </c>
      <c r="C9" s="110">
        <v>7.6308880005794971E-3</v>
      </c>
      <c r="D9" s="110">
        <v>4.2601522880685002E-3</v>
      </c>
      <c r="E9" s="110">
        <v>4.4150625279582951E-3</v>
      </c>
      <c r="F9" s="110">
        <v>3.9090669430606175E-3</v>
      </c>
      <c r="G9" s="110">
        <v>3.3511843913962111E-3</v>
      </c>
      <c r="H9" s="110">
        <v>2.5161512639538014E-3</v>
      </c>
      <c r="I9" s="110">
        <v>2.449756574319983E-3</v>
      </c>
      <c r="J9" s="110">
        <v>2.5021967548607303E-3</v>
      </c>
      <c r="K9" s="110">
        <v>3.2972763331418544E-3</v>
      </c>
      <c r="L9" s="110">
        <v>3.1991600922287289E-3</v>
      </c>
      <c r="M9" s="110"/>
    </row>
    <row r="10" spans="1:13" x14ac:dyDescent="0.25">
      <c r="B10" s="52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3" x14ac:dyDescent="0.25">
      <c r="B11" s="52"/>
      <c r="C11" s="53"/>
      <c r="D11" s="53"/>
      <c r="E11" s="53"/>
      <c r="F11" s="53"/>
      <c r="G11" s="53"/>
      <c r="H11" s="53"/>
      <c r="I11" s="53"/>
      <c r="J11" s="53"/>
      <c r="K11" s="53"/>
    </row>
    <row r="12" spans="1:13" x14ac:dyDescent="0.25">
      <c r="B12" s="64" t="s">
        <v>293</v>
      </c>
    </row>
  </sheetData>
  <mergeCells count="1">
    <mergeCell ref="B2:I2"/>
  </mergeCells>
  <hyperlinks>
    <hyperlink ref="A1" location="Índice!A1" display="volta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2"/>
  <sheetViews>
    <sheetView showGridLines="0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5" t="s">
        <v>109</v>
      </c>
    </row>
    <row r="2" spans="1:13" ht="18" x14ac:dyDescent="0.25">
      <c r="B2" s="198" t="s">
        <v>277</v>
      </c>
      <c r="C2" s="198"/>
      <c r="D2" s="198"/>
      <c r="E2" s="198"/>
      <c r="F2" s="198"/>
      <c r="G2" s="198"/>
      <c r="H2" s="198"/>
      <c r="I2" s="19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276</v>
      </c>
      <c r="C4" s="11"/>
      <c r="D4" s="11"/>
      <c r="E4" s="11"/>
      <c r="F4" s="11"/>
      <c r="G4" s="11"/>
      <c r="H4" s="11"/>
      <c r="I4" s="11"/>
    </row>
    <row r="5" spans="1:13" ht="25.5" x14ac:dyDescent="0.25">
      <c r="B5" s="112" t="s">
        <v>162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11">
        <v>2020</v>
      </c>
      <c r="L5" s="157">
        <v>44470</v>
      </c>
    </row>
    <row r="6" spans="1:13" x14ac:dyDescent="0.25">
      <c r="B6" s="52" t="s">
        <v>163</v>
      </c>
      <c r="C6" s="110">
        <v>0.25191908811314528</v>
      </c>
      <c r="D6" s="110">
        <v>0.42456190363635787</v>
      </c>
      <c r="E6" s="110">
        <v>0.50712107004264506</v>
      </c>
      <c r="F6" s="110">
        <v>0.10709630612806108</v>
      </c>
      <c r="G6" s="110">
        <v>6.4709315737613252E-2</v>
      </c>
      <c r="H6" s="110">
        <v>5.9553967165847474E-2</v>
      </c>
      <c r="I6" s="110">
        <v>6.5968403711955295E-2</v>
      </c>
      <c r="J6" s="110">
        <v>8.5695472262424577E-2</v>
      </c>
      <c r="K6" s="110">
        <v>0.19202577309339505</v>
      </c>
      <c r="L6" s="110">
        <v>0.10943756623470904</v>
      </c>
      <c r="M6" s="110"/>
    </row>
    <row r="7" spans="1:13" x14ac:dyDescent="0.25">
      <c r="B7" s="52" t="s">
        <v>164</v>
      </c>
      <c r="C7" s="110">
        <v>0.33511945626188822</v>
      </c>
      <c r="D7" s="110">
        <v>0.31188886191367315</v>
      </c>
      <c r="E7" s="110">
        <v>0.16559512813418334</v>
      </c>
      <c r="F7" s="110">
        <v>0.14750144240931401</v>
      </c>
      <c r="G7" s="110">
        <v>0.17564208020544544</v>
      </c>
      <c r="H7" s="110">
        <v>0.29143044019873421</v>
      </c>
      <c r="I7" s="110">
        <v>0.42069831983881395</v>
      </c>
      <c r="J7" s="110">
        <v>0.33749054298361281</v>
      </c>
      <c r="K7" s="110">
        <v>0.24108127039145374</v>
      </c>
      <c r="L7" s="110">
        <v>0.37609856335622088</v>
      </c>
      <c r="M7" s="110"/>
    </row>
    <row r="8" spans="1:13" x14ac:dyDescent="0.25">
      <c r="B8" s="52" t="s">
        <v>165</v>
      </c>
      <c r="C8" s="110">
        <v>0.18064910595252162</v>
      </c>
      <c r="D8" s="110">
        <v>0.1100279163080374</v>
      </c>
      <c r="E8" s="110">
        <v>9.8287998823885045E-2</v>
      </c>
      <c r="F8" s="110">
        <v>0.18401443679433352</v>
      </c>
      <c r="G8" s="110">
        <v>0.49093548572498197</v>
      </c>
      <c r="H8" s="110">
        <v>0.38002748931743241</v>
      </c>
      <c r="I8" s="110">
        <v>0.23796055583773798</v>
      </c>
      <c r="J8" s="110">
        <v>0.27372339085073771</v>
      </c>
      <c r="K8" s="110">
        <v>0.3194357717015488</v>
      </c>
      <c r="L8" s="110">
        <v>0.23120716833772731</v>
      </c>
      <c r="M8" s="110"/>
    </row>
    <row r="9" spans="1:13" x14ac:dyDescent="0.25">
      <c r="B9" s="52" t="s">
        <v>166</v>
      </c>
      <c r="C9" s="110">
        <v>0.23231234967244477</v>
      </c>
      <c r="D9" s="110">
        <v>0.15352131814193157</v>
      </c>
      <c r="E9" s="110">
        <v>0.22899580299928654</v>
      </c>
      <c r="F9" s="110">
        <v>0.56138781466829135</v>
      </c>
      <c r="G9" s="110">
        <v>0.26871311833195943</v>
      </c>
      <c r="H9" s="110">
        <v>0.26898810331798578</v>
      </c>
      <c r="I9" s="110">
        <v>0.27537272061149276</v>
      </c>
      <c r="J9" s="110">
        <v>0.3030905939032249</v>
      </c>
      <c r="K9" s="110">
        <v>0.24745718481360232</v>
      </c>
      <c r="L9" s="110">
        <v>0.28325670207134274</v>
      </c>
      <c r="M9" s="110"/>
    </row>
    <row r="10" spans="1:13" x14ac:dyDescent="0.25">
      <c r="B10" s="52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3" x14ac:dyDescent="0.25">
      <c r="B11" s="52"/>
      <c r="C11" s="53"/>
      <c r="D11" s="53"/>
      <c r="E11" s="53"/>
      <c r="F11" s="53"/>
      <c r="G11" s="53"/>
      <c r="H11" s="53"/>
      <c r="I11" s="53"/>
      <c r="J11" s="53"/>
      <c r="K11" s="53"/>
    </row>
    <row r="12" spans="1:13" x14ac:dyDescent="0.25">
      <c r="B12" s="64" t="s">
        <v>299</v>
      </c>
    </row>
  </sheetData>
  <mergeCells count="1">
    <mergeCell ref="B2:I2"/>
  </mergeCells>
  <hyperlinks>
    <hyperlink ref="A1" location="Índice!A1" display="volta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2"/>
  <sheetViews>
    <sheetView showGridLines="0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5" t="s">
        <v>109</v>
      </c>
    </row>
    <row r="2" spans="1:13" ht="18" x14ac:dyDescent="0.25">
      <c r="B2" s="198" t="s">
        <v>277</v>
      </c>
      <c r="C2" s="198"/>
      <c r="D2" s="198"/>
      <c r="E2" s="198"/>
      <c r="F2" s="198"/>
      <c r="G2" s="198"/>
      <c r="H2" s="198"/>
      <c r="I2" s="19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278</v>
      </c>
      <c r="C4" s="11"/>
      <c r="D4" s="11"/>
      <c r="E4" s="11"/>
      <c r="F4" s="11"/>
      <c r="G4" s="11"/>
      <c r="H4" s="11"/>
      <c r="I4" s="11"/>
    </row>
    <row r="5" spans="1:13" ht="25.5" x14ac:dyDescent="0.25">
      <c r="B5" s="112" t="s">
        <v>167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11">
        <v>2020</v>
      </c>
      <c r="L5" s="157">
        <v>44470</v>
      </c>
    </row>
    <row r="6" spans="1:13" x14ac:dyDescent="0.25">
      <c r="B6" s="52" t="s">
        <v>163</v>
      </c>
      <c r="C6" s="110">
        <v>6.1423734631785715E-2</v>
      </c>
      <c r="D6" s="110">
        <v>6.0834225907140035E-2</v>
      </c>
      <c r="E6" s="110">
        <v>6.7819771812698743E-2</v>
      </c>
      <c r="F6" s="110">
        <v>3.9659786856412665E-2</v>
      </c>
      <c r="G6" s="110">
        <v>5.6511236855440385E-2</v>
      </c>
      <c r="H6" s="110">
        <v>3.8880379222036965E-2</v>
      </c>
      <c r="I6" s="110">
        <v>3.9114314915594993E-2</v>
      </c>
      <c r="J6" s="110">
        <v>5.2640748306791219E-2</v>
      </c>
      <c r="K6" s="110">
        <v>9.0877328748908373E-2</v>
      </c>
      <c r="L6" s="110">
        <v>5.7401341431483226E-2</v>
      </c>
      <c r="M6" s="110"/>
    </row>
    <row r="7" spans="1:13" x14ac:dyDescent="0.25">
      <c r="B7" s="52" t="s">
        <v>164</v>
      </c>
      <c r="C7" s="110">
        <v>0.14271209860472681</v>
      </c>
      <c r="D7" s="110">
        <v>0.1002773628791841</v>
      </c>
      <c r="E7" s="110">
        <v>9.8345534224170333E-2</v>
      </c>
      <c r="F7" s="110">
        <v>0.10324936182072249</v>
      </c>
      <c r="G7" s="110">
        <v>8.9245712866771743E-2</v>
      </c>
      <c r="H7" s="110">
        <v>0.10568213893825056</v>
      </c>
      <c r="I7" s="110">
        <v>0.15434528124182931</v>
      </c>
      <c r="J7" s="110">
        <v>0.15744360677938804</v>
      </c>
      <c r="K7" s="110">
        <v>9.2700453550059E-2</v>
      </c>
      <c r="L7" s="110">
        <v>0.14033487292959884</v>
      </c>
      <c r="M7" s="110"/>
    </row>
    <row r="8" spans="1:13" x14ac:dyDescent="0.25">
      <c r="B8" s="52" t="s">
        <v>165</v>
      </c>
      <c r="C8" s="110">
        <v>0.10910630529523299</v>
      </c>
      <c r="D8" s="110">
        <v>0.10239494320539481</v>
      </c>
      <c r="E8" s="110">
        <v>4.4570712202930518E-2</v>
      </c>
      <c r="F8" s="110">
        <v>0.1038633034226811</v>
      </c>
      <c r="G8" s="110">
        <v>0.15889688895871976</v>
      </c>
      <c r="H8" s="110">
        <v>0.16514631913237357</v>
      </c>
      <c r="I8" s="110">
        <v>0.11210918252290272</v>
      </c>
      <c r="J8" s="110">
        <v>0.12695045541704625</v>
      </c>
      <c r="K8" s="110">
        <v>0.10246593651930788</v>
      </c>
      <c r="L8" s="110">
        <v>6.5744105196437017E-2</v>
      </c>
      <c r="M8" s="110"/>
    </row>
    <row r="9" spans="1:13" x14ac:dyDescent="0.25">
      <c r="B9" s="52" t="s">
        <v>166</v>
      </c>
      <c r="C9" s="110">
        <v>0.68675786146825435</v>
      </c>
      <c r="D9" s="110">
        <v>0.73649346800828097</v>
      </c>
      <c r="E9" s="110">
        <v>0.78926398176020041</v>
      </c>
      <c r="F9" s="110">
        <v>0.75322754790018376</v>
      </c>
      <c r="G9" s="110">
        <v>0.69534616131906823</v>
      </c>
      <c r="H9" s="110">
        <v>0.69029116270733892</v>
      </c>
      <c r="I9" s="110">
        <v>0.69443122131967294</v>
      </c>
      <c r="J9" s="110">
        <v>0.66296518949677452</v>
      </c>
      <c r="K9" s="110">
        <v>0.71395628118172472</v>
      </c>
      <c r="L9" s="110">
        <v>0.73651968044248095</v>
      </c>
      <c r="M9" s="110"/>
    </row>
    <row r="10" spans="1:13" x14ac:dyDescent="0.25">
      <c r="B10" s="52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3" x14ac:dyDescent="0.25">
      <c r="B11" s="52"/>
      <c r="C11" s="53"/>
      <c r="D11" s="53"/>
      <c r="E11" s="53"/>
      <c r="F11" s="53"/>
      <c r="G11" s="53"/>
      <c r="H11" s="53"/>
      <c r="I11" s="53"/>
      <c r="J11" s="53"/>
      <c r="K11" s="53"/>
    </row>
    <row r="12" spans="1:13" x14ac:dyDescent="0.25">
      <c r="B12" s="64" t="s">
        <v>293</v>
      </c>
    </row>
  </sheetData>
  <mergeCells count="1">
    <mergeCell ref="B2:I2"/>
  </mergeCells>
  <hyperlinks>
    <hyperlink ref="A1" location="Índice!A1" display="volta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15"/>
  <sheetViews>
    <sheetView showGridLines="0" topLeftCell="A4" workbookViewId="0">
      <selection activeCell="J36" sqref="J36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  <col min="9" max="11" width="9.85546875" bestFit="1" customWidth="1"/>
  </cols>
  <sheetData>
    <row r="1" spans="1:11" x14ac:dyDescent="0.25">
      <c r="A1" s="55" t="s">
        <v>109</v>
      </c>
    </row>
    <row r="2" spans="1:11" ht="18" x14ac:dyDescent="0.25">
      <c r="B2" s="205" t="s">
        <v>279</v>
      </c>
      <c r="C2" s="206"/>
      <c r="D2" s="206"/>
      <c r="E2" s="206"/>
      <c r="F2" s="206"/>
      <c r="G2" s="206"/>
      <c r="H2" s="206"/>
      <c r="I2" s="206"/>
    </row>
    <row r="3" spans="1:11" ht="18" x14ac:dyDescent="0.25">
      <c r="B3" s="57"/>
      <c r="C3" s="57"/>
      <c r="D3" s="57"/>
      <c r="E3" s="57"/>
      <c r="F3" s="57"/>
      <c r="G3" s="57"/>
      <c r="H3" s="57"/>
    </row>
    <row r="4" spans="1:11" ht="15.75" customHeight="1" x14ac:dyDescent="0.25">
      <c r="B4" s="207" t="s">
        <v>280</v>
      </c>
      <c r="C4" s="207"/>
      <c r="D4" s="207"/>
      <c r="E4" s="207"/>
      <c r="F4" s="207"/>
      <c r="G4" s="207"/>
      <c r="H4" s="207"/>
      <c r="I4" s="207"/>
    </row>
    <row r="5" spans="1:11" ht="15" customHeight="1" x14ac:dyDescent="0.25">
      <c r="B5" s="43" t="s">
        <v>114</v>
      </c>
      <c r="C5" s="43">
        <v>2013</v>
      </c>
      <c r="D5" s="43">
        <v>2014</v>
      </c>
      <c r="E5" s="43">
        <v>2015</v>
      </c>
      <c r="F5" s="43">
        <v>2016</v>
      </c>
      <c r="G5" s="43">
        <v>2017</v>
      </c>
      <c r="H5" s="43">
        <v>2018</v>
      </c>
      <c r="I5" s="43">
        <v>2019</v>
      </c>
      <c r="J5" s="43">
        <v>2020</v>
      </c>
      <c r="K5" s="118">
        <v>44470</v>
      </c>
    </row>
    <row r="6" spans="1:11" ht="15" customHeight="1" x14ac:dyDescent="0.25">
      <c r="B6" s="44" t="s">
        <v>115</v>
      </c>
      <c r="C6" s="78">
        <f>162623692.21/1000000000</f>
        <v>0.16262369221</v>
      </c>
      <c r="D6" s="78">
        <f>410822723.09/1000000000</f>
        <v>0.41082272308999995</v>
      </c>
      <c r="E6" s="78">
        <f>773899103.52/1000000000</f>
        <v>0.77389910352000002</v>
      </c>
      <c r="F6" s="78">
        <f>1276957009.88/1000000000</f>
        <v>1.27695700988</v>
      </c>
      <c r="G6" s="78">
        <f>1961300708.84/1000000000</f>
        <v>1.9613007088399999</v>
      </c>
      <c r="H6" s="78">
        <f>3102930966.46/1000000000</f>
        <v>3.1029309664600002</v>
      </c>
      <c r="I6" s="78">
        <v>5.05</v>
      </c>
      <c r="J6" s="64">
        <v>7.6</v>
      </c>
      <c r="K6" s="190">
        <v>8.86</v>
      </c>
    </row>
    <row r="7" spans="1:11" x14ac:dyDescent="0.25">
      <c r="B7" s="44" t="s">
        <v>19</v>
      </c>
      <c r="C7" s="84">
        <v>324</v>
      </c>
      <c r="D7" s="84">
        <v>330</v>
      </c>
      <c r="E7" s="84">
        <v>343</v>
      </c>
      <c r="F7" s="84">
        <v>364</v>
      </c>
      <c r="G7" s="84">
        <v>371</v>
      </c>
      <c r="H7" s="84">
        <v>385</v>
      </c>
      <c r="I7" s="84">
        <v>404</v>
      </c>
      <c r="J7" s="84">
        <v>409</v>
      </c>
      <c r="K7" s="191">
        <v>422</v>
      </c>
    </row>
    <row r="8" spans="1:11" x14ac:dyDescent="0.25">
      <c r="B8" s="58" t="s">
        <v>116</v>
      </c>
      <c r="C8" s="85">
        <v>7</v>
      </c>
      <c r="D8" s="85">
        <v>8</v>
      </c>
      <c r="E8" s="85">
        <v>10</v>
      </c>
      <c r="F8" s="85">
        <v>13</v>
      </c>
      <c r="G8" s="85">
        <v>14</v>
      </c>
      <c r="H8" s="85">
        <v>19</v>
      </c>
      <c r="I8" s="85">
        <v>25</v>
      </c>
      <c r="J8" s="85">
        <v>30</v>
      </c>
      <c r="K8" s="192">
        <v>35</v>
      </c>
    </row>
    <row r="9" spans="1:11" x14ac:dyDescent="0.25">
      <c r="B9" s="59" t="s">
        <v>29</v>
      </c>
      <c r="C9" s="193">
        <v>8522</v>
      </c>
      <c r="D9" s="193">
        <v>26780</v>
      </c>
      <c r="E9" s="193">
        <v>46088</v>
      </c>
      <c r="F9" s="193">
        <v>64093</v>
      </c>
      <c r="G9" s="193">
        <v>86978</v>
      </c>
      <c r="H9" s="193">
        <v>114782</v>
      </c>
      <c r="I9" s="193">
        <v>138963</v>
      </c>
      <c r="J9" s="193">
        <v>147903</v>
      </c>
      <c r="K9" s="193">
        <v>151901</v>
      </c>
    </row>
    <row r="10" spans="1:11" x14ac:dyDescent="0.25">
      <c r="B10" s="44" t="s">
        <v>30</v>
      </c>
      <c r="C10" s="83">
        <v>0</v>
      </c>
      <c r="D10" s="83">
        <v>0</v>
      </c>
      <c r="E10" s="83">
        <v>0</v>
      </c>
      <c r="F10" s="83">
        <v>4</v>
      </c>
      <c r="G10" s="83">
        <v>269</v>
      </c>
      <c r="H10" s="83">
        <v>299</v>
      </c>
      <c r="I10" s="83">
        <v>319</v>
      </c>
      <c r="J10" s="83">
        <v>334</v>
      </c>
      <c r="K10" s="194">
        <v>334</v>
      </c>
    </row>
    <row r="11" spans="1:11" x14ac:dyDescent="0.25">
      <c r="B11" s="44" t="s">
        <v>117</v>
      </c>
      <c r="C11" s="83">
        <v>3</v>
      </c>
      <c r="D11" s="83">
        <v>3</v>
      </c>
      <c r="E11" s="83">
        <v>6</v>
      </c>
      <c r="F11" s="83">
        <v>11</v>
      </c>
      <c r="G11" s="83">
        <v>21</v>
      </c>
      <c r="H11" s="83">
        <v>42</v>
      </c>
      <c r="I11" s="83">
        <v>71</v>
      </c>
      <c r="J11" s="83">
        <v>79</v>
      </c>
      <c r="K11" s="194">
        <v>119</v>
      </c>
    </row>
    <row r="12" spans="1:11" x14ac:dyDescent="0.25">
      <c r="B12" s="80"/>
      <c r="C12" s="81"/>
      <c r="D12" s="81"/>
      <c r="E12" s="81"/>
      <c r="F12" s="81"/>
      <c r="G12" s="81"/>
      <c r="H12" s="81"/>
    </row>
    <row r="13" spans="1:11" x14ac:dyDescent="0.25">
      <c r="B13" s="79" t="s">
        <v>312</v>
      </c>
      <c r="C13" s="79"/>
      <c r="D13" s="79"/>
      <c r="E13" s="60"/>
      <c r="F13" s="60"/>
      <c r="G13" s="60"/>
      <c r="H13" s="60"/>
    </row>
    <row r="14" spans="1:11" x14ac:dyDescent="0.25">
      <c r="B14" s="79" t="s">
        <v>313</v>
      </c>
      <c r="C14" s="79"/>
      <c r="D14" s="79"/>
      <c r="E14" s="60"/>
      <c r="F14" s="60"/>
      <c r="G14" s="60"/>
      <c r="H14" s="60"/>
      <c r="J14" s="97"/>
    </row>
    <row r="15" spans="1:11" x14ac:dyDescent="0.25">
      <c r="B15" s="49"/>
      <c r="C15" s="49"/>
      <c r="D15" s="49"/>
      <c r="E15" s="11"/>
      <c r="F15" s="11"/>
      <c r="G15" s="11"/>
      <c r="H15" s="11"/>
    </row>
  </sheetData>
  <mergeCells count="2">
    <mergeCell ref="B2:I2"/>
    <mergeCell ref="B4:I4"/>
  </mergeCells>
  <hyperlinks>
    <hyperlink ref="A1" location="Índice!A1" display="volta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showGridLines="0" workbookViewId="0">
      <selection activeCell="J26" sqref="J26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  <col min="14" max="14" width="9" bestFit="1" customWidth="1"/>
  </cols>
  <sheetData>
    <row r="1" spans="1:15" x14ac:dyDescent="0.25">
      <c r="A1" s="55" t="s">
        <v>109</v>
      </c>
    </row>
    <row r="2" spans="1:15" ht="18" x14ac:dyDescent="0.25">
      <c r="B2" s="197" t="s">
        <v>23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5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5" ht="15.75" x14ac:dyDescent="0.25">
      <c r="B4" s="16" t="s">
        <v>93</v>
      </c>
      <c r="C4" s="11"/>
      <c r="D4" s="11"/>
      <c r="E4" s="11"/>
      <c r="F4" s="11"/>
      <c r="G4" s="11"/>
      <c r="H4" s="11"/>
      <c r="I4" s="11"/>
      <c r="J4" s="11"/>
      <c r="K4" s="11"/>
    </row>
    <row r="5" spans="1:15" x14ac:dyDescent="0.25">
      <c r="B5" s="23" t="s">
        <v>35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  <c r="N5" s="13">
        <v>2021</v>
      </c>
    </row>
    <row r="6" spans="1:15" x14ac:dyDescent="0.25">
      <c r="B6" s="26" t="s">
        <v>29</v>
      </c>
      <c r="C6" s="14">
        <v>1443849</v>
      </c>
      <c r="D6" s="14">
        <v>1495272</v>
      </c>
      <c r="E6" s="14">
        <v>1499158</v>
      </c>
      <c r="F6" s="14">
        <v>1505857</v>
      </c>
      <c r="G6" s="14">
        <v>1580093</v>
      </c>
      <c r="H6" s="14">
        <v>1555640</v>
      </c>
      <c r="I6" s="14">
        <v>1499295</v>
      </c>
      <c r="J6" s="14">
        <v>1560696</v>
      </c>
      <c r="K6" s="14">
        <v>1540086</v>
      </c>
      <c r="L6" s="14">
        <v>1631241</v>
      </c>
      <c r="M6" s="14">
        <v>1734047</v>
      </c>
      <c r="N6" s="177">
        <v>1740052</v>
      </c>
    </row>
    <row r="7" spans="1:15" x14ac:dyDescent="0.25">
      <c r="B7" s="26" t="s">
        <v>30</v>
      </c>
      <c r="C7" s="14">
        <v>233197</v>
      </c>
      <c r="D7" s="14">
        <v>238283</v>
      </c>
      <c r="E7" s="14">
        <v>242194</v>
      </c>
      <c r="F7" s="14">
        <v>246129</v>
      </c>
      <c r="G7" s="14">
        <v>251597</v>
      </c>
      <c r="H7" s="14">
        <v>255777</v>
      </c>
      <c r="I7" s="14">
        <v>260271</v>
      </c>
      <c r="J7" s="14">
        <v>264786</v>
      </c>
      <c r="K7" s="14">
        <v>270277</v>
      </c>
      <c r="L7" s="14">
        <v>276485</v>
      </c>
      <c r="M7" s="14">
        <v>285753</v>
      </c>
      <c r="N7" s="177">
        <v>284849</v>
      </c>
    </row>
    <row r="8" spans="1:15" x14ac:dyDescent="0.25">
      <c r="B8" s="26" t="s">
        <v>31</v>
      </c>
      <c r="C8" s="14">
        <v>56712</v>
      </c>
      <c r="D8" s="14">
        <v>55348</v>
      </c>
      <c r="E8" s="14">
        <v>57560</v>
      </c>
      <c r="F8" s="14">
        <v>60202</v>
      </c>
      <c r="G8" s="14">
        <v>58350</v>
      </c>
      <c r="H8" s="14">
        <v>61541</v>
      </c>
      <c r="I8" s="14">
        <v>62870</v>
      </c>
      <c r="J8" s="14">
        <v>63644</v>
      </c>
      <c r="K8" s="14">
        <v>65243</v>
      </c>
      <c r="L8" s="14">
        <v>65217</v>
      </c>
      <c r="M8" s="14">
        <v>68058</v>
      </c>
      <c r="N8" s="177">
        <v>69638</v>
      </c>
    </row>
    <row r="9" spans="1:15" x14ac:dyDescent="0.25">
      <c r="B9" s="27" t="s">
        <v>9</v>
      </c>
      <c r="C9" s="25">
        <v>1733758</v>
      </c>
      <c r="D9" s="25">
        <v>1788903</v>
      </c>
      <c r="E9" s="25">
        <v>1798912</v>
      </c>
      <c r="F9" s="25">
        <v>1812188</v>
      </c>
      <c r="G9" s="25">
        <v>1890040</v>
      </c>
      <c r="H9" s="25">
        <v>1872958</v>
      </c>
      <c r="I9" s="25">
        <v>1822436</v>
      </c>
      <c r="J9" s="25">
        <v>1889126</v>
      </c>
      <c r="K9" s="25">
        <v>1875606</v>
      </c>
      <c r="L9" s="25">
        <f>L6+L7+L8</f>
        <v>1972943</v>
      </c>
      <c r="M9" s="25">
        <f>M6+M7+M8</f>
        <v>2087858</v>
      </c>
      <c r="N9" s="178">
        <v>2094539</v>
      </c>
    </row>
    <row r="10" spans="1:15" x14ac:dyDescent="0.25">
      <c r="B10" s="23" t="s">
        <v>36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  <c r="N10" s="13">
        <v>2021</v>
      </c>
      <c r="O10" s="96"/>
    </row>
    <row r="11" spans="1:15" x14ac:dyDescent="0.25">
      <c r="B11" s="26" t="s">
        <v>29</v>
      </c>
      <c r="C11" s="14">
        <v>724650</v>
      </c>
      <c r="D11" s="14">
        <v>769978</v>
      </c>
      <c r="E11" s="14">
        <v>785454</v>
      </c>
      <c r="F11" s="14">
        <v>744278</v>
      </c>
      <c r="G11" s="14">
        <v>752954</v>
      </c>
      <c r="H11" s="14">
        <v>755583</v>
      </c>
      <c r="I11" s="14">
        <v>744902</v>
      </c>
      <c r="J11" s="14">
        <v>737032</v>
      </c>
      <c r="K11" s="14">
        <v>748032</v>
      </c>
      <c r="L11" s="14">
        <v>741509</v>
      </c>
      <c r="M11" s="14">
        <v>799820</v>
      </c>
      <c r="N11" s="177">
        <v>784744</v>
      </c>
    </row>
    <row r="12" spans="1:15" x14ac:dyDescent="0.25">
      <c r="B12" s="26" t="s">
        <v>30</v>
      </c>
      <c r="C12" s="14">
        <v>273988</v>
      </c>
      <c r="D12" s="14">
        <v>277982</v>
      </c>
      <c r="E12" s="14">
        <v>284137</v>
      </c>
      <c r="F12" s="14">
        <v>294101</v>
      </c>
      <c r="G12" s="14">
        <v>306018</v>
      </c>
      <c r="H12" s="14">
        <v>318409</v>
      </c>
      <c r="I12" s="14">
        <v>335651</v>
      </c>
      <c r="J12" s="14">
        <v>359638</v>
      </c>
      <c r="K12" s="14">
        <v>362359</v>
      </c>
      <c r="L12" s="14">
        <v>371359</v>
      </c>
      <c r="M12" s="14">
        <v>375244</v>
      </c>
      <c r="N12" s="177">
        <v>385125</v>
      </c>
    </row>
    <row r="13" spans="1:15" x14ac:dyDescent="0.25">
      <c r="B13" s="26" t="s">
        <v>31</v>
      </c>
      <c r="C13" s="14">
        <v>103911</v>
      </c>
      <c r="D13" s="14">
        <v>105002</v>
      </c>
      <c r="E13" s="14">
        <v>106190</v>
      </c>
      <c r="F13" s="14">
        <v>109118</v>
      </c>
      <c r="G13" s="14">
        <v>113074</v>
      </c>
      <c r="H13" s="14">
        <v>109864</v>
      </c>
      <c r="I13" s="14">
        <v>112747</v>
      </c>
      <c r="J13" s="14">
        <v>114831</v>
      </c>
      <c r="K13" s="14">
        <v>116632</v>
      </c>
      <c r="L13" s="14">
        <v>117653</v>
      </c>
      <c r="M13" s="14">
        <v>118815</v>
      </c>
      <c r="N13" s="177">
        <v>120602</v>
      </c>
    </row>
    <row r="14" spans="1:15" x14ac:dyDescent="0.25">
      <c r="B14" s="27" t="s">
        <v>9</v>
      </c>
      <c r="C14" s="25">
        <v>1102549</v>
      </c>
      <c r="D14" s="25">
        <v>1152962</v>
      </c>
      <c r="E14" s="25">
        <v>1175781</v>
      </c>
      <c r="F14" s="25">
        <v>1147497</v>
      </c>
      <c r="G14" s="25">
        <v>1172046</v>
      </c>
      <c r="H14" s="25">
        <v>1183856</v>
      </c>
      <c r="I14" s="25">
        <v>1193300</v>
      </c>
      <c r="J14" s="25">
        <v>1211501</v>
      </c>
      <c r="K14" s="25">
        <v>1227023</v>
      </c>
      <c r="L14" s="25">
        <f>L11+L12+L13</f>
        <v>1230521</v>
      </c>
      <c r="M14" s="25">
        <f>M11+M12+M13</f>
        <v>1293879</v>
      </c>
      <c r="N14" s="178">
        <v>1290471</v>
      </c>
    </row>
    <row r="15" spans="1:15" x14ac:dyDescent="0.25">
      <c r="B15" s="23" t="s">
        <v>37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  <c r="N15" s="13">
        <v>2021</v>
      </c>
    </row>
    <row r="16" spans="1:15" x14ac:dyDescent="0.25">
      <c r="B16" s="26" t="s">
        <v>29</v>
      </c>
      <c r="C16" s="14">
        <v>73718</v>
      </c>
      <c r="D16" s="14">
        <v>86427</v>
      </c>
      <c r="E16" s="14">
        <v>100414</v>
      </c>
      <c r="F16" s="14">
        <v>179656</v>
      </c>
      <c r="G16" s="14">
        <v>192416</v>
      </c>
      <c r="H16" s="14">
        <v>202743</v>
      </c>
      <c r="I16" s="14">
        <v>214764</v>
      </c>
      <c r="J16" s="14">
        <v>227072</v>
      </c>
      <c r="K16" s="14">
        <v>239929</v>
      </c>
      <c r="L16" s="14">
        <v>279412</v>
      </c>
      <c r="M16" s="14">
        <v>315582</v>
      </c>
      <c r="N16" s="177">
        <v>330821</v>
      </c>
    </row>
    <row r="17" spans="2:14" x14ac:dyDescent="0.25">
      <c r="B17" s="26" t="s">
        <v>30</v>
      </c>
      <c r="C17" s="14">
        <v>303</v>
      </c>
      <c r="D17" s="14">
        <v>438</v>
      </c>
      <c r="E17" s="14">
        <v>477</v>
      </c>
      <c r="F17" s="14">
        <v>522</v>
      </c>
      <c r="G17" s="14">
        <v>591</v>
      </c>
      <c r="H17" s="14">
        <v>648</v>
      </c>
      <c r="I17" s="14">
        <v>747</v>
      </c>
      <c r="J17" s="14">
        <v>1026</v>
      </c>
      <c r="K17" s="14" t="s">
        <v>135</v>
      </c>
      <c r="L17" s="14">
        <v>19800</v>
      </c>
      <c r="M17" s="14">
        <v>19833</v>
      </c>
      <c r="N17" s="177">
        <v>18424</v>
      </c>
    </row>
    <row r="18" spans="2:14" x14ac:dyDescent="0.25">
      <c r="B18" s="26" t="s">
        <v>31</v>
      </c>
      <c r="C18" s="14">
        <v>130</v>
      </c>
      <c r="D18" s="14">
        <v>153</v>
      </c>
      <c r="E18" s="14">
        <v>199</v>
      </c>
      <c r="F18" s="14">
        <v>266</v>
      </c>
      <c r="G18" s="14">
        <v>301</v>
      </c>
      <c r="H18" s="14">
        <v>455</v>
      </c>
      <c r="I18" s="14">
        <v>511</v>
      </c>
      <c r="J18" s="14">
        <v>554</v>
      </c>
      <c r="K18" s="14">
        <v>692</v>
      </c>
      <c r="L18" s="14">
        <v>931</v>
      </c>
      <c r="M18" s="14">
        <v>1528</v>
      </c>
      <c r="N18" s="177">
        <v>1884</v>
      </c>
    </row>
    <row r="19" spans="2:14" x14ac:dyDescent="0.25">
      <c r="B19" s="27" t="s">
        <v>9</v>
      </c>
      <c r="C19" s="25">
        <v>74151</v>
      </c>
      <c r="D19" s="25">
        <v>87018</v>
      </c>
      <c r="E19" s="25">
        <v>101090</v>
      </c>
      <c r="F19" s="25">
        <v>180444</v>
      </c>
      <c r="G19" s="25">
        <v>193308</v>
      </c>
      <c r="H19" s="25">
        <v>203846</v>
      </c>
      <c r="I19" s="25">
        <v>216022</v>
      </c>
      <c r="J19" s="25">
        <v>228652</v>
      </c>
      <c r="K19" s="25">
        <v>254355</v>
      </c>
      <c r="L19" s="25">
        <f>L16+L17+L18</f>
        <v>300143</v>
      </c>
      <c r="M19" s="25">
        <f>M16+M17+M18</f>
        <v>336943</v>
      </c>
      <c r="N19" s="178">
        <v>351129</v>
      </c>
    </row>
    <row r="20" spans="2:14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4" ht="15.75" x14ac:dyDescent="0.25">
      <c r="B21" s="65" t="s">
        <v>286</v>
      </c>
      <c r="C21" s="66"/>
      <c r="D21" s="29"/>
      <c r="E21" s="11"/>
      <c r="F21" s="11"/>
      <c r="G21" s="11"/>
      <c r="H21" s="11"/>
      <c r="I21" s="11"/>
      <c r="J21" s="11"/>
      <c r="K21" s="11"/>
    </row>
    <row r="22" spans="2:14" x14ac:dyDescent="0.25">
      <c r="B22" s="91" t="s">
        <v>133</v>
      </c>
    </row>
    <row r="23" spans="2:14" x14ac:dyDescent="0.25">
      <c r="B23" s="91"/>
    </row>
  </sheetData>
  <mergeCells count="1">
    <mergeCell ref="B2:K2"/>
  </mergeCells>
  <hyperlinks>
    <hyperlink ref="A1" location="Índice!A1" display="volta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3"/>
  <sheetViews>
    <sheetView showGridLines="0" workbookViewId="0">
      <selection activeCell="Q26" sqref="Q26"/>
    </sheetView>
  </sheetViews>
  <sheetFormatPr defaultRowHeight="15" x14ac:dyDescent="0.25"/>
  <cols>
    <col min="2" max="2" width="17.5703125" customWidth="1"/>
  </cols>
  <sheetData>
    <row r="1" spans="1:11" x14ac:dyDescent="0.25">
      <c r="A1" s="55" t="s">
        <v>109</v>
      </c>
    </row>
    <row r="2" spans="1:11" ht="18" x14ac:dyDescent="0.25">
      <c r="B2" s="197" t="s">
        <v>23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75" x14ac:dyDescent="0.25">
      <c r="B4" s="16" t="s">
        <v>94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B5" s="23" t="s">
        <v>39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5" t="s">
        <v>29</v>
      </c>
      <c r="C6" s="14">
        <v>6101325</v>
      </c>
      <c r="D6" s="14">
        <v>5998175</v>
      </c>
      <c r="E6" s="14">
        <v>7095803</v>
      </c>
      <c r="F6" s="14">
        <v>7337536</v>
      </c>
      <c r="G6" s="14">
        <v>7803226</v>
      </c>
      <c r="H6" s="14">
        <v>9082349</v>
      </c>
      <c r="I6" s="14">
        <v>10220750</v>
      </c>
      <c r="J6" s="14">
        <v>10504587</v>
      </c>
      <c r="K6" s="14">
        <v>9813661</v>
      </c>
    </row>
    <row r="7" spans="1:11" x14ac:dyDescent="0.25">
      <c r="B7" s="5" t="s">
        <v>30</v>
      </c>
      <c r="C7" s="14">
        <v>62889</v>
      </c>
      <c r="D7" s="14">
        <v>63971</v>
      </c>
      <c r="E7" s="14">
        <v>64651</v>
      </c>
      <c r="F7" s="14">
        <v>68577</v>
      </c>
      <c r="G7" s="14">
        <v>71339</v>
      </c>
      <c r="H7" s="14">
        <v>72985</v>
      </c>
      <c r="I7" s="14">
        <v>67126</v>
      </c>
      <c r="J7" s="14">
        <v>45987</v>
      </c>
      <c r="K7" s="14">
        <v>44462</v>
      </c>
    </row>
    <row r="8" spans="1:11" x14ac:dyDescent="0.25">
      <c r="B8" s="5" t="s">
        <v>31</v>
      </c>
      <c r="C8" s="14">
        <v>14413</v>
      </c>
      <c r="D8" s="14">
        <v>16774</v>
      </c>
      <c r="E8" s="14">
        <v>17322</v>
      </c>
      <c r="F8" s="14">
        <v>18420</v>
      </c>
      <c r="G8" s="14">
        <v>19428</v>
      </c>
      <c r="H8" s="14">
        <v>23406</v>
      </c>
      <c r="I8" s="14">
        <v>24143</v>
      </c>
      <c r="J8" s="14">
        <v>19796</v>
      </c>
      <c r="K8" s="14">
        <v>20152</v>
      </c>
    </row>
    <row r="9" spans="1:11" x14ac:dyDescent="0.25">
      <c r="B9" s="3" t="s">
        <v>38</v>
      </c>
      <c r="C9" s="15">
        <v>6178627</v>
      </c>
      <c r="D9" s="15">
        <v>6078920</v>
      </c>
      <c r="E9" s="15">
        <v>7177776</v>
      </c>
      <c r="F9" s="15">
        <v>7424533</v>
      </c>
      <c r="G9" s="15">
        <v>7893993</v>
      </c>
      <c r="H9" s="15">
        <v>9178740</v>
      </c>
      <c r="I9" s="15">
        <v>10312019</v>
      </c>
      <c r="J9" s="15">
        <v>10570370</v>
      </c>
      <c r="K9" s="15">
        <f>K6+K7+K8</f>
        <v>9878275</v>
      </c>
    </row>
    <row r="10" spans="1:11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B11" s="65" t="s">
        <v>40</v>
      </c>
      <c r="C11" s="66"/>
      <c r="D11" s="66"/>
      <c r="E11" s="66"/>
      <c r="F11" s="49"/>
      <c r="G11" s="49"/>
      <c r="H11" s="49"/>
      <c r="I11" s="49"/>
      <c r="J11" s="49"/>
      <c r="K11" s="11"/>
    </row>
    <row r="12" spans="1:11" x14ac:dyDescent="0.25">
      <c r="B12" s="64" t="s">
        <v>145</v>
      </c>
      <c r="C12" s="49"/>
      <c r="D12" s="49"/>
      <c r="E12" s="49"/>
      <c r="F12" s="49"/>
      <c r="G12" s="49"/>
      <c r="H12" s="49"/>
      <c r="I12" s="49"/>
      <c r="J12" s="49"/>
      <c r="K12" s="11"/>
    </row>
    <row r="13" spans="1:11" x14ac:dyDescent="0.25">
      <c r="B13" s="64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">
    <mergeCell ref="B2:K2"/>
  </mergeCells>
  <hyperlinks>
    <hyperlink ref="A1" location="Índice!A1" display="volta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2"/>
  <sheetViews>
    <sheetView showGridLines="0" workbookViewId="0">
      <selection activeCell="B21" sqref="B21"/>
    </sheetView>
  </sheetViews>
  <sheetFormatPr defaultRowHeight="15" x14ac:dyDescent="0.25"/>
  <cols>
    <col min="2" max="2" width="31.5703125" customWidth="1"/>
  </cols>
  <sheetData>
    <row r="1" spans="1:11" x14ac:dyDescent="0.25">
      <c r="A1" s="55" t="s">
        <v>109</v>
      </c>
    </row>
    <row r="2" spans="1:11" ht="18" x14ac:dyDescent="0.25">
      <c r="B2" s="197" t="s">
        <v>23</v>
      </c>
      <c r="C2" s="197"/>
      <c r="D2" s="197"/>
      <c r="E2" s="197"/>
      <c r="F2" s="197"/>
      <c r="G2" s="197"/>
      <c r="H2" s="197"/>
      <c r="I2" s="197"/>
      <c r="J2" s="197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K3" s="8"/>
    </row>
    <row r="4" spans="1:11" ht="15.75" customHeight="1" x14ac:dyDescent="0.25">
      <c r="B4" s="16" t="s">
        <v>111</v>
      </c>
      <c r="C4" s="11"/>
      <c r="D4" s="11"/>
      <c r="E4" s="11"/>
      <c r="F4" s="11"/>
      <c r="G4" s="11"/>
      <c r="H4" s="11"/>
      <c r="I4" s="11"/>
      <c r="J4" s="11"/>
      <c r="K4" s="8"/>
    </row>
    <row r="5" spans="1:11" ht="18.75" customHeight="1" x14ac:dyDescent="0.25">
      <c r="B5" s="23" t="s">
        <v>41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29</v>
      </c>
      <c r="C6" s="14">
        <v>3266663</v>
      </c>
      <c r="D6" s="14">
        <v>3375204</v>
      </c>
      <c r="E6" s="14">
        <v>4257391</v>
      </c>
      <c r="F6" s="14">
        <v>4623885</v>
      </c>
      <c r="G6" s="14">
        <v>5143615</v>
      </c>
      <c r="H6" s="14">
        <v>6270328</v>
      </c>
      <c r="I6" s="14">
        <v>7050540</v>
      </c>
      <c r="J6" s="14">
        <v>7385092</v>
      </c>
      <c r="K6" s="14">
        <v>7084709</v>
      </c>
    </row>
    <row r="7" spans="1:11" x14ac:dyDescent="0.25">
      <c r="B7" s="26" t="s">
        <v>30</v>
      </c>
      <c r="C7" s="14">
        <v>1494</v>
      </c>
      <c r="D7" s="14">
        <v>1256</v>
      </c>
      <c r="E7" s="14">
        <v>1461</v>
      </c>
      <c r="F7" s="14">
        <v>3280</v>
      </c>
      <c r="G7" s="14">
        <v>4503</v>
      </c>
      <c r="H7" s="14">
        <v>4223</v>
      </c>
      <c r="I7" s="14">
        <v>4972</v>
      </c>
      <c r="J7" s="14">
        <v>1414</v>
      </c>
      <c r="K7" s="14">
        <v>4867</v>
      </c>
    </row>
    <row r="8" spans="1:11" x14ac:dyDescent="0.25">
      <c r="B8" s="26" t="s">
        <v>31</v>
      </c>
      <c r="C8" s="14">
        <v>324</v>
      </c>
      <c r="D8" s="14">
        <v>397</v>
      </c>
      <c r="E8" s="14">
        <v>537</v>
      </c>
      <c r="F8" s="14">
        <v>741</v>
      </c>
      <c r="G8" s="14">
        <v>983</v>
      </c>
      <c r="H8" s="14">
        <v>1113</v>
      </c>
      <c r="I8" s="14">
        <v>1306</v>
      </c>
      <c r="J8" s="14">
        <v>16</v>
      </c>
      <c r="K8" s="14">
        <v>1381</v>
      </c>
    </row>
    <row r="9" spans="1:11" x14ac:dyDescent="0.25">
      <c r="B9" s="27" t="s">
        <v>9</v>
      </c>
      <c r="C9" s="25">
        <v>3268481</v>
      </c>
      <c r="D9" s="25">
        <v>3376857</v>
      </c>
      <c r="E9" s="25">
        <v>4259389</v>
      </c>
      <c r="F9" s="25">
        <v>4627906</v>
      </c>
      <c r="G9" s="25">
        <v>5149101</v>
      </c>
      <c r="H9" s="25">
        <v>6275664</v>
      </c>
      <c r="I9" s="25">
        <v>7056818</v>
      </c>
      <c r="J9" s="25">
        <v>7386522</v>
      </c>
      <c r="K9" s="25">
        <f>K6+K7+K8</f>
        <v>7090957</v>
      </c>
    </row>
    <row r="10" spans="1:11" ht="16.5" customHeight="1" x14ac:dyDescent="0.25">
      <c r="B10" s="23" t="s">
        <v>42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29</v>
      </c>
      <c r="C11" s="14">
        <v>2084749</v>
      </c>
      <c r="D11" s="14">
        <v>2016212</v>
      </c>
      <c r="E11" s="14">
        <v>2228987</v>
      </c>
      <c r="F11" s="14">
        <v>2165165</v>
      </c>
      <c r="G11" s="14">
        <v>2130859</v>
      </c>
      <c r="H11" s="14">
        <v>2295707</v>
      </c>
      <c r="I11" s="14">
        <v>2577580</v>
      </c>
      <c r="J11" s="14">
        <v>2553450</v>
      </c>
      <c r="K11" s="14">
        <v>2253217</v>
      </c>
    </row>
    <row r="12" spans="1:11" x14ac:dyDescent="0.25">
      <c r="B12" s="26" t="s">
        <v>30</v>
      </c>
      <c r="C12" s="14">
        <v>6454</v>
      </c>
      <c r="D12" s="14">
        <v>6950</v>
      </c>
      <c r="E12" s="14">
        <v>8458</v>
      </c>
      <c r="F12" s="14">
        <v>10720</v>
      </c>
      <c r="G12" s="14">
        <v>12266</v>
      </c>
      <c r="H12" s="14">
        <v>13852</v>
      </c>
      <c r="I12" s="14">
        <v>14729</v>
      </c>
      <c r="J12" s="14">
        <v>11742</v>
      </c>
      <c r="K12" s="14">
        <v>16744</v>
      </c>
    </row>
    <row r="13" spans="1:11" x14ac:dyDescent="0.25">
      <c r="B13" s="26" t="s">
        <v>31</v>
      </c>
      <c r="C13" s="14">
        <v>724</v>
      </c>
      <c r="D13" s="14">
        <v>869</v>
      </c>
      <c r="E13" s="14">
        <v>963</v>
      </c>
      <c r="F13" s="14">
        <v>1102</v>
      </c>
      <c r="G13" s="14">
        <v>1323</v>
      </c>
      <c r="H13" s="14">
        <v>1429</v>
      </c>
      <c r="I13" s="14">
        <v>1103</v>
      </c>
      <c r="J13" s="14">
        <v>109</v>
      </c>
      <c r="K13" s="14">
        <v>983</v>
      </c>
    </row>
    <row r="14" spans="1:11" x14ac:dyDescent="0.25">
      <c r="B14" s="27" t="s">
        <v>9</v>
      </c>
      <c r="C14" s="25">
        <v>2091927</v>
      </c>
      <c r="D14" s="25">
        <v>2024031</v>
      </c>
      <c r="E14" s="25">
        <v>2238408</v>
      </c>
      <c r="F14" s="25">
        <v>2176987</v>
      </c>
      <c r="G14" s="25">
        <v>2144448</v>
      </c>
      <c r="H14" s="25">
        <v>2310988</v>
      </c>
      <c r="I14" s="25">
        <v>2593412</v>
      </c>
      <c r="J14" s="25">
        <v>2565301</v>
      </c>
      <c r="K14" s="25">
        <f>K11+K12+K13</f>
        <v>2270944</v>
      </c>
    </row>
    <row r="15" spans="1:11" ht="15.75" customHeight="1" x14ac:dyDescent="0.25">
      <c r="B15" s="23" t="s">
        <v>43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29</v>
      </c>
      <c r="C16" s="14">
        <v>749913</v>
      </c>
      <c r="D16" s="14">
        <v>606759</v>
      </c>
      <c r="E16" s="14">
        <v>609425</v>
      </c>
      <c r="F16" s="14">
        <v>548486</v>
      </c>
      <c r="G16" s="14">
        <v>528752</v>
      </c>
      <c r="H16" s="14">
        <v>516314</v>
      </c>
      <c r="I16" s="14">
        <v>592630</v>
      </c>
      <c r="J16" s="14">
        <v>566045</v>
      </c>
      <c r="K16" s="14">
        <v>475735</v>
      </c>
    </row>
    <row r="17" spans="1:11" x14ac:dyDescent="0.25">
      <c r="B17" s="26" t="s">
        <v>30</v>
      </c>
      <c r="C17" s="14">
        <v>54941</v>
      </c>
      <c r="D17" s="14">
        <v>55765</v>
      </c>
      <c r="E17" s="14">
        <v>54732</v>
      </c>
      <c r="F17" s="14">
        <v>54577</v>
      </c>
      <c r="G17" s="14">
        <v>54570</v>
      </c>
      <c r="H17" s="14">
        <v>54910</v>
      </c>
      <c r="I17" s="14">
        <v>47425</v>
      </c>
      <c r="J17" s="14">
        <v>32831</v>
      </c>
      <c r="K17" s="14">
        <v>22851</v>
      </c>
    </row>
    <row r="18" spans="1:11" x14ac:dyDescent="0.25">
      <c r="B18" s="26" t="s">
        <v>31</v>
      </c>
      <c r="C18" s="14">
        <v>13365</v>
      </c>
      <c r="D18" s="14">
        <v>15508</v>
      </c>
      <c r="E18" s="14">
        <v>15822</v>
      </c>
      <c r="F18" s="14">
        <v>16577</v>
      </c>
      <c r="G18" s="14">
        <v>17122</v>
      </c>
      <c r="H18" s="14">
        <v>20864</v>
      </c>
      <c r="I18" s="14">
        <v>21734</v>
      </c>
      <c r="J18" s="14">
        <v>19671</v>
      </c>
      <c r="K18" s="14">
        <v>17788</v>
      </c>
    </row>
    <row r="19" spans="1:11" x14ac:dyDescent="0.25">
      <c r="B19" s="27" t="s">
        <v>9</v>
      </c>
      <c r="C19" s="25">
        <v>818219</v>
      </c>
      <c r="D19" s="25">
        <v>678032</v>
      </c>
      <c r="E19" s="25">
        <v>679979</v>
      </c>
      <c r="F19" s="25">
        <v>619640</v>
      </c>
      <c r="G19" s="25">
        <v>600444</v>
      </c>
      <c r="H19" s="25">
        <v>592088</v>
      </c>
      <c r="I19" s="25">
        <v>661789</v>
      </c>
      <c r="J19" s="25">
        <v>618547</v>
      </c>
      <c r="K19" s="25">
        <f>K16+K17+K18</f>
        <v>516374</v>
      </c>
    </row>
    <row r="20" spans="1:11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1:11" x14ac:dyDescent="0.25">
      <c r="A21" s="64"/>
      <c r="B21" s="65" t="s">
        <v>40</v>
      </c>
      <c r="C21" s="66"/>
      <c r="D21" s="66"/>
      <c r="E21" s="66"/>
      <c r="F21" s="11"/>
      <c r="G21" s="11"/>
      <c r="H21" s="11"/>
      <c r="I21" s="11"/>
      <c r="J21" s="11"/>
    </row>
    <row r="22" spans="1:11" x14ac:dyDescent="0.25">
      <c r="B22" s="64" t="s">
        <v>145</v>
      </c>
    </row>
  </sheetData>
  <mergeCells count="1">
    <mergeCell ref="B2:J2"/>
  </mergeCells>
  <hyperlinks>
    <hyperlink ref="A1" location="Índice!A1" display="volta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6"/>
  <sheetViews>
    <sheetView showGridLines="0" workbookViewId="0">
      <selection activeCell="G30" sqref="G30"/>
    </sheetView>
  </sheetViews>
  <sheetFormatPr defaultRowHeight="15" x14ac:dyDescent="0.25"/>
  <cols>
    <col min="2" max="2" width="38.140625" customWidth="1"/>
    <col min="3" max="7" width="9.140625" customWidth="1"/>
    <col min="13" max="13" width="13.28515625" bestFit="1" customWidth="1"/>
  </cols>
  <sheetData>
    <row r="1" spans="1:13" x14ac:dyDescent="0.25">
      <c r="A1" s="55" t="s">
        <v>109</v>
      </c>
    </row>
    <row r="2" spans="1:13" ht="18" x14ac:dyDescent="0.25">
      <c r="B2" s="197" t="s">
        <v>23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112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46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44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30">
        <v>0.63486490590617406</v>
      </c>
      <c r="I6" s="30">
        <v>0.63624241011529803</v>
      </c>
      <c r="J6" s="30">
        <v>0.63221141481265564</v>
      </c>
      <c r="K6" s="30">
        <v>0.6273493106150001</v>
      </c>
      <c r="L6" s="30">
        <v>0.64084239913817953</v>
      </c>
      <c r="M6" s="30">
        <v>0.63</v>
      </c>
    </row>
    <row r="7" spans="1:13" x14ac:dyDescent="0.25">
      <c r="B7" s="26" t="s">
        <v>45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30">
        <v>0.36513509409382588</v>
      </c>
      <c r="I7" s="30">
        <v>0.36375758988470197</v>
      </c>
      <c r="J7" s="30">
        <v>0.36778858518734431</v>
      </c>
      <c r="K7" s="30">
        <v>0.3726506893849999</v>
      </c>
      <c r="L7" s="30">
        <v>0.35915760086182047</v>
      </c>
      <c r="M7" s="30">
        <v>0.37</v>
      </c>
    </row>
    <row r="8" spans="1:13" x14ac:dyDescent="0.25">
      <c r="B8" s="27" t="s">
        <v>9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31">
        <v>1</v>
      </c>
      <c r="I8" s="31">
        <v>1</v>
      </c>
      <c r="J8" s="31">
        <v>1</v>
      </c>
      <c r="K8" s="31">
        <v>1</v>
      </c>
      <c r="L8" s="31">
        <v>1</v>
      </c>
      <c r="M8" s="31">
        <v>1</v>
      </c>
    </row>
    <row r="9" spans="1:13" ht="15.75" x14ac:dyDescent="0.25">
      <c r="B9" s="32"/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25">
      <c r="B10" s="23" t="s">
        <v>47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</row>
    <row r="11" spans="1:13" x14ac:dyDescent="0.25">
      <c r="B11" s="26" t="s">
        <v>44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1775084</v>
      </c>
      <c r="I11" s="14">
        <v>1748802</v>
      </c>
      <c r="J11" s="14">
        <v>1761699</v>
      </c>
      <c r="K11" s="14">
        <v>1733466</v>
      </c>
      <c r="L11" s="14">
        <v>1777553</v>
      </c>
      <c r="M11" s="14">
        <v>1863487</v>
      </c>
    </row>
    <row r="12" spans="1:13" x14ac:dyDescent="0.25">
      <c r="B12" s="26" t="s">
        <v>45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950286</v>
      </c>
      <c r="I12" s="14">
        <v>924795</v>
      </c>
      <c r="J12" s="14">
        <v>914075</v>
      </c>
      <c r="K12" s="14">
        <v>889341</v>
      </c>
      <c r="L12" s="14">
        <v>927784</v>
      </c>
      <c r="M12" s="14">
        <v>998079</v>
      </c>
    </row>
    <row r="13" spans="1:13" x14ac:dyDescent="0.25">
      <c r="A13" s="55"/>
      <c r="B13" s="27" t="s">
        <v>9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2725370</v>
      </c>
      <c r="I13" s="25">
        <v>2673597</v>
      </c>
      <c r="J13" s="25">
        <v>2675774</v>
      </c>
      <c r="K13" s="25">
        <v>2622807</v>
      </c>
      <c r="L13" s="25">
        <f>L11+L12</f>
        <v>2705337</v>
      </c>
      <c r="M13" s="25">
        <f>M11+M12</f>
        <v>2861566</v>
      </c>
    </row>
    <row r="14" spans="1:13" x14ac:dyDescent="0.25">
      <c r="B14" s="27"/>
      <c r="C14" s="25"/>
      <c r="D14" s="25"/>
      <c r="E14" s="25"/>
      <c r="F14" s="25"/>
      <c r="G14" s="25"/>
      <c r="H14" s="25"/>
      <c r="I14" s="25"/>
      <c r="J14" s="25"/>
      <c r="K14" s="25"/>
      <c r="L14" s="98"/>
    </row>
    <row r="15" spans="1:13" x14ac:dyDescent="0.25">
      <c r="B15" s="23" t="s">
        <v>48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</row>
    <row r="16" spans="1:13" x14ac:dyDescent="0.25">
      <c r="B16" s="26" t="s">
        <v>44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423783</v>
      </c>
      <c r="I16" s="14">
        <v>438450</v>
      </c>
      <c r="J16" s="14">
        <v>462591</v>
      </c>
      <c r="K16" s="14">
        <v>461117</v>
      </c>
      <c r="L16" s="14">
        <v>480544</v>
      </c>
      <c r="M16" s="14">
        <v>489124</v>
      </c>
    </row>
    <row r="17" spans="2:13" x14ac:dyDescent="0.25">
      <c r="B17" s="26" t="s">
        <v>45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152171</v>
      </c>
      <c r="I17" s="14">
        <v>160693</v>
      </c>
      <c r="J17" s="14">
        <v>172657</v>
      </c>
      <c r="K17" s="14">
        <v>196772</v>
      </c>
      <c r="L17" s="14">
        <v>189441</v>
      </c>
      <c r="M17" s="14">
        <v>194807</v>
      </c>
    </row>
    <row r="18" spans="2:13" x14ac:dyDescent="0.25">
      <c r="B18" s="27" t="s">
        <v>9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575954</v>
      </c>
      <c r="I18" s="25">
        <v>599143</v>
      </c>
      <c r="J18" s="25">
        <v>635248</v>
      </c>
      <c r="K18" s="25">
        <v>657889</v>
      </c>
      <c r="L18" s="25">
        <f>L16+L17</f>
        <v>669985</v>
      </c>
      <c r="M18" s="25">
        <f>M16+M17</f>
        <v>683931</v>
      </c>
    </row>
    <row r="19" spans="2:13" x14ac:dyDescent="0.25"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98"/>
    </row>
    <row r="20" spans="2:13" x14ac:dyDescent="0.25">
      <c r="B20" s="23" t="s">
        <v>49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  <c r="L20" s="13">
        <v>2019</v>
      </c>
      <c r="M20" s="13">
        <v>2020</v>
      </c>
    </row>
    <row r="21" spans="2:13" x14ac:dyDescent="0.25">
      <c r="B21" s="26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54579</v>
      </c>
      <c r="I21" s="14">
        <v>50947</v>
      </c>
      <c r="J21" s="14">
        <v>98664</v>
      </c>
      <c r="K21" s="14">
        <v>45778</v>
      </c>
      <c r="L21" s="14">
        <v>22647</v>
      </c>
      <c r="M21" s="14">
        <v>35136</v>
      </c>
    </row>
    <row r="22" spans="2:13" x14ac:dyDescent="0.25">
      <c r="B22" s="26" t="s">
        <v>45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193586</v>
      </c>
      <c r="I22" s="14">
        <v>194153</v>
      </c>
      <c r="J22" s="14">
        <v>264645</v>
      </c>
      <c r="K22" s="14">
        <v>244680</v>
      </c>
      <c r="L22" s="14">
        <v>161009</v>
      </c>
      <c r="M22" s="14">
        <v>203887</v>
      </c>
    </row>
    <row r="23" spans="2:13" x14ac:dyDescent="0.25">
      <c r="B23" s="27" t="s">
        <v>9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248165</v>
      </c>
      <c r="I23" s="25">
        <v>245100</v>
      </c>
      <c r="J23" s="25">
        <v>363309</v>
      </c>
      <c r="K23" s="25">
        <v>290458</v>
      </c>
      <c r="L23" s="25">
        <f>L21+L22</f>
        <v>183656</v>
      </c>
      <c r="M23" s="25">
        <f>M21+M22</f>
        <v>239023</v>
      </c>
    </row>
    <row r="24" spans="2:13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3" ht="15.75" x14ac:dyDescent="0.25">
      <c r="B25" s="65" t="s">
        <v>34</v>
      </c>
      <c r="C25" s="29"/>
      <c r="D25" s="29"/>
      <c r="E25" s="29"/>
      <c r="F25" s="11"/>
      <c r="G25" s="11"/>
      <c r="H25" s="11"/>
      <c r="I25" s="11"/>
      <c r="J25" s="11"/>
      <c r="K25" s="11"/>
    </row>
    <row r="26" spans="2:13" x14ac:dyDescent="0.25">
      <c r="B26" s="64" t="s">
        <v>223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2:13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3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3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3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3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3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B2:K2"/>
  </mergeCells>
  <hyperlinks>
    <hyperlink ref="A1" location="Índice!A1" display="volta" xr:uid="{00000000-0004-0000-08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53</vt:i4>
      </vt:variant>
    </vt:vector>
  </HeadingPairs>
  <TitlesOfParts>
    <vt:vector size="53" baseType="lpstr"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9.2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Eldimara Custódio Ribeiro Barbosa - SPREV</cp:lastModifiedBy>
  <dcterms:created xsi:type="dcterms:W3CDTF">2019-09-23T18:03:55Z</dcterms:created>
  <dcterms:modified xsi:type="dcterms:W3CDTF">2022-02-07T19:53:52Z</dcterms:modified>
</cp:coreProperties>
</file>