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0" documentId="8_{5CABE0C3-C4F3-42B5-B111-4BBD8686863B}" xr6:coauthVersionLast="47" xr6:coauthVersionMax="47" xr10:uidLastSave="{00000000-0000-0000-0000-000000000000}"/>
  <workbookProtection workbookAlgorithmName="SHA-512" workbookHashValue="vlO5v1Qf/KY17ZB62puWvC64kD51yk8wgVVRwi5Gy5KAwVDvqID6HlGOsZGFmDiHQ/zuvvin8h9ZfmAbuB9WoA==" workbookSaltValue="a1YlAqQSbikOcMkM4pj0Kw==" workbookSpinCount="100000" lockStructure="1"/>
  <bookViews>
    <workbookView xWindow="28680" yWindow="-120" windowWidth="29040" windowHeight="15840" tabRatio="911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" sheetId="5" r:id="rId4"/>
    <sheet name="4. Resultado e Fundo Adm." sheetId="6" r:id="rId5"/>
    <sheet name="5. Dívidas e + compromissos" sheetId="9" r:id="rId6"/>
    <sheet name="6. Obrigações do Patrocinador" sheetId="7" r:id="rId7"/>
    <sheet name="7. Fundo de Longevidade" sheetId="16" r:id="rId8"/>
    <sheet name="8. Reserva Matemática Final" sheetId="8" r:id="rId9"/>
    <sheet name="9. Viabilidade do PIPPP" sheetId="17" r:id="rId10"/>
    <sheet name="Extra" sheetId="12" r:id="rId11"/>
    <sheet name="Inconsistências" sheetId="15" state="hidden" r:id="rId12"/>
    <sheet name="Versões" sheetId="13" state="hidden" r:id="rId13"/>
  </sheets>
  <definedNames>
    <definedName name="CNPB">'1. Informações Básicas'!$B$7</definedName>
    <definedName name="cod_EFPC">'1. Informações Básicas'!$B$6</definedName>
    <definedName name="da_patr" localSheetId="7">'7. Fundo de Longevidade'!$G$11</definedName>
    <definedName name="da_patr">'6. Obrigações do Patrocinador'!$G$9</definedName>
    <definedName name="database">'1. Informações Básicas'!$F$14</definedName>
    <definedName name="datanotificacao">'1. Informações Básicas'!$C$14</definedName>
    <definedName name="def_cn_part">'4. Resultado e Fundo Adm.'!$C$45</definedName>
    <definedName name="def_cn_patr">'4. Resultado e Fundo Adm.'!$C$46</definedName>
    <definedName name="def_fim">'4. Resultado e Fundo Adm.'!$G$42</definedName>
    <definedName name="def_ini">'4. Resultado e Fundo Adm.'!$E$42</definedName>
    <definedName name="def_opc_patr" localSheetId="7">'7. Fundo de Longevidade'!$G$9</definedName>
    <definedName name="def_opc_patr">'6. Obrigações do Patrocinador'!$G$7</definedName>
    <definedName name="def_part">'4. Resultado e Fundo Adm.'!$F$45</definedName>
    <definedName name="def_patr">'4. Resultado e Fundo Adm.'!$F$46</definedName>
    <definedName name="dif_rm">'6. Obrigações do Patrocinador'!$G$12</definedName>
    <definedName name="div1_nat">'5. Dívidas e + compromissos'!#REF!</definedName>
    <definedName name="div1_relato">'5. Dívidas e + compromissos'!#REF!</definedName>
    <definedName name="div1_valor">'5. Dívidas e + compromissos'!$G$7</definedName>
    <definedName name="div2_nat">'5. Dívidas e + compromissos'!#REF!</definedName>
    <definedName name="div2_relato">'5. Dívidas e + compromissos'!#REF!</definedName>
    <definedName name="div2_valor">'5. Dívidas e + compromissos'!#REF!</definedName>
    <definedName name="div3_nat">'5. Dívidas e + compromissos'!#REF!</definedName>
    <definedName name="div3_relato">'5. Dívidas e + compromissos'!#REF!</definedName>
    <definedName name="div3_valor">'5. Dívidas e + compromissos'!#REF!</definedName>
    <definedName name="div4_nat">'5. Dívidas e + compromissos'!#REF!</definedName>
    <definedName name="div4_relato">'5. Dívidas e + compromissos'!#REF!</definedName>
    <definedName name="div4_valor">'5. Dívidas e + compromissos'!#REF!</definedName>
    <definedName name="div5_nat">'5. Dívidas e + compromissos'!#REF!</definedName>
    <definedName name="div5_relato">'5. Dívidas e + compromissos'!#REF!</definedName>
    <definedName name="div5_valor">'5. Dívidas e + compromissos'!#REF!</definedName>
    <definedName name="dt_database">'1. Informações Básicas'!$F$14</definedName>
    <definedName name="dt_notifica">'1. Informações Básicas'!#REF!</definedName>
    <definedName name="duracao">'4. Resultado e Fundo Adm.'!$D$12</definedName>
    <definedName name="exc_opc_patr" localSheetId="7">'7. Fundo de Longevidade'!#REF!</definedName>
    <definedName name="exc_opc_patr">'6. Obrigações do Patrocinador'!$G$12</definedName>
    <definedName name="exc_part">'4. Resultado e Fundo Adm.'!$C$86</definedName>
    <definedName name="exc_patr">'4. Resultado e Fundo Adm.'!$E$86</definedName>
    <definedName name="fa_just">'4. Resultado e Fundo Adm.'!#REF!</definedName>
    <definedName name="fa_valor">'4. Resultado e Fundo Adm.'!#REF!</definedName>
    <definedName name="fi_just">'4. Resultado e Fundo Adm.'!#REF!</definedName>
    <definedName name="fi_valor">'4. Resultado e Fundo Adm.'!#REF!</definedName>
    <definedName name="fl_re_patr">'7. Fundo de Longevidade'!$G$10</definedName>
    <definedName name="fl_re_patroc">'7. Fundo de Longevidade'!$G$10</definedName>
    <definedName name="fp1_just">'4. Resultado e Fundo Adm.'!#REF!</definedName>
    <definedName name="fp1_valor">'4. Resultado e Fundo Adm.'!#REF!</definedName>
    <definedName name="fp2_just">'4. Resultado e Fundo Adm.'!#REF!</definedName>
    <definedName name="fp2_valor">'4. Resultado e Fundo Adm.'!#REF!</definedName>
    <definedName name="fp3_just">'4. Resultado e Fundo Adm.'!#REF!</definedName>
    <definedName name="fp3_valor">'4. Resultado e Fundo Adm.'!#REF!</definedName>
    <definedName name="fp4_just">'4. Resultado e Fundo Adm.'!#REF!</definedName>
    <definedName name="fp4_valor">'4. Resultado e Fundo Adm.'!#REF!</definedName>
    <definedName name="fp5_just">'4. Resultado e Fundo Adm.'!#REF!</definedName>
    <definedName name="fp5_valor">'4. Resultado e Fundo Adm.'!#REF!</definedName>
    <definedName name="idmedia_part">'2. População'!$E$11</definedName>
    <definedName name="motivacao">'1. Informações Básicas'!$E$10</definedName>
    <definedName name="nm_EFPC">'1. Informações Básicas'!$C$6</definedName>
    <definedName name="nm_Plano">'1. Informações Básicas'!$C$7</definedName>
    <definedName name="patrimonio_cobertura">'3. Avaliação Atuarial'!$E$26</definedName>
    <definedName name="pc_detalhe">'3. Avaliação Atuarial'!#REF!</definedName>
    <definedName name="pc_grupo_contabil">'3. Avaliação Atuarial'!#REF!</definedName>
    <definedName name="pc_grupo_mercado">'3. Avaliação Atuarial'!#REF!</definedName>
    <definedName name="pc_plano_contabil">'3. Avaliação Atuarial'!#REF!</definedName>
    <definedName name="pc_plano_mercado">'3. Avaliação Atuarial'!#REF!</definedName>
    <definedName name="pmac">'3. Avaliação Atuarial'!$E$29</definedName>
    <definedName name="pmac_part">'3. Avaliação Atuarial'!$F$21</definedName>
    <definedName name="pmac_patr">'3. Avaliação Atuarial'!$F$20</definedName>
    <definedName name="pmbac">'3. Avaliação Atuarial'!$E$28</definedName>
    <definedName name="pmbc">'3. Avaliação Atuarial'!$E$27</definedName>
    <definedName name="qt_part">'2. População'!$C$11</definedName>
    <definedName name="re_cn_part">'4. Resultado e Fundo Adm.'!$C$22</definedName>
    <definedName name="re_cn_patr">'4. Resultado e Fundo Adm.'!$C$23</definedName>
    <definedName name="re_fim">'4. Resultado e Fundo Adm.'!$H$19</definedName>
    <definedName name="re_ini">'4. Resultado e Fundo Adm.'!$F$19</definedName>
    <definedName name="re_part">'4. Resultado e Fundo Adm.'!$F$22</definedName>
    <definedName name="re_patr">'4. Resultado e Fundo Adm.'!$F$23</definedName>
    <definedName name="reserva_contingencia">'4. Resultado e Fundo Adm.'!$D$14</definedName>
    <definedName name="reserva_especial">'4. Resultado e Fundo Adm.'!$D$15</definedName>
    <definedName name="resultado">'3. Avaliação Atuarial'!$E$30</definedName>
    <definedName name="scbenmedio_part">'2. População'!$G$11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7" l="1"/>
  <c r="H50" i="17"/>
  <c r="J50" i="17"/>
  <c r="L50" i="17"/>
  <c r="N50" i="17"/>
  <c r="F50" i="17"/>
  <c r="F19" i="5" l="1"/>
  <c r="D19" i="5"/>
  <c r="F47" i="17"/>
  <c r="H47" i="17"/>
  <c r="J47" i="17"/>
  <c r="L47" i="17"/>
  <c r="N47" i="17"/>
  <c r="J49" i="17"/>
  <c r="L49" i="17"/>
  <c r="N49" i="17"/>
  <c r="H49" i="17"/>
  <c r="F49" i="17"/>
  <c r="N60" i="17"/>
  <c r="L60" i="17"/>
  <c r="J60" i="17"/>
  <c r="H60" i="17"/>
  <c r="F60" i="17"/>
  <c r="D60" i="17"/>
  <c r="F57" i="17"/>
  <c r="H57" i="17"/>
  <c r="J57" i="17"/>
  <c r="L57" i="17"/>
  <c r="N57" i="17"/>
  <c r="D57" i="17"/>
  <c r="F37" i="17"/>
  <c r="F35" i="17" s="1"/>
  <c r="H37" i="17"/>
  <c r="H35" i="17" s="1"/>
  <c r="J37" i="17"/>
  <c r="J35" i="17" s="1"/>
  <c r="L37" i="17"/>
  <c r="L35" i="17" s="1"/>
  <c r="N37" i="17"/>
  <c r="N35" i="17" s="1"/>
  <c r="D37" i="17"/>
  <c r="D35" i="17" s="1"/>
  <c r="D22" i="17"/>
  <c r="D21" i="17"/>
  <c r="D20" i="17"/>
  <c r="D19" i="17"/>
  <c r="F14" i="8"/>
  <c r="F15" i="8"/>
  <c r="G12" i="16"/>
  <c r="G8" i="7"/>
  <c r="C81" i="6"/>
  <c r="E80" i="6" s="1"/>
  <c r="F15" i="5"/>
  <c r="F10" i="5"/>
  <c r="F21" i="5"/>
  <c r="F20" i="5"/>
  <c r="D13" i="6"/>
  <c r="E79" i="6" l="1"/>
  <c r="D18" i="17"/>
  <c r="L46" i="17"/>
  <c r="L43" i="17" s="1"/>
  <c r="J46" i="17"/>
  <c r="J43" i="17" s="1"/>
  <c r="F46" i="17"/>
  <c r="F43" i="17" s="1"/>
  <c r="H46" i="17"/>
  <c r="H43" i="17" s="1"/>
  <c r="N46" i="17"/>
  <c r="N43" i="17" s="1"/>
  <c r="F13" i="8"/>
  <c r="F12" i="8" s="1"/>
  <c r="C47" i="6" l="1"/>
  <c r="E45" i="6" s="1"/>
  <c r="F79" i="6" l="1"/>
  <c r="F80" i="6"/>
  <c r="E89" i="6" s="1"/>
  <c r="F17" i="8"/>
  <c r="F16" i="8" s="1"/>
  <c r="C11" i="4"/>
  <c r="G11" i="4" s="1"/>
  <c r="E29" i="5"/>
  <c r="D16" i="5"/>
  <c r="D14" i="5" s="1"/>
  <c r="F16" i="5"/>
  <c r="F14" i="5" s="1"/>
  <c r="E28" i="5" s="1"/>
  <c r="D11" i="5"/>
  <c r="D9" i="5" s="1"/>
  <c r="F11" i="5"/>
  <c r="F9" i="5" s="1"/>
  <c r="E27" i="5" s="1"/>
  <c r="C89" i="6" l="1"/>
  <c r="E81" i="6"/>
  <c r="E30" i="5"/>
  <c r="E11" i="4"/>
  <c r="F81" i="6" l="1"/>
  <c r="D11" i="6"/>
  <c r="D14" i="6" s="1"/>
  <c r="G8" i="16" l="1"/>
  <c r="F7" i="8"/>
  <c r="E46" i="6"/>
  <c r="F6" i="8"/>
  <c r="F45" i="6" l="1"/>
  <c r="C24" i="6"/>
  <c r="F11" i="8" l="1"/>
  <c r="C90" i="6"/>
  <c r="F46" i="6"/>
  <c r="E22" i="6"/>
  <c r="E23" i="6"/>
  <c r="C87" i="6" l="1"/>
  <c r="G6" i="7"/>
  <c r="G15" i="7" s="1"/>
  <c r="E90" i="6"/>
  <c r="F47" i="6"/>
  <c r="D15" i="6"/>
  <c r="E47" i="6"/>
  <c r="E24" i="6"/>
  <c r="F22" i="6" l="1"/>
  <c r="G9" i="16" s="1"/>
  <c r="G13" i="16" s="1"/>
  <c r="D51" i="17" s="1"/>
  <c r="F8" i="8"/>
  <c r="F18" i="8" s="1"/>
  <c r="D48" i="17" s="1"/>
  <c r="D47" i="17" s="1"/>
  <c r="F23" i="6"/>
  <c r="D50" i="17" l="1"/>
  <c r="D49" i="17"/>
  <c r="D46" i="17" s="1"/>
  <c r="D43" i="17" s="1"/>
  <c r="C88" i="6"/>
  <c r="C86" i="6" s="1"/>
  <c r="C91" i="6" s="1"/>
  <c r="F24" i="6"/>
  <c r="E88" i="6"/>
  <c r="E86" i="6" s="1"/>
  <c r="E91" i="6" s="1"/>
</calcChain>
</file>

<file path=xl/sharedStrings.xml><?xml version="1.0" encoding="utf-8"?>
<sst xmlns="http://schemas.openxmlformats.org/spreadsheetml/2006/main" count="294" uniqueCount="225">
  <si>
    <t>(nome)</t>
  </si>
  <si>
    <t>(CNPB)</t>
  </si>
  <si>
    <t>CNPJ</t>
  </si>
  <si>
    <t>Categoria</t>
  </si>
  <si>
    <t>Quantidade</t>
  </si>
  <si>
    <t>Autopatrocinados</t>
  </si>
  <si>
    <t>Em BPD</t>
  </si>
  <si>
    <t>Assistidos</t>
  </si>
  <si>
    <t>Total</t>
  </si>
  <si>
    <t>1. INFORMAÇÕES BÁSICAS</t>
  </si>
  <si>
    <t>3. AVALIAÇÃO ATUARIAL</t>
  </si>
  <si>
    <t>Item</t>
  </si>
  <si>
    <t>Provisão Matemática de Benefícios a Conceder</t>
  </si>
  <si>
    <t>Provisão Matemática de Benefícios Concedidos</t>
  </si>
  <si>
    <t>Contribuição Definida</t>
  </si>
  <si>
    <t>Benefício Definido</t>
  </si>
  <si>
    <t>Patrocinador</t>
  </si>
  <si>
    <t>Participantes e Assistidos</t>
  </si>
  <si>
    <t>Benefícios a Conceder</t>
  </si>
  <si>
    <t>Benefícios Concedidos</t>
  </si>
  <si>
    <t>%</t>
  </si>
  <si>
    <t>Valor</t>
  </si>
  <si>
    <t>Patrimônio de Cobertura</t>
  </si>
  <si>
    <t>Resultado</t>
  </si>
  <si>
    <t>Participantes + Assistidos</t>
  </si>
  <si>
    <t>Patrocinadores</t>
  </si>
  <si>
    <t>Limite da Reserva de Contingência</t>
  </si>
  <si>
    <t>Reserva de Contingência</t>
  </si>
  <si>
    <t>Reserva Especial</t>
  </si>
  <si>
    <t>2. POPULAÇÃO</t>
  </si>
  <si>
    <t>Fundos Previdenciais</t>
  </si>
  <si>
    <t>Fundo Administrativo</t>
  </si>
  <si>
    <t>Patrocinadores/Instituidores em Retirada</t>
  </si>
  <si>
    <t>Programados</t>
  </si>
  <si>
    <t>Não Programados</t>
  </si>
  <si>
    <t>OBSERVAÇÕES ADICIONAIS</t>
  </si>
  <si>
    <t>Salário de Contribuição Médio/
Benefício Médio (em R$)</t>
  </si>
  <si>
    <t>Equacionamento de déficit</t>
  </si>
  <si>
    <t>Dívidas e outros compromissos</t>
  </si>
  <si>
    <t>Despesas administrativas</t>
  </si>
  <si>
    <t>EFPC:</t>
  </si>
  <si>
    <t>Plano:</t>
  </si>
  <si>
    <t>Iniciativa:</t>
  </si>
  <si>
    <t>8. RESERVA MATEMÁTICA FINAL DE RETIRADA</t>
  </si>
  <si>
    <t>Valor:</t>
  </si>
  <si>
    <t>Data-base:</t>
  </si>
  <si>
    <t>1. Informações Básicas</t>
  </si>
  <si>
    <t>GERAL</t>
  </si>
  <si>
    <t>- Preencher somente os campos de seleção e aqueles formatados com borda dupla;</t>
  </si>
  <si>
    <t>2. População</t>
  </si>
  <si>
    <t>Ativos</t>
  </si>
  <si>
    <t>Cancelados</t>
  </si>
  <si>
    <t>- São considerados Cancelados os ex-participantes que tiveram sua inscrição cancelada no plano sem perda de vínculo empregatício ou que tiveram opção presumida pelo instituto do Resgate e possuem valor a restituir.</t>
  </si>
  <si>
    <t>3. Avaliação Atuarial</t>
  </si>
  <si>
    <t>- São considerados Ativos os participantes em fase contributiva com vínculo empregatício/associativo com o patrocinador/instituidor;</t>
  </si>
  <si>
    <t>Cálculo I</t>
  </si>
  <si>
    <t>Cálculo II</t>
  </si>
  <si>
    <t>5. Contratos de Dívidas e Outros Compromissos dos Patrocinadores</t>
  </si>
  <si>
    <t>Garantia de sobrevida mínima aos assistidos</t>
  </si>
  <si>
    <t>Assunção adicional de déficit</t>
  </si>
  <si>
    <t>- Nos campos "OBSERVAÇÕES ADICIONAIS" devem ser incluídas informações adicionais ou particularidades julgadas importantes para a análise do requerimento;</t>
  </si>
  <si>
    <t>- No caso de a lista de patrocinadores retirantes ser insuficiente, utilizar a seção "Extra", identificando a informação.</t>
  </si>
  <si>
    <t>- O campo "Equacionamento de déficit" representa o déficit apurado na avaliação atuarial de retirada e ainda não equacionado;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</si>
  <si>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</si>
  <si>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Valor a Restituir (R$)</t>
  </si>
  <si>
    <t>Valor (R$)</t>
  </si>
  <si>
    <t>Compromissos facultativos do patrocinador</t>
  </si>
  <si>
    <t>(-) Provisões Matemáticas a Constituir</t>
  </si>
  <si>
    <t>Duração do passivo (anos)</t>
  </si>
  <si>
    <t>ORIENTAÇÕES PARA PREENCHIMENTO E OUTRAS INFORMAÇÕES</t>
  </si>
  <si>
    <t>8. Reserva Matemática Final de Retirada</t>
  </si>
  <si>
    <t>CONTROLE DE VERSÕES</t>
  </si>
  <si>
    <t>Versão</t>
  </si>
  <si>
    <t>Data</t>
  </si>
  <si>
    <t>Autor</t>
  </si>
  <si>
    <t>Mudanças realizadas</t>
  </si>
  <si>
    <t>a) Apuração da Reserva de Contingência e Reserva Especial</t>
  </si>
  <si>
    <t>a</t>
  </si>
  <si>
    <t>Contribuições Normais</t>
  </si>
  <si>
    <t>Déficit a Equacionar</t>
  </si>
  <si>
    <t>Período de Constituição do Déficit (Mês/Ano):</t>
  </si>
  <si>
    <t>Período de Constituição da Reserva Especial (Mês/Ano):</t>
  </si>
  <si>
    <t>REGISTRO DE INCONSISTÊNCIAS NO PREENCHIMENTO</t>
  </si>
  <si>
    <r>
      <t xml:space="preserve">INFORMAÇÕES EXTRAS </t>
    </r>
    <r>
      <rPr>
        <b/>
        <sz val="10"/>
        <color theme="1"/>
        <rFont val="Calibri"/>
        <family val="2"/>
        <scheme val="minor"/>
      </rPr>
      <t>(apresentar quadros e informações no mesmo formato das demais seções)</t>
    </r>
  </si>
  <si>
    <t>Inconsistência (clique para acessar)</t>
  </si>
  <si>
    <t>(código)</t>
  </si>
  <si>
    <t>b) Proporção Contributiva</t>
  </si>
  <si>
    <t>a) Proporção Contributiva</t>
  </si>
  <si>
    <t>Participantes/Assistidos</t>
  </si>
  <si>
    <t>Excedente</t>
  </si>
  <si>
    <t>Insuficiência</t>
  </si>
  <si>
    <t>- Na seção "Extra" podem ser replicados quadros de outras seções, devidamente identificados, inclusive com informações segregadas por patrocinador ou submassa, quando julgado necessário, desde que previamente reconhecido o grupo de custeio na Demonstração Atuarial imediatamente anterior ao protocolo;</t>
  </si>
  <si>
    <t>- Dúvidas, alertas de erros ou sugestões devem ser encaminhados para previc.cgtr@previc.gov.br.</t>
  </si>
  <si>
    <t>Compromissos obrigatórios do patrocinador</t>
  </si>
  <si>
    <t>- No item 3.2, a coluna "Cálculo I" deve considerar as hipóteses, regimes financeiros e métodos de financiamento utilizados na demonstração atuarial imediatamente anterior ao do pedido de retirada de patrocínio, ou seja, considerando o plano em funcionamento;</t>
  </si>
  <si>
    <t>Reserva Matemática BD</t>
  </si>
  <si>
    <t>robson.aguiar</t>
  </si>
  <si>
    <t>- Alteração na aba "Orientações - GERAL", para deixar claro que o relatório deve ser enviado no formato "xlsx";
- Alteração na aba "6. Relatório de Demandas Judiciais Passivas", para definir que os valores das ações sejam apresentados em duas colunas "Total" e "Contabilizado". Antes somente os valores contabilizados estavam sendo requeridos.</t>
  </si>
  <si>
    <t>- Requerimento de Retirada Total -</t>
  </si>
  <si>
    <t>1.1</t>
  </si>
  <si>
    <t>2.0</t>
  </si>
  <si>
    <t>Adaptação do relatório à Resolução CNPC nº 59/2023 e Resolução Previc nº 23/2023.</t>
  </si>
  <si>
    <t>RELATÓRIO DE RETIRADA DE PATROCÍNIO/RESCISÃO UNILATERAL DE CONVÊNIO DE ADESÃO</t>
  </si>
  <si>
    <t>Data da Notificação:</t>
  </si>
  <si>
    <t>Nome Empresarial</t>
  </si>
  <si>
    <t>- O campo "Data da Notificação" deve ser preenchido com a data na qual a EFPC receber do patrocinador a notificação sobre a decisão da retirada de patrocínio ou o patrocinador receber a notificação da entidade sobre a decisão da rescisão de convênio de adesão por iniciativa da EFPC;</t>
  </si>
  <si>
    <t>- No item 3.2, a coluna "Cálculo II" deve considerar os critérios definidos no art. 7º, incisos I, II, III e V da Resolução CNPC nº 59/2023, a fim de registrar a eventual diferença do cálculo para as provisões de benefícios a conceder.</t>
  </si>
  <si>
    <t>4. TRATAMENTO DE RESULTADO/FUNDO ADMINISTRATIVO</t>
  </si>
  <si>
    <t>4.1. Reserva de Contingência e Reserva Especial</t>
  </si>
  <si>
    <t>4.2. Insuficiência (Déficit Técnico)</t>
  </si>
  <si>
    <t>4.3. Fundo Administrativo</t>
  </si>
  <si>
    <t>4.4. Resumo</t>
  </si>
  <si>
    <t>Contribuições para Custeio Administrativo</t>
  </si>
  <si>
    <t>4. Tratamento do Resultado/Fundo Administrativo</t>
  </si>
  <si>
    <t>- No item 4.1 e no item 4.2, caso a reserva especial/déficit tenha surgido somente por ocasião da avaliação atuarial de retirada, deve-se considerar as contribuições do exercício corrente;</t>
  </si>
  <si>
    <t>- No item 4.3, caso não haja contribuições para custeio administrativo nos 36 meses imediatamente anteriores à Data do Cálculo, devem ser consideradas as contribuições para custeio administrativo vertidas nos 36 meses anteriores ao último aporte;</t>
  </si>
  <si>
    <t>Fundo para Garantia das Operações com Participantes</t>
  </si>
  <si>
    <t>Valor presente das contribuições normais futuras dos assistidos</t>
  </si>
  <si>
    <t>Diferença de cálculo entre reservas matemáticas</t>
  </si>
  <si>
    <t>Custos com criação, implantação ou adaptação do plano instituído</t>
  </si>
  <si>
    <t>Assunção do exigível contingencial</t>
  </si>
  <si>
    <t>- A assunção adicional de déficit corresponde à faculdade do patrocinador não sujeito à Lei Complementar nº 108/2001 de equacionar o déficit de forma mais benéfica aos participantes e assistidos, conforme Res. CNPC nº 59/2023, art. 7º, §6º;</t>
  </si>
  <si>
    <t>- As despesas administrativas são aquelas relativas ao processo de licenciamento de retirada de patrocínio e à sua
operacionalização, conforme Res. CNPC nº 59/2023, art. 16, II;</t>
  </si>
  <si>
    <t>- A garantia de sobrevida mínima aos assistidos corresponde à obrigação prevista na Res. CNPC nº 59/2023, art. 16, III;</t>
  </si>
  <si>
    <t>- O valor presente das contribuições normais futuras de assistidos é a parcela de responsabilidade do patrocinador retirante de que trata a Res. CNPC nº 59/2023, art. 16, IV;</t>
  </si>
  <si>
    <t>5. DÍVIDAS E OUTROS COMPROMISSOS DOS PATROCINADORES</t>
  </si>
  <si>
    <t>Descrição:</t>
  </si>
  <si>
    <t>5.1. Contratos de Dívida</t>
  </si>
  <si>
    <t>5.3. Outros Compromissos</t>
  </si>
  <si>
    <t>- Os Outros Compromissos são quaisquer outras obrigações previdenciárias assumidas em acordos decorrentes de reestruturação societária, programas de desestatização, acordos e convenções coletivas de trabalho, dentre outros.</t>
  </si>
  <si>
    <t>Reserva Especial (participantes e assistidos)</t>
  </si>
  <si>
    <t>Reserva Especial (patrocinador)</t>
  </si>
  <si>
    <t>Fundos previdenciais</t>
  </si>
  <si>
    <t>- A Reserva Especial (patrocinador) representa o valor remanescente da parcela da reserva especial apurada para o patrocinador, caso seja utilizada para custear a diferença de cálculo entre reservas matemáticas de que trata a Res. CNPC nº 59/2023, art. 16, V;</t>
  </si>
  <si>
    <t>- A diferença de cálculo entre reservas matemáticas representa a diferença entre o montante das reservas matemáticas apuradas para a retirada e o montante do seu recálculo considerando a tábua biométrica de mortalidade geral vigente no plano de benefícios, com aplicação da escala geracional AA, de que trata a Res. CNPC nº 59/2023, art. 16, V.</t>
  </si>
  <si>
    <t>6. OBRIGAÇÕES E COMPROMISSOS ESTIMADOS DOS PATROCINADORES NA OPERAÇÃO</t>
  </si>
  <si>
    <t>6. Obrigações e Compromissos Estimados dos Patrocinadores</t>
  </si>
  <si>
    <t>7. Valores destinados ao Fundo de Longevidade</t>
  </si>
  <si>
    <t>O plano de benefícios objeto da retirada oferece benefícios programados ou não programados na forma de renda vitalícia?</t>
  </si>
  <si>
    <t>(-) Déficit a equacionar</t>
  </si>
  <si>
    <t>- Os valores desta seção somente devem ser preenchidos caso o plano de benefícios objeto da retirada ofereça benefícios programados ou não programados na forma de renda vitalícia;</t>
  </si>
  <si>
    <t>Provisões Matemáticas a Constituir</t>
  </si>
  <si>
    <t>5.2. Provisões Matemáticas a Constituir</t>
  </si>
  <si>
    <t>Reserva Matemática (líquida da PMaC de participantes e assistidos)</t>
  </si>
  <si>
    <t>- As Provisões Matemáticas a Constituir representam os equacionamentos de déficit, tempo de serviço passado e outros compromissos de responsabilidade do patrocinador contabilizados no passivo;</t>
  </si>
  <si>
    <t>- Os Contratos de Dívida representam os contratos firmados a título de equacionamento de déficit, tempo de serviço passado, contribuições em atraso, dentre outros, de responsabilidade do patrocinador, contabilizados no ativo;</t>
  </si>
  <si>
    <t>- Fundos Previdenciais representa o total dos fundos previdenciais contabilizados, quando o plano de benefícios objeto da retirada oferecer benefícios programados ou não programados na forma de renda vitalícia, nos termos do art. 11 da Res. CNPC nº 59/2023.</t>
  </si>
  <si>
    <t>- Fundos Previdenciais representa o total dos fundos previdenciais contabilizados na data-base, quando o plano de benefícios objeto da retirada não oferecer benefícios programados e não programados na forma de renda vitalícia, nos termos do art. 11 da Res. CNPC nº 59/2023;</t>
  </si>
  <si>
    <t>Patrocinador/Instituidor</t>
  </si>
  <si>
    <t>EFPC</t>
  </si>
  <si>
    <t>- Fundo para Garantia das Operações com Participantes é o fundo constituído para garantir a cobertura de empréstimos e financiamentos a participantes e assistidos, devendo ser incorporado às reservas matemáticas finais no caso de perda de seu objeto.</t>
  </si>
  <si>
    <t>População</t>
  </si>
  <si>
    <t>Participantes</t>
  </si>
  <si>
    <t>Passivo</t>
  </si>
  <si>
    <t>Exigível Operacional</t>
  </si>
  <si>
    <t>Exigível Contingencial</t>
  </si>
  <si>
    <t>Patrimônio Social</t>
  </si>
  <si>
    <t>Provisões Matemáticas</t>
  </si>
  <si>
    <t>7. VALORES DESTINADOS AO FUNDO PREVIDENCIAL DE PROTEÇÃO À LONGEVIDADE</t>
  </si>
  <si>
    <t>Fundos</t>
  </si>
  <si>
    <t>Taxa de Carregamento</t>
  </si>
  <si>
    <t>Despesas</t>
  </si>
  <si>
    <t>Administrativas</t>
  </si>
  <si>
    <t>Receitas</t>
  </si>
  <si>
    <t>Taxa de Administração (%)</t>
  </si>
  <si>
    <t>Benefícios</t>
  </si>
  <si>
    <t>S/ Contribuições Normais (%)</t>
  </si>
  <si>
    <t>S/ Benefícios (%)</t>
  </si>
  <si>
    <t>DATA-BASE</t>
  </si>
  <si>
    <t>Salário de Contribuição Médio (R$)</t>
  </si>
  <si>
    <t>Benefício Médio (R$)</t>
  </si>
  <si>
    <t>ANO 1</t>
  </si>
  <si>
    <t>ANO 2</t>
  </si>
  <si>
    <t>ANO 3</t>
  </si>
  <si>
    <t>ANO 4</t>
  </si>
  <si>
    <t>ANO 5</t>
  </si>
  <si>
    <t>Ativo</t>
  </si>
  <si>
    <t>Disponível</t>
  </si>
  <si>
    <t>Realizável</t>
  </si>
  <si>
    <t>Gestão Previdencial</t>
  </si>
  <si>
    <t>Gestão Administrativa</t>
  </si>
  <si>
    <t>Investimentos</t>
  </si>
  <si>
    <t>Imobilizado e Intangível</t>
  </si>
  <si>
    <t>Gestão Assistencial</t>
  </si>
  <si>
    <t>Fundos Administrativos</t>
  </si>
  <si>
    <t>a) Fundo Administrativo:</t>
  </si>
  <si>
    <t>3.1. Reservas Matemáticas (R$)</t>
  </si>
  <si>
    <t>3.2. Resultado</t>
  </si>
  <si>
    <t>Período de Constituição do Fundo (Mês/Ano):</t>
  </si>
  <si>
    <t>Fundo de Longevidade</t>
  </si>
  <si>
    <t>- Os dados projetados devem ser preenchidos nas colunas identificadas pelos anos futuros;</t>
  </si>
  <si>
    <t>Contribuição Normal Mínima (% ou R$)</t>
  </si>
  <si>
    <t>Contribuição Normal Média (% ou R$)</t>
  </si>
  <si>
    <t>- Contribuição Normal Mínima (% ou R$) representa o percentual ou o valor da contribuição mínima prevista no regulamento do plano objeto da retirada, na data-base, e no regulamento do PIPPP, para os anos futuros;</t>
  </si>
  <si>
    <t>- Contribuição Normal Média (% ou R$) representa o percentual ou o valor da contribuição normal média prevista no regulamento do plano objeto da retirada, na data-base, e no regulamento do PIPPP, para os anos futuros;</t>
  </si>
  <si>
    <t>9.1. Parâmetros utilizados</t>
  </si>
  <si>
    <t>ITEM</t>
  </si>
  <si>
    <t>Taxa de juros real (% a.a.)</t>
  </si>
  <si>
    <t>Taxa de concessão de benefícios (%)</t>
  </si>
  <si>
    <t>Taxa de rotatividade (%)</t>
  </si>
  <si>
    <t>Permanência de participantes (%)</t>
  </si>
  <si>
    <t>Permanência de assistidos (%)</t>
  </si>
  <si>
    <t>9.2. Dados de População</t>
  </si>
  <si>
    <t>9.3. Plano de Custeio</t>
  </si>
  <si>
    <t>9.4. Situação Patrimonial</t>
  </si>
  <si>
    <t>9.5. Fluxo de Receitas e Despesas</t>
  </si>
  <si>
    <t>Taxa de inflação (% a.a.)</t>
  </si>
  <si>
    <t>9. Informações para Avaliação de Viabilidade do Plano Instituído de Preservação da Proteção Previdenciária (PIPPP)</t>
  </si>
  <si>
    <t>9. INFORMAÇÕES PARA AVALIAÇÃO DE VIABILIDADE DO PLANO INSTITUÍDO DE PRESERVAÇÃO DA PROTEÇÃO PREVIDENCIÁRIA (PIPPP)</t>
  </si>
  <si>
    <t>DATA DE CONCLUSÃO</t>
  </si>
  <si>
    <t>- A coluna DATA DE CONCLUSÃO, representa a data de conclusão da retirada de patrocínio, que deve ocorrer em no máximo 270 dias contados da data efetiva;</t>
  </si>
  <si>
    <t>Taxa de mortalidade de participantes (%)</t>
  </si>
  <si>
    <t>Taxa de mortalidade de assistidos (%)</t>
  </si>
  <si>
    <t>- Taxa de rotatividade (%) representa o percentual esperado de participantes que sairão do plano por motivo de cancelamento de sua inscrição, inclusive por opção por um dos institutos previstos no plano;</t>
  </si>
  <si>
    <t>S</t>
  </si>
  <si>
    <t>sfvs</t>
  </si>
  <si>
    <t>ju</t>
  </si>
  <si>
    <t>- Permanência de participantes (%) e Permanência de assistidos (%) significa o percentual esperado de participantes e assistidos, respectivamente, que não exercerão as opções previstas no art. 13 da Res. CNPC nº 59/2023 e permanecerão no PIPPP;</t>
  </si>
  <si>
    <t>- Taxa de concessão de benefícios (%) significa o percentual esperado de participantes que se tornarão assistidos no ano;</t>
  </si>
  <si>
    <t>- Taxa de mortalidade de participantes (%) e Taxa de mortalidade de assistidos (%) representa o percentual esperado de participantes e assistidos, respectivamente, que falecerão no ano;</t>
  </si>
  <si>
    <t>- A coluna DATA-BASE deve ser preenchida com os valores da avaliação atuarial de retirada calculados na data-base;</t>
  </si>
  <si>
    <t>2.1</t>
  </si>
  <si>
    <t>josenilson.souto</t>
  </si>
  <si>
    <t>Desbloqueio de campos de preenchimento que estavam bloqueados e ajuste da fórmula do fundo administrativo na data-base na aba 9.</t>
  </si>
  <si>
    <t>Versão 2.1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</si>
</sst>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"/>
    <numFmt numFmtId="166" formatCode="[$R$-416]\ #,##0.00;\-[$R$-416]\ #,##0.00"/>
    <numFmt numFmtId="167" formatCode="#,##0.00_ ;\-#,##0.00\ "/>
    <numFmt numFmtId="168" formatCode="&quot;R$&quot;\ 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474747"/>
      <name val="Inherit"/>
    </font>
    <font>
      <u/>
      <sz val="9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3" fillId="0" borderId="0" xfId="0" applyFont="1"/>
    <xf numFmtId="0" fontId="4" fillId="5" borderId="11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5" fillId="6" borderId="10" xfId="2" applyNumberFormat="1" applyFont="1" applyFill="1" applyBorder="1" applyAlignment="1">
      <alignment horizontal="center"/>
    </xf>
    <xf numFmtId="10" fontId="4" fillId="4" borderId="11" xfId="2" applyNumberFormat="1" applyFont="1" applyFill="1" applyBorder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4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1" fillId="0" borderId="5" xfId="3" applyFont="1" applyBorder="1" applyAlignment="1" applyProtection="1">
      <alignment horizontal="left"/>
      <protection hidden="1"/>
    </xf>
    <xf numFmtId="0" fontId="8" fillId="0" borderId="0" xfId="0" quotePrefix="1" applyFont="1" applyProtection="1">
      <protection hidden="1"/>
    </xf>
    <xf numFmtId="0" fontId="8" fillId="0" borderId="6" xfId="0" quotePrefix="1" applyFont="1" applyBorder="1" applyProtection="1">
      <protection hidden="1"/>
    </xf>
    <xf numFmtId="0" fontId="11" fillId="0" borderId="5" xfId="3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justify" vertical="top"/>
      <protection hidden="1"/>
    </xf>
    <xf numFmtId="0" fontId="6" fillId="0" borderId="0" xfId="0" applyFont="1" applyAlignment="1" applyProtection="1">
      <alignment horizontal="justify" vertical="top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16" xfId="0" applyFont="1" applyBorder="1" applyAlignment="1" applyProtection="1">
      <alignment horizontal="center"/>
      <protection locked="0" hidden="1"/>
    </xf>
    <xf numFmtId="14" fontId="5" fillId="0" borderId="16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49" fontId="5" fillId="0" borderId="16" xfId="1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 hidden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vertical="center" wrapText="1"/>
    </xf>
    <xf numFmtId="0" fontId="4" fillId="5" borderId="11" xfId="0" applyFont="1" applyFill="1" applyBorder="1" applyAlignment="1">
      <alignment horizontal="center" vertical="center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16" fillId="0" borderId="0" xfId="0" applyFont="1"/>
    <xf numFmtId="0" fontId="5" fillId="4" borderId="1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0" borderId="16" xfId="0" applyNumberFormat="1" applyFont="1" applyBorder="1" applyAlignment="1" applyProtection="1">
      <alignment horizontal="center" vertical="center"/>
      <protection locked="0" hidden="1"/>
    </xf>
    <xf numFmtId="14" fontId="5" fillId="0" borderId="16" xfId="0" applyNumberFormat="1" applyFont="1" applyBorder="1" applyAlignment="1" applyProtection="1">
      <alignment horizontal="center"/>
      <protection hidden="1"/>
    </xf>
    <xf numFmtId="1" fontId="5" fillId="4" borderId="10" xfId="2" applyNumberFormat="1" applyFont="1" applyFill="1" applyBorder="1" applyAlignment="1"/>
    <xf numFmtId="1" fontId="5" fillId="4" borderId="12" xfId="2" applyNumberFormat="1" applyFont="1" applyFill="1" applyBorder="1" applyAlignment="1"/>
    <xf numFmtId="0" fontId="5" fillId="0" borderId="26" xfId="0" applyFont="1" applyBorder="1" applyProtection="1">
      <protection locked="0" hidden="1"/>
    </xf>
    <xf numFmtId="0" fontId="5" fillId="0" borderId="28" xfId="0" applyFont="1" applyBorder="1" applyProtection="1">
      <protection locked="0" hidden="1"/>
    </xf>
    <xf numFmtId="0" fontId="5" fillId="0" borderId="27" xfId="0" applyFont="1" applyBorder="1" applyProtection="1">
      <protection locked="0" hidden="1"/>
    </xf>
    <xf numFmtId="0" fontId="5" fillId="0" borderId="26" xfId="0" applyFont="1" applyBorder="1" applyAlignment="1" applyProtection="1">
      <alignment horizontal="center"/>
      <protection locked="0" hidden="1"/>
    </xf>
    <xf numFmtId="0" fontId="5" fillId="0" borderId="27" xfId="0" applyFont="1" applyBorder="1" applyAlignment="1" applyProtection="1">
      <alignment horizontal="center"/>
      <protection locked="0" hidden="1"/>
    </xf>
    <xf numFmtId="0" fontId="0" fillId="9" borderId="0" xfId="0" applyFill="1"/>
    <xf numFmtId="0" fontId="5" fillId="0" borderId="1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5" fillId="0" borderId="29" xfId="0" quotePrefix="1" applyFont="1" applyBorder="1" applyAlignment="1" applyProtection="1">
      <alignment horizontal="justify" wrapText="1"/>
      <protection hidden="1"/>
    </xf>
    <xf numFmtId="0" fontId="5" fillId="0" borderId="14" xfId="0" quotePrefix="1" applyFont="1" applyBorder="1" applyAlignment="1" applyProtection="1">
      <alignment horizontal="justify" wrapText="1"/>
      <protection hidden="1"/>
    </xf>
    <xf numFmtId="0" fontId="5" fillId="0" borderId="30" xfId="0" quotePrefix="1" applyFont="1" applyBorder="1" applyAlignment="1" applyProtection="1">
      <alignment horizontal="justify" wrapText="1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6" xfId="0" applyFont="1" applyBorder="1" applyAlignment="1" applyProtection="1">
      <alignment horizontal="center" wrapText="1"/>
      <protection hidden="1"/>
    </xf>
    <xf numFmtId="0" fontId="15" fillId="0" borderId="5" xfId="0" quotePrefix="1" applyFont="1" applyBorder="1" applyAlignment="1" applyProtection="1">
      <alignment horizontal="center"/>
      <protection hidden="1"/>
    </xf>
    <xf numFmtId="0" fontId="15" fillId="0" borderId="0" xfId="0" quotePrefix="1" applyFont="1" applyAlignment="1" applyProtection="1">
      <alignment horizontal="center"/>
      <protection hidden="1"/>
    </xf>
    <xf numFmtId="0" fontId="15" fillId="0" borderId="6" xfId="0" quotePrefix="1" applyFont="1" applyBorder="1" applyAlignment="1" applyProtection="1">
      <alignment horizontal="center"/>
      <protection hidden="1"/>
    </xf>
    <xf numFmtId="0" fontId="5" fillId="0" borderId="5" xfId="0" quotePrefix="1" applyFont="1" applyBorder="1" applyAlignment="1" applyProtection="1">
      <alignment horizontal="justify" wrapText="1"/>
      <protection hidden="1"/>
    </xf>
    <xf numFmtId="0" fontId="5" fillId="0" borderId="26" xfId="0" applyFont="1" applyBorder="1" applyProtection="1">
      <protection locked="0" hidden="1"/>
    </xf>
    <xf numFmtId="0" fontId="5" fillId="0" borderId="28" xfId="0" applyFont="1" applyBorder="1" applyProtection="1">
      <protection locked="0" hidden="1"/>
    </xf>
    <xf numFmtId="0" fontId="5" fillId="0" borderId="27" xfId="0" applyFont="1" applyBorder="1" applyProtection="1">
      <protection locked="0" hidden="1"/>
    </xf>
    <xf numFmtId="0" fontId="5" fillId="0" borderId="26" xfId="0" applyFont="1" applyBorder="1" applyAlignment="1" applyProtection="1">
      <alignment horizontal="center"/>
      <protection locked="0" hidden="1"/>
    </xf>
    <xf numFmtId="0" fontId="5" fillId="0" borderId="27" xfId="0" applyFont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left"/>
      <protection hidden="1"/>
    </xf>
    <xf numFmtId="0" fontId="5" fillId="0" borderId="16" xfId="0" applyFont="1" applyBorder="1" applyProtection="1">
      <protection locked="0" hidden="1"/>
    </xf>
    <xf numFmtId="0" fontId="5" fillId="0" borderId="28" xfId="0" applyFont="1" applyBorder="1" applyAlignment="1" applyProtection="1">
      <alignment horizontal="center"/>
      <protection locked="0" hidden="1"/>
    </xf>
    <xf numFmtId="0" fontId="4" fillId="0" borderId="23" xfId="0" applyFont="1" applyBorder="1" applyAlignment="1" applyProtection="1">
      <alignment horizontal="center" wrapText="1"/>
      <protection locked="0" hidden="1"/>
    </xf>
    <xf numFmtId="0" fontId="4" fillId="0" borderId="23" xfId="0" applyFont="1" applyBorder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left" wrapText="1"/>
      <protection locked="0" hidden="1"/>
    </xf>
    <xf numFmtId="0" fontId="4" fillId="0" borderId="0" xfId="0" applyFont="1" applyAlignment="1" applyProtection="1">
      <alignment horizontal="left"/>
      <protection locked="0" hidden="1"/>
    </xf>
    <xf numFmtId="0" fontId="6" fillId="0" borderId="17" xfId="0" applyFont="1" applyBorder="1" applyAlignment="1" applyProtection="1">
      <alignment horizontal="justify" vertical="top"/>
      <protection locked="0"/>
    </xf>
    <xf numFmtId="0" fontId="6" fillId="0" borderId="18" xfId="0" applyFont="1" applyBorder="1" applyAlignment="1" applyProtection="1">
      <alignment horizontal="justify" vertical="top"/>
      <protection locked="0"/>
    </xf>
    <xf numFmtId="0" fontId="6" fillId="0" borderId="19" xfId="0" applyFont="1" applyBorder="1" applyAlignment="1" applyProtection="1">
      <alignment horizontal="justify" vertical="top"/>
      <protection locked="0"/>
    </xf>
    <xf numFmtId="0" fontId="6" fillId="0" borderId="20" xfId="0" applyFont="1" applyBorder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6" fillId="0" borderId="21" xfId="0" applyFont="1" applyBorder="1" applyAlignment="1" applyProtection="1">
      <alignment horizontal="justify" vertical="top"/>
      <protection locked="0"/>
    </xf>
    <xf numFmtId="0" fontId="6" fillId="0" borderId="22" xfId="0" applyFont="1" applyBorder="1" applyAlignment="1" applyProtection="1">
      <alignment horizontal="justify" vertical="top"/>
      <protection locked="0"/>
    </xf>
    <xf numFmtId="0" fontId="6" fillId="0" borderId="23" xfId="0" applyFont="1" applyBorder="1" applyAlignment="1" applyProtection="1">
      <alignment horizontal="justify" vertical="top"/>
      <protection locked="0"/>
    </xf>
    <xf numFmtId="0" fontId="6" fillId="0" borderId="24" xfId="0" applyFont="1" applyBorder="1" applyAlignment="1" applyProtection="1">
      <alignment horizontal="justify" vertical="top"/>
      <protection locked="0"/>
    </xf>
    <xf numFmtId="0" fontId="2" fillId="2" borderId="0" xfId="0" applyFont="1" applyFill="1" applyAlignment="1">
      <alignment horizontal="left"/>
    </xf>
    <xf numFmtId="0" fontId="5" fillId="4" borderId="1" xfId="0" applyFont="1" applyFill="1" applyBorder="1"/>
    <xf numFmtId="0" fontId="5" fillId="4" borderId="11" xfId="0" applyFont="1" applyFill="1" applyBorder="1"/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5" fillId="4" borderId="13" xfId="0" applyFont="1" applyFill="1" applyBorder="1"/>
    <xf numFmtId="0" fontId="5" fillId="4" borderId="2" xfId="0" applyFont="1" applyFill="1" applyBorder="1"/>
    <xf numFmtId="0" fontId="5" fillId="5" borderId="1" xfId="0" applyFont="1" applyFill="1" applyBorder="1"/>
    <xf numFmtId="0" fontId="5" fillId="5" borderId="11" xfId="0" applyFont="1" applyFill="1" applyBorder="1"/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/>
      <protection locked="0"/>
    </xf>
    <xf numFmtId="1" fontId="5" fillId="0" borderId="27" xfId="0" applyNumberFormat="1" applyFont="1" applyBorder="1" applyAlignment="1" applyProtection="1">
      <alignment horizontal="center"/>
      <protection locked="0"/>
    </xf>
    <xf numFmtId="43" fontId="5" fillId="0" borderId="26" xfId="1" applyFont="1" applyBorder="1" applyAlignment="1" applyProtection="1">
      <alignment horizontal="center"/>
      <protection locked="0"/>
    </xf>
    <xf numFmtId="43" fontId="5" fillId="0" borderId="27" xfId="1" applyFont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1" fontId="4" fillId="5" borderId="37" xfId="1" applyNumberFormat="1" applyFont="1" applyFill="1" applyBorder="1" applyAlignment="1">
      <alignment horizontal="center"/>
    </xf>
    <xf numFmtId="1" fontId="4" fillId="5" borderId="39" xfId="1" applyNumberFormat="1" applyFont="1" applyFill="1" applyBorder="1" applyAlignment="1">
      <alignment horizontal="center"/>
    </xf>
    <xf numFmtId="165" fontId="5" fillId="0" borderId="26" xfId="0" applyNumberFormat="1" applyFont="1" applyBorder="1" applyAlignment="1" applyProtection="1">
      <alignment horizontal="center"/>
      <protection locked="0"/>
    </xf>
    <xf numFmtId="165" fontId="5" fillId="0" borderId="27" xfId="0" applyNumberFormat="1" applyFont="1" applyBorder="1" applyAlignment="1" applyProtection="1">
      <alignment horizontal="center"/>
      <protection locked="0"/>
    </xf>
    <xf numFmtId="165" fontId="4" fillId="5" borderId="37" xfId="1" applyNumberFormat="1" applyFont="1" applyFill="1" applyBorder="1" applyAlignment="1">
      <alignment horizontal="center"/>
    </xf>
    <xf numFmtId="165" fontId="4" fillId="5" borderId="39" xfId="1" applyNumberFormat="1" applyFont="1" applyFill="1" applyBorder="1" applyAlignment="1">
      <alignment horizontal="center"/>
    </xf>
    <xf numFmtId="43" fontId="4" fillId="5" borderId="37" xfId="1" applyFont="1" applyFill="1" applyBorder="1"/>
    <xf numFmtId="43" fontId="4" fillId="5" borderId="38" xfId="1" applyFont="1" applyFill="1" applyBorder="1"/>
    <xf numFmtId="43" fontId="4" fillId="5" borderId="39" xfId="1" applyFont="1" applyFill="1" applyBorder="1"/>
    <xf numFmtId="0" fontId="4" fillId="5" borderId="3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43" fontId="5" fillId="0" borderId="26" xfId="1" applyFont="1" applyBorder="1" applyAlignment="1" applyProtection="1">
      <protection locked="0"/>
    </xf>
    <xf numFmtId="43" fontId="5" fillId="0" borderId="28" xfId="1" applyFont="1" applyBorder="1" applyAlignment="1" applyProtection="1">
      <protection locked="0"/>
    </xf>
    <xf numFmtId="43" fontId="5" fillId="0" borderId="27" xfId="1" applyFont="1" applyBorder="1" applyAlignment="1" applyProtection="1">
      <protection locked="0"/>
    </xf>
    <xf numFmtId="0" fontId="5" fillId="4" borderId="11" xfId="0" applyFont="1" applyFill="1" applyBorder="1" applyAlignment="1">
      <alignment horizontal="left" indent="1"/>
    </xf>
    <xf numFmtId="0" fontId="5" fillId="4" borderId="10" xfId="0" applyFont="1" applyFill="1" applyBorder="1" applyAlignment="1">
      <alignment horizontal="left" indent="1"/>
    </xf>
    <xf numFmtId="0" fontId="5" fillId="4" borderId="12" xfId="0" applyFont="1" applyFill="1" applyBorder="1" applyAlignment="1">
      <alignment horizontal="left" indent="1"/>
    </xf>
    <xf numFmtId="0" fontId="5" fillId="4" borderId="11" xfId="0" applyFont="1" applyFill="1" applyBorder="1" applyAlignment="1">
      <alignment horizontal="left" indent="2"/>
    </xf>
    <xf numFmtId="0" fontId="5" fillId="4" borderId="10" xfId="0" applyFont="1" applyFill="1" applyBorder="1" applyAlignment="1">
      <alignment horizontal="left" indent="2"/>
    </xf>
    <xf numFmtId="0" fontId="5" fillId="4" borderId="40" xfId="0" applyFont="1" applyFill="1" applyBorder="1" applyAlignment="1">
      <alignment horizontal="left" indent="2"/>
    </xf>
    <xf numFmtId="0" fontId="5" fillId="4" borderId="10" xfId="0" applyFont="1" applyFill="1" applyBorder="1"/>
    <xf numFmtId="0" fontId="5" fillId="4" borderId="12" xfId="0" applyFont="1" applyFill="1" applyBorder="1"/>
    <xf numFmtId="0" fontId="5" fillId="4" borderId="40" xfId="0" applyFont="1" applyFill="1" applyBorder="1" applyAlignment="1">
      <alignment horizontal="left" indent="1"/>
    </xf>
    <xf numFmtId="43" fontId="5" fillId="4" borderId="1" xfId="1" applyFont="1" applyFill="1" applyBorder="1" applyAlignment="1">
      <alignment vertical="center"/>
    </xf>
    <xf numFmtId="43" fontId="5" fillId="0" borderId="16" xfId="1" applyFont="1" applyBorder="1" applyAlignment="1" applyProtection="1">
      <alignment vertical="center"/>
      <protection locked="0"/>
    </xf>
    <xf numFmtId="43" fontId="5" fillId="8" borderId="16" xfId="1" applyFont="1" applyFill="1" applyBorder="1" applyAlignment="1" applyProtection="1">
      <alignment vertical="center"/>
    </xf>
    <xf numFmtId="0" fontId="4" fillId="5" borderId="11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164" fontId="4" fillId="5" borderId="1" xfId="1" applyNumberFormat="1" applyFont="1" applyFill="1" applyBorder="1" applyAlignment="1">
      <alignment horizontal="right"/>
    </xf>
    <xf numFmtId="164" fontId="5" fillId="4" borderId="1" xfId="1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43" fontId="5" fillId="4" borderId="13" xfId="1" applyFont="1" applyFill="1" applyBorder="1" applyAlignment="1">
      <alignment vertical="center"/>
    </xf>
    <xf numFmtId="0" fontId="2" fillId="3" borderId="0" xfId="0" applyFont="1" applyFill="1" applyAlignment="1">
      <alignment horizontal="left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2" fillId="3" borderId="0" xfId="0" applyFont="1" applyFill="1"/>
    <xf numFmtId="43" fontId="5" fillId="4" borderId="25" xfId="1" applyFont="1" applyFill="1" applyBorder="1" applyAlignment="1">
      <alignment vertical="center"/>
    </xf>
    <xf numFmtId="7" fontId="5" fillId="0" borderId="26" xfId="1" applyNumberFormat="1" applyFont="1" applyBorder="1" applyAlignment="1" applyProtection="1">
      <protection locked="0"/>
    </xf>
    <xf numFmtId="7" fontId="5" fillId="0" borderId="27" xfId="1" applyNumberFormat="1" applyFont="1" applyBorder="1" applyAlignment="1" applyProtection="1">
      <protection locked="0"/>
    </xf>
    <xf numFmtId="7" fontId="5" fillId="4" borderId="1" xfId="1" applyNumberFormat="1" applyFont="1" applyFill="1" applyBorder="1" applyAlignment="1"/>
    <xf numFmtId="7" fontId="4" fillId="4" borderId="1" xfId="1" applyNumberFormat="1" applyFont="1" applyFill="1" applyBorder="1" applyAlignment="1"/>
    <xf numFmtId="0" fontId="5" fillId="5" borderId="1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2" xfId="0" applyFont="1" applyFill="1" applyBorder="1"/>
    <xf numFmtId="8" fontId="4" fillId="4" borderId="1" xfId="0" applyNumberFormat="1" applyFont="1" applyFill="1" applyBorder="1"/>
    <xf numFmtId="7" fontId="4" fillId="4" borderId="37" xfId="1" applyNumberFormat="1" applyFont="1" applyFill="1" applyBorder="1" applyAlignment="1"/>
    <xf numFmtId="7" fontId="4" fillId="4" borderId="38" xfId="1" applyNumberFormat="1" applyFont="1" applyFill="1" applyBorder="1" applyAlignment="1"/>
    <xf numFmtId="0" fontId="4" fillId="5" borderId="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4" fillId="4" borderId="10" xfId="0" applyFont="1" applyFill="1" applyBorder="1"/>
    <xf numFmtId="168" fontId="4" fillId="4" borderId="11" xfId="1" applyNumberFormat="1" applyFont="1" applyFill="1" applyBorder="1" applyAlignment="1">
      <alignment horizontal="right"/>
    </xf>
    <xf numFmtId="168" fontId="4" fillId="4" borderId="12" xfId="1" applyNumberFormat="1" applyFont="1" applyFill="1" applyBorder="1" applyAlignment="1">
      <alignment horizontal="right"/>
    </xf>
    <xf numFmtId="0" fontId="2" fillId="2" borderId="0" xfId="0" applyFont="1" applyFill="1"/>
    <xf numFmtId="0" fontId="4" fillId="5" borderId="3" xfId="0" applyFont="1" applyFill="1" applyBorder="1" applyAlignment="1">
      <alignment horizontal="center" vertical="center"/>
    </xf>
    <xf numFmtId="166" fontId="5" fillId="4" borderId="13" xfId="4" applyNumberFormat="1" applyFont="1" applyFill="1" applyBorder="1" applyAlignment="1">
      <alignment horizontal="right"/>
    </xf>
    <xf numFmtId="167" fontId="5" fillId="0" borderId="26" xfId="1" applyNumberFormat="1" applyFont="1" applyBorder="1" applyAlignment="1" applyProtection="1">
      <alignment horizontal="center"/>
      <protection locked="0"/>
    </xf>
    <xf numFmtId="167" fontId="5" fillId="0" borderId="27" xfId="1" applyNumberFormat="1" applyFont="1" applyBorder="1" applyAlignment="1" applyProtection="1">
      <alignment horizontal="center"/>
      <protection locked="0"/>
    </xf>
    <xf numFmtId="10" fontId="5" fillId="4" borderId="25" xfId="2" applyNumberFormat="1" applyFont="1" applyFill="1" applyBorder="1" applyAlignment="1">
      <alignment horizontal="center"/>
    </xf>
    <xf numFmtId="8" fontId="5" fillId="4" borderId="1" xfId="0" applyNumberFormat="1" applyFont="1" applyFill="1" applyBorder="1"/>
    <xf numFmtId="0" fontId="6" fillId="4" borderId="11" xfId="0" applyFont="1" applyFill="1" applyBorder="1" applyAlignment="1">
      <alignment horizontal="left" indent="1"/>
    </xf>
    <xf numFmtId="0" fontId="6" fillId="4" borderId="12" xfId="0" applyFont="1" applyFill="1" applyBorder="1" applyAlignment="1">
      <alignment horizontal="left" indent="1"/>
    </xf>
    <xf numFmtId="0" fontId="5" fillId="0" borderId="17" xfId="0" applyFont="1" applyBorder="1" applyAlignment="1" applyProtection="1">
      <alignment horizontal="justify" vertical="top"/>
      <protection locked="0"/>
    </xf>
    <xf numFmtId="0" fontId="5" fillId="0" borderId="18" xfId="0" applyFont="1" applyBorder="1" applyAlignment="1" applyProtection="1">
      <alignment horizontal="justify" vertical="top"/>
      <protection locked="0"/>
    </xf>
    <xf numFmtId="0" fontId="5" fillId="0" borderId="19" xfId="0" applyFont="1" applyBorder="1" applyAlignment="1" applyProtection="1">
      <alignment horizontal="justify" vertical="top"/>
      <protection locked="0"/>
    </xf>
    <xf numFmtId="0" fontId="5" fillId="0" borderId="20" xfId="0" applyFont="1" applyBorder="1" applyAlignment="1" applyProtection="1">
      <alignment horizontal="justify" vertical="top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5" fillId="0" borderId="21" xfId="0" applyFont="1" applyBorder="1" applyAlignment="1" applyProtection="1">
      <alignment horizontal="justify" vertical="top"/>
      <protection locked="0"/>
    </xf>
    <xf numFmtId="0" fontId="5" fillId="0" borderId="22" xfId="0" applyFont="1" applyBorder="1" applyAlignment="1" applyProtection="1">
      <alignment horizontal="justify" vertical="top"/>
      <protection locked="0"/>
    </xf>
    <xf numFmtId="0" fontId="5" fillId="0" borderId="23" xfId="0" applyFont="1" applyBorder="1" applyAlignment="1" applyProtection="1">
      <alignment horizontal="justify" vertical="top"/>
      <protection locked="0"/>
    </xf>
    <xf numFmtId="0" fontId="5" fillId="0" borderId="24" xfId="0" applyFont="1" applyBorder="1" applyAlignment="1" applyProtection="1">
      <alignment horizontal="justify" vertical="top"/>
      <protection locked="0"/>
    </xf>
    <xf numFmtId="0" fontId="5" fillId="0" borderId="17" xfId="0" applyFont="1" applyBorder="1" applyProtection="1">
      <protection locked="0"/>
    </xf>
    <xf numFmtId="0" fontId="5" fillId="0" borderId="19" xfId="0" applyFont="1" applyBorder="1" applyProtection="1">
      <protection locked="0"/>
    </xf>
    <xf numFmtId="43" fontId="5" fillId="0" borderId="31" xfId="1" applyFont="1" applyFill="1" applyBorder="1" applyProtection="1">
      <protection locked="0"/>
    </xf>
    <xf numFmtId="43" fontId="5" fillId="0" borderId="32" xfId="1" applyFont="1" applyFill="1" applyBorder="1" applyProtection="1">
      <protection locked="0"/>
    </xf>
    <xf numFmtId="0" fontId="4" fillId="5" borderId="13" xfId="0" applyFont="1" applyFill="1" applyBorder="1" applyAlignment="1">
      <alignment horizontal="center"/>
    </xf>
    <xf numFmtId="43" fontId="5" fillId="4" borderId="13" xfId="1" applyFont="1" applyFill="1" applyBorder="1"/>
    <xf numFmtId="0" fontId="5" fillId="4" borderId="11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40" xfId="0" applyFont="1" applyFill="1" applyBorder="1" applyAlignment="1">
      <alignment wrapText="1"/>
    </xf>
    <xf numFmtId="43" fontId="4" fillId="5" borderId="1" xfId="1" applyFont="1" applyFill="1" applyBorder="1"/>
    <xf numFmtId="43" fontId="5" fillId="4" borderId="42" xfId="1" applyFont="1" applyFill="1" applyBorder="1"/>
    <xf numFmtId="0" fontId="4" fillId="5" borderId="11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43" fontId="4" fillId="4" borderId="1" xfId="1" applyFont="1" applyFill="1" applyBorder="1" applyAlignment="1">
      <alignment vertical="center"/>
    </xf>
    <xf numFmtId="43" fontId="5" fillId="4" borderId="43" xfId="1" applyFont="1" applyFill="1" applyBorder="1" applyAlignment="1">
      <alignment vertical="center"/>
    </xf>
    <xf numFmtId="0" fontId="5" fillId="4" borderId="41" xfId="0" applyFont="1" applyFill="1" applyBorder="1" applyAlignment="1">
      <alignment horizontal="left" wrapText="1"/>
    </xf>
    <xf numFmtId="43" fontId="5" fillId="0" borderId="31" xfId="1" applyFont="1" applyFill="1" applyBorder="1" applyAlignment="1" applyProtection="1">
      <alignment vertical="center"/>
      <protection locked="0"/>
    </xf>
    <xf numFmtId="43" fontId="5" fillId="0" borderId="32" xfId="1" applyFont="1" applyFill="1" applyBorder="1" applyAlignment="1" applyProtection="1">
      <alignment vertical="center"/>
      <protection locked="0"/>
    </xf>
    <xf numFmtId="43" fontId="4" fillId="5" borderId="25" xfId="1" applyFont="1" applyFill="1" applyBorder="1" applyAlignment="1"/>
    <xf numFmtId="1" fontId="5" fillId="4" borderId="11" xfId="2" applyNumberFormat="1" applyFont="1" applyFill="1" applyBorder="1" applyAlignment="1"/>
    <xf numFmtId="1" fontId="5" fillId="4" borderId="40" xfId="2" applyNumberFormat="1" applyFont="1" applyFill="1" applyBorder="1" applyAlignment="1"/>
    <xf numFmtId="1" fontId="5" fillId="0" borderId="26" xfId="2" applyNumberFormat="1" applyFont="1" applyBorder="1" applyAlignment="1" applyProtection="1">
      <protection locked="0"/>
    </xf>
    <xf numFmtId="1" fontId="5" fillId="0" borderId="27" xfId="2" applyNumberFormat="1" applyFont="1" applyBorder="1" applyAlignment="1" applyProtection="1">
      <protection locked="0"/>
    </xf>
    <xf numFmtId="43" fontId="4" fillId="4" borderId="11" xfId="1" applyFont="1" applyFill="1" applyBorder="1" applyAlignment="1">
      <alignment horizontal="center"/>
    </xf>
    <xf numFmtId="43" fontId="4" fillId="4" borderId="12" xfId="1" applyFont="1" applyFill="1" applyBorder="1" applyAlignment="1">
      <alignment horizontal="center"/>
    </xf>
    <xf numFmtId="43" fontId="5" fillId="0" borderId="26" xfId="1" applyFont="1" applyBorder="1" applyAlignment="1" applyProtection="1">
      <alignment horizontal="center" vertical="center"/>
      <protection locked="0"/>
    </xf>
    <xf numFmtId="43" fontId="5" fillId="0" borderId="27" xfId="1" applyFont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left" indent="3"/>
    </xf>
    <xf numFmtId="0" fontId="5" fillId="4" borderId="10" xfId="0" applyFont="1" applyFill="1" applyBorder="1" applyAlignment="1">
      <alignment horizontal="left" indent="3"/>
    </xf>
    <xf numFmtId="0" fontId="5" fillId="4" borderId="12" xfId="0" applyFont="1" applyFill="1" applyBorder="1" applyAlignment="1">
      <alignment horizontal="left" indent="3"/>
    </xf>
    <xf numFmtId="43" fontId="5" fillId="4" borderId="11" xfId="1" applyFont="1" applyFill="1" applyBorder="1" applyAlignment="1">
      <alignment horizontal="center"/>
    </xf>
    <xf numFmtId="43" fontId="5" fillId="4" borderId="12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6" xfId="0" applyFont="1" applyFill="1" applyBorder="1" applyAlignment="1">
      <alignment horizontal="left"/>
    </xf>
    <xf numFmtId="10" fontId="5" fillId="0" borderId="26" xfId="2" applyNumberFormat="1" applyFont="1" applyBorder="1" applyAlignment="1" applyProtection="1">
      <alignment horizontal="center"/>
      <protection locked="0"/>
    </xf>
    <xf numFmtId="10" fontId="5" fillId="0" borderId="27" xfId="2" applyNumberFormat="1" applyFont="1" applyBorder="1" applyAlignment="1" applyProtection="1">
      <alignment horizontal="center"/>
      <protection locked="0"/>
    </xf>
    <xf numFmtId="1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4"/>
    </xf>
    <xf numFmtId="0" fontId="5" fillId="4" borderId="10" xfId="0" applyFont="1" applyFill="1" applyBorder="1" applyAlignment="1">
      <alignment horizontal="left" indent="4"/>
    </xf>
    <xf numFmtId="0" fontId="5" fillId="4" borderId="12" xfId="0" applyFont="1" applyFill="1" applyBorder="1" applyAlignment="1">
      <alignment horizontal="left" indent="4"/>
    </xf>
    <xf numFmtId="1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1" fontId="5" fillId="4" borderId="10" xfId="2" applyNumberFormat="1" applyFont="1" applyFill="1" applyBorder="1" applyAlignment="1"/>
    <xf numFmtId="1" fontId="5" fillId="4" borderId="44" xfId="2" applyNumberFormat="1" applyFont="1" applyFill="1" applyBorder="1" applyAlignment="1"/>
    <xf numFmtId="1" fontId="5" fillId="4" borderId="24" xfId="2" applyNumberFormat="1" applyFont="1" applyFill="1" applyBorder="1" applyAlignment="1"/>
    <xf numFmtId="0" fontId="14" fillId="0" borderId="1" xfId="3" applyFont="1" applyBorder="1" applyAlignment="1" applyProtection="1">
      <protection locked="0"/>
    </xf>
    <xf numFmtId="0" fontId="5" fillId="0" borderId="1" xfId="0" applyFont="1" applyBorder="1" applyProtection="1">
      <protection locked="0"/>
    </xf>
    <xf numFmtId="0" fontId="4" fillId="5" borderId="1" xfId="0" applyFont="1" applyFill="1" applyBorder="1"/>
    <xf numFmtId="0" fontId="10" fillId="0" borderId="1" xfId="3" applyBorder="1" applyAlignment="1" applyProtection="1">
      <protection locked="0"/>
    </xf>
  </cellXfs>
  <cellStyles count="5">
    <cellStyle name="Hiperlink" xfId="3" builtinId="8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rob_a\AppData\Local\Microsoft\Windows\nadia.chagas\AppData\Local\Microsoft\Windows\INetCache\Content.Outlook\HRQ2DD5U\Relat&#243;rio%20da%20Opera&#231;&#227;o%20-%20Retirada%20Total%20-%20Requerimento.xls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A1:AD53"/>
  <sheetViews>
    <sheetView showGridLines="0" showRowColHeaders="0" tabSelected="1" showRuler="0" view="pageLayout" zoomScale="150" zoomScaleNormal="100" zoomScalePageLayoutView="150" workbookViewId="0">
      <selection activeCell="A5" sqref="A5:J5"/>
    </sheetView>
  </sheetViews>
  <sheetFormatPr defaultColWidth="9.109375" defaultRowHeight="14.4"/>
  <cols>
    <col min="1" max="9" width="9.109375" style="18" customWidth="1"/>
    <col min="10" max="20" width="9.109375" style="18"/>
    <col min="31" max="16384" width="9.109375" style="18"/>
  </cols>
  <sheetData>
    <row r="1" spans="1:10" ht="6.75" customHeight="1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17.399999999999999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6"/>
    </row>
    <row r="3" spans="1:10" ht="17.399999999999999">
      <c r="A3" s="87" t="s">
        <v>98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6.75" customHeight="1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14.4" customHeight="1">
      <c r="A5" s="81" t="s">
        <v>69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ht="14.1" customHeight="1">
      <c r="A6" s="19" t="s">
        <v>47</v>
      </c>
      <c r="J6" s="20"/>
    </row>
    <row r="7" spans="1:10" ht="14.1" customHeight="1">
      <c r="A7" s="69" t="s">
        <v>48</v>
      </c>
      <c r="B7" s="70"/>
      <c r="C7" s="70"/>
      <c r="D7" s="70"/>
      <c r="E7" s="70"/>
      <c r="F7" s="70"/>
      <c r="G7" s="70"/>
      <c r="H7" s="70"/>
      <c r="I7" s="70"/>
      <c r="J7" s="71"/>
    </row>
    <row r="8" spans="1:10" ht="26.25" customHeight="1">
      <c r="A8" s="69" t="s">
        <v>60</v>
      </c>
      <c r="B8" s="70"/>
      <c r="C8" s="70"/>
      <c r="D8" s="70"/>
      <c r="E8" s="70"/>
      <c r="F8" s="70"/>
      <c r="G8" s="70"/>
      <c r="H8" s="70"/>
      <c r="I8" s="70"/>
      <c r="J8" s="71"/>
    </row>
    <row r="9" spans="1:10" ht="38.25" customHeight="1">
      <c r="A9" s="69" t="s">
        <v>91</v>
      </c>
      <c r="B9" s="70"/>
      <c r="C9" s="70"/>
      <c r="D9" s="70"/>
      <c r="E9" s="70"/>
      <c r="F9" s="70"/>
      <c r="G9" s="70"/>
      <c r="H9" s="70"/>
      <c r="I9" s="70"/>
      <c r="J9" s="71"/>
    </row>
    <row r="10" spans="1:10">
      <c r="A10" s="72" t="s">
        <v>92</v>
      </c>
      <c r="B10" s="73"/>
      <c r="C10" s="73"/>
      <c r="D10" s="73"/>
      <c r="E10" s="73"/>
      <c r="F10" s="73"/>
      <c r="G10" s="73"/>
      <c r="H10" s="73"/>
      <c r="I10" s="73"/>
      <c r="J10" s="74"/>
    </row>
    <row r="11" spans="1:10" ht="21.15" customHeight="1">
      <c r="A11" s="21" t="s">
        <v>46</v>
      </c>
      <c r="B11" s="22"/>
      <c r="C11" s="22"/>
      <c r="D11" s="22"/>
      <c r="E11" s="22"/>
      <c r="F11" s="22"/>
      <c r="G11" s="22"/>
      <c r="H11" s="22"/>
      <c r="I11" s="22"/>
      <c r="J11" s="23"/>
    </row>
    <row r="12" spans="1:10" ht="38.4" customHeight="1">
      <c r="A12" s="69" t="s">
        <v>105</v>
      </c>
      <c r="B12" s="70"/>
      <c r="C12" s="70"/>
      <c r="D12" s="70"/>
      <c r="E12" s="70"/>
      <c r="F12" s="70"/>
      <c r="G12" s="70"/>
      <c r="H12" s="70"/>
      <c r="I12" s="70"/>
      <c r="J12" s="71"/>
    </row>
    <row r="13" spans="1:10" ht="14.1" customHeight="1">
      <c r="A13" s="72" t="s">
        <v>61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10" ht="21.15" customHeight="1">
      <c r="A14" s="24" t="s">
        <v>49</v>
      </c>
      <c r="J14" s="20"/>
    </row>
    <row r="15" spans="1:10" ht="26.25" customHeight="1">
      <c r="A15" s="69" t="s">
        <v>54</v>
      </c>
      <c r="B15" s="70"/>
      <c r="C15" s="70"/>
      <c r="D15" s="70"/>
      <c r="E15" s="70"/>
      <c r="F15" s="70"/>
      <c r="G15" s="70"/>
      <c r="H15" s="70"/>
      <c r="I15" s="70"/>
      <c r="J15" s="71"/>
    </row>
    <row r="16" spans="1:10" ht="25.5" customHeight="1">
      <c r="A16" s="72" t="s">
        <v>52</v>
      </c>
      <c r="B16" s="73"/>
      <c r="C16" s="73"/>
      <c r="D16" s="73"/>
      <c r="E16" s="73"/>
      <c r="F16" s="73"/>
      <c r="G16" s="73"/>
      <c r="H16" s="73"/>
      <c r="I16" s="73"/>
      <c r="J16" s="74"/>
    </row>
    <row r="17" spans="1:10" ht="21.15" customHeight="1">
      <c r="A17" s="24" t="s">
        <v>53</v>
      </c>
      <c r="J17" s="20"/>
    </row>
    <row r="18" spans="1:10" ht="39.75" customHeight="1">
      <c r="A18" s="69" t="s">
        <v>94</v>
      </c>
      <c r="B18" s="70"/>
      <c r="C18" s="70"/>
      <c r="D18" s="70"/>
      <c r="E18" s="70"/>
      <c r="F18" s="70"/>
      <c r="G18" s="70"/>
      <c r="H18" s="70"/>
      <c r="I18" s="70"/>
      <c r="J18" s="71"/>
    </row>
    <row r="19" spans="1:10" ht="25.65" customHeight="1">
      <c r="A19" s="72" t="s">
        <v>106</v>
      </c>
      <c r="B19" s="73"/>
      <c r="C19" s="73"/>
      <c r="D19" s="73"/>
      <c r="E19" s="73"/>
      <c r="F19" s="73"/>
      <c r="G19" s="73"/>
      <c r="H19" s="73"/>
      <c r="I19" s="73"/>
      <c r="J19" s="74"/>
    </row>
    <row r="20" spans="1:10" ht="21.15" customHeight="1">
      <c r="A20" s="24" t="s">
        <v>113</v>
      </c>
      <c r="J20" s="20"/>
    </row>
    <row r="21" spans="1:10" ht="25.65" customHeight="1">
      <c r="A21" s="69" t="s">
        <v>114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0" ht="40.200000000000003" customHeight="1">
      <c r="A22" s="72" t="s">
        <v>115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0" ht="21.15" customHeight="1">
      <c r="A23" s="24" t="s">
        <v>57</v>
      </c>
      <c r="J23" s="20"/>
    </row>
    <row r="24" spans="1:10" ht="27" customHeight="1">
      <c r="A24" s="69" t="s">
        <v>145</v>
      </c>
      <c r="B24" s="70"/>
      <c r="C24" s="70"/>
      <c r="D24" s="70"/>
      <c r="E24" s="70"/>
      <c r="F24" s="70"/>
      <c r="G24" s="70"/>
      <c r="H24" s="70"/>
      <c r="I24" s="70"/>
      <c r="J24" s="71"/>
    </row>
    <row r="25" spans="1:10" ht="27" customHeight="1">
      <c r="A25" s="69" t="s">
        <v>144</v>
      </c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29.4" customHeight="1">
      <c r="A26" s="75" t="s">
        <v>129</v>
      </c>
      <c r="B26" s="76"/>
      <c r="C26" s="76"/>
      <c r="D26" s="76"/>
      <c r="E26" s="76"/>
      <c r="F26" s="76"/>
      <c r="G26" s="76"/>
      <c r="H26" s="76"/>
      <c r="I26" s="76"/>
      <c r="J26" s="77"/>
    </row>
    <row r="27" spans="1:10" ht="21.15" customHeight="1">
      <c r="A27" s="24" t="s">
        <v>136</v>
      </c>
      <c r="J27" s="20"/>
    </row>
    <row r="28" spans="1:10" ht="26.25" customHeight="1">
      <c r="A28" s="69" t="s">
        <v>62</v>
      </c>
      <c r="B28" s="70"/>
      <c r="C28" s="70"/>
      <c r="D28" s="70"/>
      <c r="E28" s="70"/>
      <c r="F28" s="70"/>
      <c r="G28" s="70"/>
      <c r="H28" s="70"/>
      <c r="I28" s="70"/>
      <c r="J28" s="71"/>
    </row>
    <row r="29" spans="1:10" ht="28.5" customHeight="1">
      <c r="A29" s="69" t="s">
        <v>121</v>
      </c>
      <c r="B29" s="70"/>
      <c r="C29" s="70"/>
      <c r="D29" s="70"/>
      <c r="E29" s="70"/>
      <c r="F29" s="70"/>
      <c r="G29" s="70"/>
      <c r="H29" s="70"/>
      <c r="I29" s="70"/>
      <c r="J29" s="71"/>
    </row>
    <row r="30" spans="1:10" ht="25.65" customHeight="1">
      <c r="A30" s="90" t="s">
        <v>122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0" ht="14.1" customHeight="1">
      <c r="A31" s="69" t="s">
        <v>123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0" ht="25.65" customHeight="1">
      <c r="A32" s="69" t="s">
        <v>124</v>
      </c>
      <c r="B32" s="70"/>
      <c r="C32" s="70"/>
      <c r="D32" s="70"/>
      <c r="E32" s="70"/>
      <c r="F32" s="70"/>
      <c r="G32" s="70"/>
      <c r="H32" s="70"/>
      <c r="I32" s="70"/>
      <c r="J32" s="71"/>
    </row>
    <row r="33" spans="1:10" ht="39" customHeight="1">
      <c r="A33" s="72" t="s">
        <v>134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>
      <c r="A34" s="24" t="s">
        <v>137</v>
      </c>
      <c r="B34" s="47"/>
      <c r="C34" s="47"/>
      <c r="D34" s="47"/>
      <c r="E34" s="47"/>
      <c r="F34" s="47"/>
      <c r="G34" s="47"/>
      <c r="H34" s="47"/>
      <c r="I34" s="47"/>
      <c r="J34" s="48"/>
    </row>
    <row r="35" spans="1:10" ht="25.65" customHeight="1">
      <c r="A35" s="69" t="s">
        <v>140</v>
      </c>
      <c r="B35" s="70"/>
      <c r="C35" s="70"/>
      <c r="D35" s="70"/>
      <c r="E35" s="70"/>
      <c r="F35" s="70"/>
      <c r="G35" s="70"/>
      <c r="H35" s="70"/>
      <c r="I35" s="70"/>
      <c r="J35" s="71"/>
    </row>
    <row r="36" spans="1:10" ht="39.6" customHeight="1">
      <c r="A36" s="69" t="s">
        <v>133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39" customHeight="1">
      <c r="A37" s="72" t="s">
        <v>146</v>
      </c>
      <c r="B37" s="73"/>
      <c r="C37" s="73"/>
      <c r="D37" s="73"/>
      <c r="E37" s="73"/>
      <c r="F37" s="73"/>
      <c r="G37" s="73"/>
      <c r="H37" s="73"/>
      <c r="I37" s="73"/>
      <c r="J37" s="74"/>
    </row>
    <row r="38" spans="1:10" ht="21.15" customHeight="1">
      <c r="A38" s="24" t="s">
        <v>70</v>
      </c>
      <c r="J38" s="20"/>
    </row>
    <row r="39" spans="1:10" ht="39.6" customHeight="1">
      <c r="A39" s="69" t="s">
        <v>147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0" ht="39" customHeight="1">
      <c r="A40" s="72" t="s">
        <v>150</v>
      </c>
      <c r="B40" s="73"/>
      <c r="C40" s="73"/>
      <c r="D40" s="73"/>
      <c r="E40" s="73"/>
      <c r="F40" s="73"/>
      <c r="G40" s="73"/>
      <c r="H40" s="73"/>
      <c r="I40" s="73"/>
      <c r="J40" s="74"/>
    </row>
    <row r="41" spans="1:10" ht="21.15" customHeight="1">
      <c r="A41" s="24" t="s">
        <v>207</v>
      </c>
      <c r="J41" s="20"/>
    </row>
    <row r="42" spans="1:10" ht="27.6" customHeight="1">
      <c r="A42" s="69" t="s">
        <v>210</v>
      </c>
      <c r="B42" s="70"/>
      <c r="C42" s="70"/>
      <c r="D42" s="70"/>
      <c r="E42" s="70"/>
      <c r="F42" s="70"/>
      <c r="G42" s="70"/>
      <c r="H42" s="70"/>
      <c r="I42" s="70"/>
      <c r="J42" s="71"/>
    </row>
    <row r="43" spans="1:10">
      <c r="A43" s="69" t="s">
        <v>220</v>
      </c>
      <c r="B43" s="70"/>
      <c r="C43" s="70"/>
      <c r="D43" s="70"/>
      <c r="E43" s="70"/>
      <c r="F43" s="70"/>
      <c r="G43" s="70"/>
      <c r="H43" s="70"/>
      <c r="I43" s="70"/>
      <c r="J43" s="71"/>
    </row>
    <row r="44" spans="1:10">
      <c r="A44" s="69" t="s">
        <v>190</v>
      </c>
      <c r="B44" s="70"/>
      <c r="C44" s="70"/>
      <c r="D44" s="70"/>
      <c r="E44" s="70"/>
      <c r="F44" s="70"/>
      <c r="G44" s="70"/>
      <c r="H44" s="70"/>
      <c r="I44" s="70"/>
      <c r="J44" s="71"/>
    </row>
    <row r="45" spans="1:10" ht="39.6" customHeight="1">
      <c r="A45" s="69" t="s">
        <v>217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8.2" customHeight="1">
      <c r="A46" s="69" t="s">
        <v>213</v>
      </c>
      <c r="B46" s="70"/>
      <c r="C46" s="70"/>
      <c r="D46" s="70"/>
      <c r="E46" s="70"/>
      <c r="F46" s="70"/>
      <c r="G46" s="70"/>
      <c r="H46" s="70"/>
      <c r="I46" s="70"/>
      <c r="J46" s="71"/>
    </row>
    <row r="47" spans="1:10">
      <c r="A47" s="69" t="s">
        <v>218</v>
      </c>
      <c r="B47" s="70"/>
      <c r="C47" s="70"/>
      <c r="D47" s="70"/>
      <c r="E47" s="70"/>
      <c r="F47" s="70"/>
      <c r="G47" s="70"/>
      <c r="H47" s="70"/>
      <c r="I47" s="70"/>
      <c r="J47" s="71"/>
    </row>
    <row r="48" spans="1:10" ht="25.65" customHeight="1">
      <c r="A48" s="69" t="s">
        <v>219</v>
      </c>
      <c r="B48" s="70"/>
      <c r="C48" s="70"/>
      <c r="D48" s="70"/>
      <c r="E48" s="70"/>
      <c r="F48" s="70"/>
      <c r="G48" s="70"/>
      <c r="H48" s="70"/>
      <c r="I48" s="70"/>
      <c r="J48" s="71"/>
    </row>
    <row r="49" spans="1:10" ht="25.65" customHeight="1">
      <c r="A49" s="69" t="s">
        <v>193</v>
      </c>
      <c r="B49" s="70"/>
      <c r="C49" s="70"/>
      <c r="D49" s="70"/>
      <c r="E49" s="70"/>
      <c r="F49" s="70"/>
      <c r="G49" s="70"/>
      <c r="H49" s="70"/>
      <c r="I49" s="70"/>
      <c r="J49" s="71"/>
    </row>
    <row r="50" spans="1:10" ht="25.65" customHeight="1">
      <c r="A50" s="69" t="s">
        <v>194</v>
      </c>
      <c r="B50" s="70"/>
      <c r="C50" s="70"/>
      <c r="D50" s="70"/>
      <c r="E50" s="70"/>
      <c r="F50" s="70"/>
      <c r="G50" s="70"/>
      <c r="H50" s="70"/>
      <c r="I50" s="70"/>
      <c r="J50" s="71"/>
    </row>
    <row r="51" spans="1:10">
      <c r="A51" s="25"/>
      <c r="J51" s="20"/>
    </row>
    <row r="52" spans="1:10">
      <c r="A52" s="66" t="s">
        <v>224</v>
      </c>
      <c r="B52" s="67"/>
      <c r="C52" s="67"/>
      <c r="D52" s="67"/>
      <c r="E52" s="67"/>
      <c r="F52" s="67"/>
      <c r="G52" s="67"/>
      <c r="H52" s="67"/>
      <c r="I52" s="67"/>
      <c r="J52" s="68"/>
    </row>
    <row r="53" spans="1:10">
      <c r="A53" s="63"/>
      <c r="B53" s="64"/>
      <c r="C53" s="64"/>
      <c r="D53" s="64"/>
      <c r="E53" s="64"/>
      <c r="F53" s="64"/>
      <c r="G53" s="64"/>
      <c r="H53" s="64"/>
      <c r="I53" s="64"/>
      <c r="J53" s="65"/>
    </row>
  </sheetData>
  <sheetProtection algorithmName="SHA-512" hashValue="6B+EjrXvkDKN+svq2NsBe5HGX6HdHCk0JmpRV373MRbv6OFOqXm2k+Q3OdcBLPBFG7rLjwFiMxaNFqzadbY5Gw==" saltValue="+83nh4T/kP4Qvqy2DpZShg==" spinCount="100000" sheet="1" objects="1" scenarios="1"/>
  <mergeCells count="41">
    <mergeCell ref="A43:J43"/>
    <mergeCell ref="A36:J36"/>
    <mergeCell ref="A40:J40"/>
    <mergeCell ref="A2:J2"/>
    <mergeCell ref="A3:J3"/>
    <mergeCell ref="A50:J50"/>
    <mergeCell ref="A45:J45"/>
    <mergeCell ref="A42:J42"/>
    <mergeCell ref="A46:J46"/>
    <mergeCell ref="A39:J39"/>
    <mergeCell ref="A47:J47"/>
    <mergeCell ref="A48:J48"/>
    <mergeCell ref="A37:J37"/>
    <mergeCell ref="A35:J35"/>
    <mergeCell ref="A49:J49"/>
    <mergeCell ref="A30:J30"/>
    <mergeCell ref="A33:J33"/>
    <mergeCell ref="A24:J24"/>
    <mergeCell ref="A4:J4"/>
    <mergeCell ref="A5:J5"/>
    <mergeCell ref="A25:J25"/>
    <mergeCell ref="A7:J7"/>
    <mergeCell ref="A8:J8"/>
    <mergeCell ref="A9:J9"/>
    <mergeCell ref="A10:J10"/>
    <mergeCell ref="A53:J53"/>
    <mergeCell ref="A52:J52"/>
    <mergeCell ref="A32:J32"/>
    <mergeCell ref="A12:J12"/>
    <mergeCell ref="A28:J28"/>
    <mergeCell ref="A31:J31"/>
    <mergeCell ref="A29:J29"/>
    <mergeCell ref="A22:J22"/>
    <mergeCell ref="A26:J26"/>
    <mergeCell ref="A15:J15"/>
    <mergeCell ref="A16:J16"/>
    <mergeCell ref="A18:J18"/>
    <mergeCell ref="A19:J19"/>
    <mergeCell ref="A21:J21"/>
    <mergeCell ref="A13:J13"/>
    <mergeCell ref="A44:J44"/>
  </mergeCells>
  <hyperlinks>
    <hyperlink ref="A11" location="'1. Informações Básicas'!A1" display="1. Informações Básicas" xr:uid="{00000000-0004-0000-0000-000000000000}"/>
    <hyperlink ref="A14" location="'2. População'!A1" display="2. População" xr:uid="{00000000-0004-0000-0000-000001000000}"/>
    <hyperlink ref="A17" location="'3. Avaliação Atuarial'!A1" display="3. Avaliação Atuarial" xr:uid="{00000000-0004-0000-0000-000002000000}"/>
    <hyperlink ref="A20" location="'4. Excedente-Insuficiência'!A1" display="4. Excedente-Insuficiência" xr:uid="{00000000-0004-0000-0000-000003000000}"/>
    <hyperlink ref="A23" location="'5. Dívidas e + compromissos'!A1" display="5. Contratos de Dívidas e Outros Compromissos dos Patrocinadores" xr:uid="{00000000-0004-0000-0000-000004000000}"/>
    <hyperlink ref="A27" location="'7. Obrigações do Patrocinador'!A1" display="7. Obrigações e Compromissos Estimados do Patrocinador" xr:uid="{00000000-0004-0000-0000-000006000000}"/>
    <hyperlink ref="A38" location="'8. Reserva Matemática Final'!A1" display="8. Reserva Matemática Final de Retirada" xr:uid="{00000000-0004-0000-0000-000007000000}"/>
    <hyperlink ref="A34" location="'8. Reserva Matemática Final'!A1" display="8. Reserva Matemática Final de Retirada" xr:uid="{9031EE53-1190-45E3-B36E-793085C78658}"/>
    <hyperlink ref="A41" r:id="rId1" location="'9. Viabilidade do PIPPP'!A1" display="9. Informações para Avaliação de Viabilidade do Plano Instituído de Preservação da Proteção Previdenciária" xr:uid="{A5B962B6-71A5-4CF4-A7F4-6321B1B2E201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2"/>
  <headerFooter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CECD-99DB-429E-BF42-9D1086AC2A6D}">
  <sheetPr codeName="Folha10"/>
  <dimension ref="A1:O85"/>
  <sheetViews>
    <sheetView showGridLines="0" showRowColHeaders="0" showRuler="0" view="pageLayout" zoomScale="150" zoomScaleNormal="100" zoomScalePageLayoutView="150" workbookViewId="0">
      <selection sqref="A1:O1"/>
    </sheetView>
  </sheetViews>
  <sheetFormatPr defaultColWidth="9.109375" defaultRowHeight="14.4"/>
  <cols>
    <col min="1" max="2" width="11.6640625" customWidth="1"/>
    <col min="3" max="3" width="10.88671875" customWidth="1"/>
    <col min="4" max="15" width="8.6640625" customWidth="1"/>
  </cols>
  <sheetData>
    <row r="1" spans="1:15">
      <c r="A1" s="195" t="s">
        <v>208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6.9" customHeight="1">
      <c r="A2" s="7"/>
    </row>
    <row r="3" spans="1:15">
      <c r="A3" s="175" t="s">
        <v>195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5" ht="6.9" customHeight="1">
      <c r="A4" s="7"/>
    </row>
    <row r="5" spans="1:15" ht="15" thickBot="1">
      <c r="A5" s="166" t="s">
        <v>196</v>
      </c>
      <c r="B5" s="167"/>
      <c r="C5" s="168"/>
      <c r="D5" s="217" t="s">
        <v>209</v>
      </c>
      <c r="E5" s="217"/>
      <c r="F5" s="130" t="s">
        <v>171</v>
      </c>
      <c r="G5" s="130"/>
      <c r="H5" s="130" t="s">
        <v>172</v>
      </c>
      <c r="I5" s="130"/>
      <c r="J5" s="130" t="s">
        <v>173</v>
      </c>
      <c r="K5" s="130"/>
      <c r="L5" s="130" t="s">
        <v>174</v>
      </c>
      <c r="M5" s="130"/>
      <c r="N5" s="130" t="s">
        <v>175</v>
      </c>
      <c r="O5" s="130"/>
    </row>
    <row r="6" spans="1:15" ht="15.6" thickTop="1" thickBot="1">
      <c r="A6" s="114" t="s">
        <v>197</v>
      </c>
      <c r="B6" s="152"/>
      <c r="C6" s="152"/>
      <c r="D6" s="239"/>
      <c r="E6" s="240"/>
      <c r="F6" s="241"/>
      <c r="G6" s="242"/>
      <c r="H6" s="241"/>
      <c r="I6" s="242"/>
      <c r="J6" s="241"/>
      <c r="K6" s="242"/>
      <c r="L6" s="241"/>
      <c r="M6" s="242"/>
      <c r="N6" s="241"/>
      <c r="O6" s="242"/>
    </row>
    <row r="7" spans="1:15" ht="15.6" thickTop="1" thickBot="1">
      <c r="A7" s="114" t="s">
        <v>206</v>
      </c>
      <c r="B7" s="152"/>
      <c r="C7" s="152"/>
      <c r="D7" s="266"/>
      <c r="E7" s="267"/>
      <c r="F7" s="241"/>
      <c r="G7" s="242"/>
      <c r="H7" s="241"/>
      <c r="I7" s="242"/>
      <c r="J7" s="241"/>
      <c r="K7" s="242"/>
      <c r="L7" s="241"/>
      <c r="M7" s="242"/>
      <c r="N7" s="241"/>
      <c r="O7" s="242"/>
    </row>
    <row r="8" spans="1:15" ht="15.6" thickTop="1" thickBot="1">
      <c r="A8" s="114" t="s">
        <v>200</v>
      </c>
      <c r="B8" s="152"/>
      <c r="C8" s="153"/>
      <c r="D8" s="241"/>
      <c r="E8" s="242"/>
      <c r="F8" s="239"/>
      <c r="G8" s="265"/>
      <c r="H8" s="54"/>
      <c r="I8" s="54"/>
      <c r="J8" s="54"/>
      <c r="K8" s="54"/>
      <c r="L8" s="54"/>
      <c r="M8" s="54"/>
      <c r="N8" s="54"/>
      <c r="O8" s="55"/>
    </row>
    <row r="9" spans="1:15" ht="15.6" thickTop="1" thickBot="1">
      <c r="A9" s="114" t="s">
        <v>201</v>
      </c>
      <c r="B9" s="152"/>
      <c r="C9" s="153"/>
      <c r="D9" s="241"/>
      <c r="E9" s="242"/>
      <c r="F9" s="239"/>
      <c r="G9" s="265"/>
      <c r="H9" s="54"/>
      <c r="I9" s="54"/>
      <c r="J9" s="54"/>
      <c r="K9" s="54"/>
      <c r="L9" s="54"/>
      <c r="M9" s="54"/>
      <c r="N9" s="54"/>
      <c r="O9" s="55"/>
    </row>
    <row r="10" spans="1:15" ht="15.6" thickTop="1" thickBot="1">
      <c r="A10" s="114" t="s">
        <v>199</v>
      </c>
      <c r="B10" s="152"/>
      <c r="C10" s="152"/>
      <c r="D10" s="239"/>
      <c r="E10" s="240"/>
      <c r="F10" s="241"/>
      <c r="G10" s="242"/>
      <c r="H10" s="241"/>
      <c r="I10" s="242"/>
      <c r="J10" s="241"/>
      <c r="K10" s="242"/>
      <c r="L10" s="241"/>
      <c r="M10" s="242"/>
      <c r="N10" s="241"/>
      <c r="O10" s="242"/>
    </row>
    <row r="11" spans="1:15" ht="15.6" thickTop="1" thickBot="1">
      <c r="A11" s="114" t="s">
        <v>198</v>
      </c>
      <c r="B11" s="152"/>
      <c r="C11" s="152"/>
      <c r="D11" s="239"/>
      <c r="E11" s="240"/>
      <c r="F11" s="241"/>
      <c r="G11" s="242"/>
      <c r="H11" s="241"/>
      <c r="I11" s="242"/>
      <c r="J11" s="241"/>
      <c r="K11" s="242"/>
      <c r="L11" s="241"/>
      <c r="M11" s="242"/>
      <c r="N11" s="241"/>
      <c r="O11" s="242"/>
    </row>
    <row r="12" spans="1:15" ht="15.6" thickTop="1" thickBot="1">
      <c r="A12" s="114" t="s">
        <v>211</v>
      </c>
      <c r="B12" s="152"/>
      <c r="C12" s="153"/>
      <c r="D12" s="239"/>
      <c r="E12" s="240"/>
      <c r="F12" s="241"/>
      <c r="G12" s="242"/>
      <c r="H12" s="241"/>
      <c r="I12" s="242"/>
      <c r="J12" s="241"/>
      <c r="K12" s="242"/>
      <c r="L12" s="241"/>
      <c r="M12" s="242"/>
      <c r="N12" s="241"/>
      <c r="O12" s="242"/>
    </row>
    <row r="13" spans="1:15" ht="15.6" thickTop="1" thickBot="1">
      <c r="A13" s="114" t="s">
        <v>212</v>
      </c>
      <c r="B13" s="152"/>
      <c r="C13" s="153"/>
      <c r="D13" s="239"/>
      <c r="E13" s="240"/>
      <c r="F13" s="241"/>
      <c r="G13" s="242"/>
      <c r="H13" s="241"/>
      <c r="I13" s="242"/>
      <c r="J13" s="241"/>
      <c r="K13" s="242"/>
      <c r="L13" s="241"/>
      <c r="M13" s="242"/>
      <c r="N13" s="241"/>
      <c r="O13" s="242"/>
    </row>
    <row r="14" spans="1:15" ht="6.9" customHeight="1" thickTop="1">
      <c r="A14" s="7"/>
    </row>
    <row r="15" spans="1:15">
      <c r="A15" s="175" t="s">
        <v>202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</row>
    <row r="16" spans="1:15" ht="6.9" customHeight="1">
      <c r="A16" s="7"/>
    </row>
    <row r="17" spans="1:15">
      <c r="D17" s="130" t="s">
        <v>168</v>
      </c>
      <c r="E17" s="130"/>
      <c r="F17" s="130" t="s">
        <v>171</v>
      </c>
      <c r="G17" s="130"/>
      <c r="H17" s="130" t="s">
        <v>172</v>
      </c>
      <c r="I17" s="130"/>
      <c r="J17" s="130" t="s">
        <v>173</v>
      </c>
      <c r="K17" s="130"/>
      <c r="L17" s="130" t="s">
        <v>174</v>
      </c>
      <c r="M17" s="130"/>
      <c r="N17" s="130" t="s">
        <v>175</v>
      </c>
      <c r="O17" s="130"/>
    </row>
    <row r="18" spans="1:15" ht="15" thickBot="1">
      <c r="A18" s="183" t="s">
        <v>151</v>
      </c>
      <c r="B18" s="192"/>
      <c r="C18" s="184"/>
      <c r="D18" s="257">
        <f>D19+D20</f>
        <v>0</v>
      </c>
      <c r="E18" s="258"/>
      <c r="F18" s="257"/>
      <c r="G18" s="258"/>
      <c r="H18" s="257"/>
      <c r="I18" s="258"/>
      <c r="J18" s="257"/>
      <c r="K18" s="258"/>
      <c r="L18" s="257"/>
      <c r="M18" s="258"/>
      <c r="N18" s="257"/>
      <c r="O18" s="258"/>
    </row>
    <row r="19" spans="1:15" ht="15.6" thickTop="1" thickBot="1">
      <c r="A19" s="146" t="s">
        <v>152</v>
      </c>
      <c r="B19" s="147"/>
      <c r="C19" s="148"/>
      <c r="D19" s="263">
        <f>SUM('2. População'!C7:D9)</f>
        <v>0</v>
      </c>
      <c r="E19" s="264"/>
      <c r="F19" s="241"/>
      <c r="G19" s="242"/>
      <c r="H19" s="241"/>
      <c r="I19" s="242"/>
      <c r="J19" s="241"/>
      <c r="K19" s="242"/>
      <c r="L19" s="241"/>
      <c r="M19" s="242"/>
      <c r="N19" s="241"/>
      <c r="O19" s="242"/>
    </row>
    <row r="20" spans="1:15" ht="15.6" thickTop="1" thickBot="1">
      <c r="A20" s="146" t="s">
        <v>7</v>
      </c>
      <c r="B20" s="147"/>
      <c r="C20" s="148"/>
      <c r="D20" s="263">
        <f>'2. População'!C10</f>
        <v>0</v>
      </c>
      <c r="E20" s="264"/>
      <c r="F20" s="241"/>
      <c r="G20" s="242"/>
      <c r="H20" s="241"/>
      <c r="I20" s="242"/>
      <c r="J20" s="241"/>
      <c r="K20" s="242"/>
      <c r="L20" s="241"/>
      <c r="M20" s="242"/>
      <c r="N20" s="241"/>
      <c r="O20" s="242"/>
    </row>
    <row r="21" spans="1:15" ht="15.6" thickTop="1" thickBot="1">
      <c r="A21" s="228" t="s">
        <v>169</v>
      </c>
      <c r="B21" s="229"/>
      <c r="C21" s="230"/>
      <c r="D21" s="243">
        <f>IF(SUM('2. População'!C7:D9)=0,0,SUMPRODUCT('2. População'!C7:D9,'2. População'!G7:I9)/SUM('2. População'!C7:D9))</f>
        <v>0</v>
      </c>
      <c r="E21" s="244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.6" thickTop="1" thickBot="1">
      <c r="A22" s="228" t="s">
        <v>170</v>
      </c>
      <c r="B22" s="229"/>
      <c r="C22" s="230"/>
      <c r="D22" s="243">
        <f>'2. População'!G10</f>
        <v>0</v>
      </c>
      <c r="E22" s="244"/>
      <c r="F22" s="128"/>
      <c r="G22" s="129"/>
      <c r="H22" s="128"/>
      <c r="I22" s="129"/>
      <c r="J22" s="128"/>
      <c r="K22" s="129"/>
      <c r="L22" s="128"/>
      <c r="M22" s="129"/>
      <c r="N22" s="128"/>
      <c r="O22" s="129"/>
    </row>
    <row r="23" spans="1:15" ht="6.9" customHeight="1" thickTop="1">
      <c r="A23" s="7"/>
    </row>
    <row r="24" spans="1:15">
      <c r="A24" s="175" t="s">
        <v>203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</row>
    <row r="25" spans="1:15" ht="6.9" customHeight="1" thickBot="1">
      <c r="A25" s="7"/>
    </row>
    <row r="26" spans="1:15" ht="15.6" thickTop="1" thickBot="1">
      <c r="A26" s="163" t="s">
        <v>191</v>
      </c>
      <c r="B26" s="164"/>
      <c r="C26" s="164"/>
      <c r="D26" s="255"/>
      <c r="E26" s="256"/>
      <c r="F26" s="255"/>
      <c r="G26" s="256"/>
      <c r="H26" s="255"/>
      <c r="I26" s="256"/>
      <c r="J26" s="255"/>
      <c r="K26" s="256"/>
      <c r="L26" s="255"/>
      <c r="M26" s="256"/>
      <c r="N26" s="255"/>
      <c r="O26" s="256"/>
    </row>
    <row r="27" spans="1:15" ht="15.6" thickTop="1" thickBot="1">
      <c r="A27" s="163" t="s">
        <v>192</v>
      </c>
      <c r="B27" s="164"/>
      <c r="C27" s="164"/>
      <c r="D27" s="255"/>
      <c r="E27" s="256"/>
      <c r="F27" s="255"/>
      <c r="G27" s="256"/>
      <c r="H27" s="255"/>
      <c r="I27" s="256"/>
      <c r="J27" s="255"/>
      <c r="K27" s="256"/>
      <c r="L27" s="255"/>
      <c r="M27" s="256"/>
      <c r="N27" s="255"/>
      <c r="O27" s="256"/>
    </row>
    <row r="28" spans="1:15" ht="15.6" thickTop="1" thickBot="1">
      <c r="A28" s="252" t="s">
        <v>160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4"/>
    </row>
    <row r="29" spans="1:15" ht="15.6" thickTop="1" thickBot="1">
      <c r="A29" s="146" t="s">
        <v>166</v>
      </c>
      <c r="B29" s="147"/>
      <c r="C29" s="148"/>
      <c r="D29" s="255"/>
      <c r="E29" s="256"/>
      <c r="F29" s="255"/>
      <c r="G29" s="256"/>
      <c r="H29" s="255"/>
      <c r="I29" s="256"/>
      <c r="J29" s="255"/>
      <c r="K29" s="256"/>
      <c r="L29" s="255"/>
      <c r="M29" s="256"/>
      <c r="N29" s="255"/>
      <c r="O29" s="256"/>
    </row>
    <row r="30" spans="1:15" ht="15.6" thickTop="1" thickBot="1">
      <c r="A30" s="146" t="s">
        <v>167</v>
      </c>
      <c r="B30" s="147"/>
      <c r="C30" s="148"/>
      <c r="D30" s="255"/>
      <c r="E30" s="256"/>
      <c r="F30" s="255"/>
      <c r="G30" s="256"/>
      <c r="H30" s="255"/>
      <c r="I30" s="256"/>
      <c r="J30" s="255"/>
      <c r="K30" s="256"/>
      <c r="L30" s="255"/>
      <c r="M30" s="256"/>
      <c r="N30" s="255"/>
      <c r="O30" s="256"/>
    </row>
    <row r="31" spans="1:15" ht="15.6" thickTop="1" thickBot="1">
      <c r="A31" s="163" t="s">
        <v>164</v>
      </c>
      <c r="B31" s="164"/>
      <c r="C31" s="165"/>
      <c r="D31" s="255"/>
      <c r="E31" s="256"/>
      <c r="F31" s="255"/>
      <c r="G31" s="256"/>
      <c r="H31" s="255"/>
      <c r="I31" s="256"/>
      <c r="J31" s="255"/>
      <c r="K31" s="256"/>
      <c r="L31" s="255"/>
      <c r="M31" s="256"/>
      <c r="N31" s="255"/>
      <c r="O31" s="256"/>
    </row>
    <row r="32" spans="1:15" ht="6.9" customHeight="1" thickTop="1">
      <c r="A32" s="7"/>
    </row>
    <row r="33" spans="1:15">
      <c r="A33" s="175" t="s">
        <v>204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</row>
    <row r="34" spans="1:15" ht="6.9" customHeight="1">
      <c r="A34" s="7"/>
    </row>
    <row r="35" spans="1:15" ht="15" thickBot="1">
      <c r="A35" s="183" t="s">
        <v>176</v>
      </c>
      <c r="B35" s="192"/>
      <c r="C35" s="184"/>
      <c r="D35" s="243">
        <f>D36+D37+D41+D42</f>
        <v>0</v>
      </c>
      <c r="E35" s="244"/>
      <c r="F35" s="243">
        <f t="shared" ref="F35" si="0">F36+F37+F41+F42</f>
        <v>0</v>
      </c>
      <c r="G35" s="244"/>
      <c r="H35" s="243">
        <f t="shared" ref="H35" si="1">H36+H37+H41+H42</f>
        <v>0</v>
      </c>
      <c r="I35" s="244"/>
      <c r="J35" s="243">
        <f t="shared" ref="J35" si="2">J36+J37+J41+J42</f>
        <v>0</v>
      </c>
      <c r="K35" s="244"/>
      <c r="L35" s="243">
        <f t="shared" ref="L35" si="3">L36+L37+L41+L42</f>
        <v>0</v>
      </c>
      <c r="M35" s="244"/>
      <c r="N35" s="243">
        <f t="shared" ref="N35" si="4">N36+N37+N41+N42</f>
        <v>0</v>
      </c>
      <c r="O35" s="244"/>
    </row>
    <row r="36" spans="1:15" ht="15.6" thickTop="1" thickBot="1">
      <c r="A36" s="146" t="s">
        <v>177</v>
      </c>
      <c r="B36" s="147"/>
      <c r="C36" s="148"/>
      <c r="D36" s="128"/>
      <c r="E36" s="129"/>
      <c r="F36" s="128"/>
      <c r="G36" s="129"/>
      <c r="H36" s="128"/>
      <c r="I36" s="129"/>
      <c r="J36" s="128"/>
      <c r="K36" s="129"/>
      <c r="L36" s="128"/>
      <c r="M36" s="129"/>
      <c r="N36" s="128"/>
      <c r="O36" s="129"/>
    </row>
    <row r="37" spans="1:15" ht="15.6" thickTop="1" thickBot="1">
      <c r="A37" s="146" t="s">
        <v>178</v>
      </c>
      <c r="B37" s="147"/>
      <c r="C37" s="148"/>
      <c r="D37" s="250">
        <f>SUM(D38:E40)</f>
        <v>0</v>
      </c>
      <c r="E37" s="251"/>
      <c r="F37" s="250">
        <f t="shared" ref="F37" si="5">SUM(F38:G40)</f>
        <v>0</v>
      </c>
      <c r="G37" s="251"/>
      <c r="H37" s="250">
        <f t="shared" ref="H37" si="6">SUM(H38:I40)</f>
        <v>0</v>
      </c>
      <c r="I37" s="251"/>
      <c r="J37" s="250">
        <f t="shared" ref="J37" si="7">SUM(J38:K40)</f>
        <v>0</v>
      </c>
      <c r="K37" s="251"/>
      <c r="L37" s="250">
        <f t="shared" ref="L37" si="8">SUM(L38:M40)</f>
        <v>0</v>
      </c>
      <c r="M37" s="251"/>
      <c r="N37" s="250">
        <f t="shared" ref="N37" si="9">SUM(N38:O40)</f>
        <v>0</v>
      </c>
      <c r="O37" s="251"/>
    </row>
    <row r="38" spans="1:15" ht="15.6" thickTop="1" thickBot="1">
      <c r="A38" s="149" t="s">
        <v>179</v>
      </c>
      <c r="B38" s="150"/>
      <c r="C38" s="259"/>
      <c r="D38" s="128"/>
      <c r="E38" s="129"/>
      <c r="F38" s="128"/>
      <c r="G38" s="129"/>
      <c r="H38" s="128"/>
      <c r="I38" s="129"/>
      <c r="J38" s="128"/>
      <c r="K38" s="129"/>
      <c r="L38" s="128"/>
      <c r="M38" s="129"/>
      <c r="N38" s="128"/>
      <c r="O38" s="129"/>
    </row>
    <row r="39" spans="1:15" ht="15.6" thickTop="1" thickBot="1">
      <c r="A39" s="149" t="s">
        <v>180</v>
      </c>
      <c r="B39" s="150"/>
      <c r="C39" s="25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.6" thickTop="1" thickBot="1">
      <c r="A40" s="149" t="s">
        <v>181</v>
      </c>
      <c r="B40" s="150"/>
      <c r="C40" s="259"/>
      <c r="D40" s="128"/>
      <c r="E40" s="129"/>
      <c r="F40" s="128"/>
      <c r="G40" s="129"/>
      <c r="H40" s="128"/>
      <c r="I40" s="129"/>
      <c r="J40" s="128"/>
      <c r="K40" s="129"/>
      <c r="L40" s="128"/>
      <c r="M40" s="129"/>
      <c r="N40" s="128"/>
      <c r="O40" s="129"/>
    </row>
    <row r="41" spans="1:15" ht="15.6" thickTop="1" thickBot="1">
      <c r="A41" s="146" t="s">
        <v>182</v>
      </c>
      <c r="B41" s="147"/>
      <c r="C41" s="148"/>
      <c r="D41" s="128"/>
      <c r="E41" s="129"/>
      <c r="F41" s="128"/>
      <c r="G41" s="129"/>
      <c r="H41" s="128"/>
      <c r="I41" s="129"/>
      <c r="J41" s="128"/>
      <c r="K41" s="129"/>
      <c r="L41" s="128"/>
      <c r="M41" s="129"/>
      <c r="N41" s="128"/>
      <c r="O41" s="129"/>
    </row>
    <row r="42" spans="1:15" ht="15.6" thickTop="1" thickBot="1">
      <c r="A42" s="146" t="s">
        <v>183</v>
      </c>
      <c r="B42" s="147"/>
      <c r="C42" s="148"/>
      <c r="D42" s="128"/>
      <c r="E42" s="129"/>
      <c r="F42" s="128"/>
      <c r="G42" s="129"/>
      <c r="H42" s="128"/>
      <c r="I42" s="129"/>
      <c r="J42" s="128"/>
      <c r="K42" s="129"/>
      <c r="L42" s="128"/>
      <c r="M42" s="129"/>
      <c r="N42" s="128"/>
      <c r="O42" s="129"/>
    </row>
    <row r="43" spans="1:15" ht="15.6" thickTop="1" thickBot="1">
      <c r="A43" s="183" t="s">
        <v>153</v>
      </c>
      <c r="B43" s="192"/>
      <c r="C43" s="184"/>
      <c r="D43" s="243">
        <f>D44+D45+D46+D53</f>
        <v>1446.9</v>
      </c>
      <c r="E43" s="244"/>
      <c r="F43" s="243">
        <f>F44+F45+F46+F53</f>
        <v>0</v>
      </c>
      <c r="G43" s="244"/>
      <c r="H43" s="243">
        <f>H44+H45+H46+H53</f>
        <v>0</v>
      </c>
      <c r="I43" s="244"/>
      <c r="J43" s="243">
        <f>J44+J45+J46+J53</f>
        <v>0</v>
      </c>
      <c r="K43" s="244"/>
      <c r="L43" s="243">
        <f>L44+L45+L46+L53</f>
        <v>0</v>
      </c>
      <c r="M43" s="244"/>
      <c r="N43" s="243">
        <f>N44+N45+N46+N53</f>
        <v>0</v>
      </c>
      <c r="O43" s="244"/>
    </row>
    <row r="44" spans="1:15" ht="15.6" thickTop="1" thickBot="1">
      <c r="A44" s="146" t="s">
        <v>154</v>
      </c>
      <c r="B44" s="147"/>
      <c r="C44" s="148"/>
      <c r="D44" s="128">
        <v>20</v>
      </c>
      <c r="E44" s="129"/>
      <c r="F44" s="128"/>
      <c r="G44" s="129"/>
      <c r="H44" s="128"/>
      <c r="I44" s="129"/>
      <c r="J44" s="128"/>
      <c r="K44" s="129"/>
      <c r="L44" s="128"/>
      <c r="M44" s="129"/>
      <c r="N44" s="128"/>
      <c r="O44" s="129"/>
    </row>
    <row r="45" spans="1:15" ht="15.6" thickTop="1" thickBot="1">
      <c r="A45" s="146" t="s">
        <v>155</v>
      </c>
      <c r="B45" s="147"/>
      <c r="C45" s="148"/>
      <c r="D45" s="128">
        <v>20</v>
      </c>
      <c r="E45" s="129"/>
      <c r="F45" s="128"/>
      <c r="G45" s="129"/>
      <c r="H45" s="128"/>
      <c r="I45" s="129"/>
      <c r="J45" s="128"/>
      <c r="K45" s="129"/>
      <c r="L45" s="128"/>
      <c r="M45" s="129"/>
      <c r="N45" s="128"/>
      <c r="O45" s="129"/>
    </row>
    <row r="46" spans="1:15" ht="15" thickTop="1">
      <c r="A46" s="146" t="s">
        <v>156</v>
      </c>
      <c r="B46" s="147"/>
      <c r="C46" s="148"/>
      <c r="D46" s="250">
        <f>D47+D49</f>
        <v>1396.9</v>
      </c>
      <c r="E46" s="251"/>
      <c r="F46" s="250">
        <f>F47+F49</f>
        <v>0</v>
      </c>
      <c r="G46" s="251"/>
      <c r="H46" s="250">
        <f>H47+H49</f>
        <v>0</v>
      </c>
      <c r="I46" s="251"/>
      <c r="J46" s="250">
        <f>J47+J49</f>
        <v>0</v>
      </c>
      <c r="K46" s="251"/>
      <c r="L46" s="250">
        <f>L47+L49</f>
        <v>0</v>
      </c>
      <c r="M46" s="251"/>
      <c r="N46" s="250">
        <f>N47+N49</f>
        <v>0</v>
      </c>
      <c r="O46" s="251"/>
    </row>
    <row r="47" spans="1:15" ht="15" thickBot="1">
      <c r="A47" s="149" t="s">
        <v>22</v>
      </c>
      <c r="B47" s="150"/>
      <c r="C47" s="259"/>
      <c r="D47" s="250">
        <f>D48</f>
        <v>757</v>
      </c>
      <c r="E47" s="251"/>
      <c r="F47" s="250">
        <f t="shared" ref="F47" si="10">F48</f>
        <v>0</v>
      </c>
      <c r="G47" s="251"/>
      <c r="H47" s="250">
        <f t="shared" ref="H47" si="11">H48</f>
        <v>0</v>
      </c>
      <c r="I47" s="251"/>
      <c r="J47" s="250">
        <f t="shared" ref="J47" si="12">J48</f>
        <v>0</v>
      </c>
      <c r="K47" s="251"/>
      <c r="L47" s="250">
        <f t="shared" ref="L47" si="13">L48</f>
        <v>0</v>
      </c>
      <c r="M47" s="251"/>
      <c r="N47" s="250">
        <f t="shared" ref="N47" si="14">N48</f>
        <v>0</v>
      </c>
      <c r="O47" s="251"/>
    </row>
    <row r="48" spans="1:15" ht="15.6" thickTop="1" thickBot="1">
      <c r="A48" s="247" t="s">
        <v>157</v>
      </c>
      <c r="B48" s="248"/>
      <c r="C48" s="249"/>
      <c r="D48" s="250">
        <f>'8. Reserva Matemática Final'!F18</f>
        <v>757</v>
      </c>
      <c r="E48" s="251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thickTop="1">
      <c r="A49" s="149" t="s">
        <v>159</v>
      </c>
      <c r="B49" s="150"/>
      <c r="C49" s="259"/>
      <c r="D49" s="250">
        <f>D51+D52</f>
        <v>639.9</v>
      </c>
      <c r="E49" s="251"/>
      <c r="F49" s="250">
        <f>F50+F52+F51</f>
        <v>0</v>
      </c>
      <c r="G49" s="251"/>
      <c r="H49" s="250">
        <f>H50+H52+H51</f>
        <v>0</v>
      </c>
      <c r="I49" s="251"/>
      <c r="J49" s="250">
        <f>J50+J52+J51</f>
        <v>0</v>
      </c>
      <c r="K49" s="251"/>
      <c r="L49" s="250">
        <f>L50+L52+L51</f>
        <v>0</v>
      </c>
      <c r="M49" s="251"/>
      <c r="N49" s="250">
        <f>N50+N52+N51</f>
        <v>0</v>
      </c>
      <c r="O49" s="251"/>
    </row>
    <row r="50" spans="1:15" ht="15" thickBot="1">
      <c r="A50" s="247" t="s">
        <v>30</v>
      </c>
      <c r="B50" s="248"/>
      <c r="C50" s="249"/>
      <c r="D50" s="250">
        <f>D51</f>
        <v>469.9</v>
      </c>
      <c r="E50" s="251"/>
      <c r="F50" s="250">
        <f>F51</f>
        <v>0</v>
      </c>
      <c r="G50" s="251"/>
      <c r="H50" s="250">
        <f t="shared" ref="H50" si="15">H51</f>
        <v>0</v>
      </c>
      <c r="I50" s="251"/>
      <c r="J50" s="250">
        <f t="shared" ref="J50" si="16">J51</f>
        <v>0</v>
      </c>
      <c r="K50" s="251"/>
      <c r="L50" s="250">
        <f t="shared" ref="L50" si="17">L51</f>
        <v>0</v>
      </c>
      <c r="M50" s="251"/>
      <c r="N50" s="250">
        <f t="shared" ref="N50" si="18">N51</f>
        <v>0</v>
      </c>
      <c r="O50" s="251"/>
    </row>
    <row r="51" spans="1:15" ht="15.6" thickTop="1" thickBot="1">
      <c r="A51" s="260" t="s">
        <v>189</v>
      </c>
      <c r="B51" s="261"/>
      <c r="C51" s="262"/>
      <c r="D51" s="250">
        <f>'7. Fundo de Longevidade'!G13</f>
        <v>469.9</v>
      </c>
      <c r="E51" s="251"/>
      <c r="F51" s="128"/>
      <c r="G51" s="129"/>
      <c r="H51" s="128"/>
      <c r="I51" s="129"/>
      <c r="J51" s="128"/>
      <c r="K51" s="129"/>
      <c r="L51" s="128"/>
      <c r="M51" s="129"/>
      <c r="N51" s="128"/>
      <c r="O51" s="129"/>
    </row>
    <row r="52" spans="1:15" ht="15.6" thickTop="1" thickBot="1">
      <c r="A52" s="247" t="s">
        <v>184</v>
      </c>
      <c r="B52" s="248"/>
      <c r="C52" s="249"/>
      <c r="D52" s="250">
        <f>'4. Resultado e Fundo Adm.'!F79+MAX('4. Resultado e Fundo Adm.'!F80-'6. Obrigações do Patrocinador'!G9,0)</f>
        <v>170</v>
      </c>
      <c r="E52" s="251"/>
      <c r="F52" s="128"/>
      <c r="G52" s="129"/>
      <c r="H52" s="128"/>
      <c r="I52" s="129"/>
      <c r="J52" s="128"/>
      <c r="K52" s="129"/>
      <c r="L52" s="128"/>
      <c r="M52" s="129"/>
      <c r="N52" s="128"/>
      <c r="O52" s="129"/>
    </row>
    <row r="53" spans="1:15" ht="15.6" thickTop="1" thickBot="1">
      <c r="A53" s="146" t="s">
        <v>183</v>
      </c>
      <c r="B53" s="147"/>
      <c r="C53" s="148"/>
      <c r="D53" s="245">
        <v>10</v>
      </c>
      <c r="E53" s="246"/>
      <c r="F53" s="245"/>
      <c r="G53" s="246"/>
      <c r="H53" s="245"/>
      <c r="I53" s="246"/>
      <c r="J53" s="245"/>
      <c r="K53" s="246"/>
      <c r="L53" s="245"/>
      <c r="M53" s="246"/>
      <c r="N53" s="245"/>
      <c r="O53" s="246"/>
    </row>
    <row r="54" spans="1:15" ht="6.9" customHeight="1" thickTop="1">
      <c r="A54" s="7"/>
    </row>
    <row r="55" spans="1:15">
      <c r="A55" s="175" t="s">
        <v>205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</row>
    <row r="56" spans="1:15" ht="6.9" customHeight="1">
      <c r="A56" s="7"/>
    </row>
    <row r="57" spans="1:15" ht="15" thickBot="1">
      <c r="A57" s="183" t="s">
        <v>163</v>
      </c>
      <c r="B57" s="192"/>
      <c r="C57" s="184"/>
      <c r="D57" s="243">
        <f>D58+D59</f>
        <v>0</v>
      </c>
      <c r="E57" s="244"/>
      <c r="F57" s="243">
        <f t="shared" ref="F57" si="19">F58+F59</f>
        <v>0</v>
      </c>
      <c r="G57" s="244"/>
      <c r="H57" s="243">
        <f t="shared" ref="H57" si="20">H58+H59</f>
        <v>0</v>
      </c>
      <c r="I57" s="244"/>
      <c r="J57" s="243">
        <f t="shared" ref="J57" si="21">J58+J59</f>
        <v>0</v>
      </c>
      <c r="K57" s="244"/>
      <c r="L57" s="243">
        <f t="shared" ref="L57" si="22">L58+L59</f>
        <v>0</v>
      </c>
      <c r="M57" s="244"/>
      <c r="N57" s="243">
        <f t="shared" ref="N57" si="23">N58+N59</f>
        <v>0</v>
      </c>
      <c r="O57" s="244"/>
    </row>
    <row r="58" spans="1:15" ht="15.6" thickTop="1" thickBot="1">
      <c r="A58" s="146" t="s">
        <v>78</v>
      </c>
      <c r="B58" s="147"/>
      <c r="C58" s="148"/>
      <c r="D58" s="245"/>
      <c r="E58" s="246"/>
      <c r="F58" s="245"/>
      <c r="G58" s="246"/>
      <c r="H58" s="245"/>
      <c r="I58" s="246"/>
      <c r="J58" s="245"/>
      <c r="K58" s="246"/>
      <c r="L58" s="245"/>
      <c r="M58" s="246"/>
      <c r="N58" s="245"/>
      <c r="O58" s="246"/>
    </row>
    <row r="59" spans="1:15" ht="15.6" thickTop="1" thickBot="1">
      <c r="A59" s="146" t="s">
        <v>162</v>
      </c>
      <c r="B59" s="147"/>
      <c r="C59" s="148"/>
      <c r="D59" s="245"/>
      <c r="E59" s="246"/>
      <c r="F59" s="245"/>
      <c r="G59" s="246"/>
      <c r="H59" s="245"/>
      <c r="I59" s="246"/>
      <c r="J59" s="245"/>
      <c r="K59" s="246"/>
      <c r="L59" s="245"/>
      <c r="M59" s="246"/>
      <c r="N59" s="245"/>
      <c r="O59" s="246"/>
    </row>
    <row r="60" spans="1:15" ht="15.6" thickTop="1" thickBot="1">
      <c r="A60" s="228" t="s">
        <v>161</v>
      </c>
      <c r="B60" s="229"/>
      <c r="C60" s="230"/>
      <c r="D60" s="243">
        <f>D61+D62</f>
        <v>0</v>
      </c>
      <c r="E60" s="244"/>
      <c r="F60" s="243">
        <f t="shared" ref="F60" si="24">F61+F62</f>
        <v>0</v>
      </c>
      <c r="G60" s="244"/>
      <c r="H60" s="243">
        <f t="shared" ref="H60" si="25">H61+H62</f>
        <v>0</v>
      </c>
      <c r="I60" s="244"/>
      <c r="J60" s="243">
        <f t="shared" ref="J60" si="26">J61+J62</f>
        <v>0</v>
      </c>
      <c r="K60" s="244"/>
      <c r="L60" s="243">
        <f t="shared" ref="L60" si="27">L61+L62</f>
        <v>0</v>
      </c>
      <c r="M60" s="244"/>
      <c r="N60" s="243">
        <f t="shared" ref="N60" si="28">N61+N62</f>
        <v>0</v>
      </c>
      <c r="O60" s="244"/>
    </row>
    <row r="61" spans="1:15" ht="15.6" thickTop="1" thickBot="1">
      <c r="A61" s="146" t="s">
        <v>165</v>
      </c>
      <c r="B61" s="147"/>
      <c r="C61" s="148"/>
      <c r="D61" s="245"/>
      <c r="E61" s="246"/>
      <c r="F61" s="245"/>
      <c r="G61" s="246"/>
      <c r="H61" s="245"/>
      <c r="I61" s="246"/>
      <c r="J61" s="245"/>
      <c r="K61" s="246"/>
      <c r="L61" s="245"/>
      <c r="M61" s="246"/>
      <c r="N61" s="245"/>
      <c r="O61" s="246"/>
    </row>
    <row r="62" spans="1:15" ht="15.6" thickTop="1" thickBot="1">
      <c r="A62" s="146" t="s">
        <v>162</v>
      </c>
      <c r="B62" s="147"/>
      <c r="C62" s="148"/>
      <c r="D62" s="245"/>
      <c r="E62" s="246"/>
      <c r="F62" s="245"/>
      <c r="G62" s="246"/>
      <c r="H62" s="245"/>
      <c r="I62" s="246"/>
      <c r="J62" s="245"/>
      <c r="K62" s="246"/>
      <c r="L62" s="245"/>
      <c r="M62" s="246"/>
      <c r="N62" s="245"/>
      <c r="O62" s="246"/>
    </row>
    <row r="63" spans="1:15" ht="6.9" customHeight="1" thickTop="1">
      <c r="A63" s="7"/>
    </row>
    <row r="64" spans="1:15" ht="15" thickBot="1">
      <c r="A64" s="1" t="s">
        <v>35</v>
      </c>
    </row>
    <row r="65" spans="1:15" ht="15" thickTop="1">
      <c r="A65" s="103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5"/>
    </row>
    <row r="66" spans="1:15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8"/>
    </row>
    <row r="67" spans="1:15">
      <c r="A67" s="106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8"/>
    </row>
    <row r="68" spans="1:15">
      <c r="A68" s="106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8"/>
    </row>
    <row r="69" spans="1:15">
      <c r="A69" s="106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8"/>
    </row>
    <row r="70" spans="1:15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8"/>
    </row>
    <row r="71" spans="1:1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>
      <c r="A72" s="106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8"/>
    </row>
    <row r="73" spans="1:15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8"/>
    </row>
    <row r="74" spans="1:15">
      <c r="A74" s="106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8"/>
    </row>
    <row r="75" spans="1:15">
      <c r="A75" s="106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8"/>
    </row>
    <row r="76" spans="1:15">
      <c r="A76" s="106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>
      <c r="A77" s="106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8"/>
    </row>
    <row r="79" spans="1:15">
      <c r="A79" s="106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8"/>
    </row>
    <row r="80" spans="1:15">
      <c r="A80" s="106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8"/>
    </row>
    <row r="81" spans="1:15">
      <c r="A81" s="106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8"/>
    </row>
    <row r="82" spans="1:15">
      <c r="A82" s="106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</row>
    <row r="83" spans="1:15">
      <c r="A83" s="106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8"/>
    </row>
    <row r="84" spans="1:15" ht="15" thickBot="1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1"/>
    </row>
    <row r="85" spans="1:15" ht="15" thickTop="1"/>
  </sheetData>
  <sheetProtection algorithmName="SHA-512" hashValue="LYCEMSGyJI5+cNO5oU+wsk6eWhZcidt9Mh48DNRE9a3ea3DNk6JOruDJkf5sE3yjlENyKdmXEtYpT/iB/1ifqQ==" saltValue="r4iPPNBEqLDuBeMn96CGbg==" spinCount="100000" sheet="1" objects="1" scenarios="1"/>
  <mergeCells count="314">
    <mergeCell ref="A9:C9"/>
    <mergeCell ref="D9:E9"/>
    <mergeCell ref="F9:G9"/>
    <mergeCell ref="A65:O84"/>
    <mergeCell ref="A7:C7"/>
    <mergeCell ref="D7:E7"/>
    <mergeCell ref="F7:G7"/>
    <mergeCell ref="H7:I7"/>
    <mergeCell ref="J7:K7"/>
    <mergeCell ref="L7:M7"/>
    <mergeCell ref="N7:O7"/>
    <mergeCell ref="A12:C12"/>
    <mergeCell ref="F12:G12"/>
    <mergeCell ref="A11:C11"/>
    <mergeCell ref="A10:C10"/>
    <mergeCell ref="D17:E17"/>
    <mergeCell ref="F26:G26"/>
    <mergeCell ref="D30:E30"/>
    <mergeCell ref="D31:E31"/>
    <mergeCell ref="D43:E43"/>
    <mergeCell ref="A30:C30"/>
    <mergeCell ref="D26:E26"/>
    <mergeCell ref="D29:E29"/>
    <mergeCell ref="A3:O3"/>
    <mergeCell ref="F5:G5"/>
    <mergeCell ref="A5:C5"/>
    <mergeCell ref="A6:C6"/>
    <mergeCell ref="F6:G6"/>
    <mergeCell ref="A8:C8"/>
    <mergeCell ref="F8:G8"/>
    <mergeCell ref="N5:O5"/>
    <mergeCell ref="N6:O6"/>
    <mergeCell ref="H5:I5"/>
    <mergeCell ref="J5:K5"/>
    <mergeCell ref="L5:M5"/>
    <mergeCell ref="D5:E5"/>
    <mergeCell ref="D6:E6"/>
    <mergeCell ref="D8:E8"/>
    <mergeCell ref="H6:I6"/>
    <mergeCell ref="J6:K6"/>
    <mergeCell ref="L6:M6"/>
    <mergeCell ref="F18:G18"/>
    <mergeCell ref="F21:G21"/>
    <mergeCell ref="F22:G22"/>
    <mergeCell ref="D18:E18"/>
    <mergeCell ref="D19:E19"/>
    <mergeCell ref="D20:E20"/>
    <mergeCell ref="F20:G20"/>
    <mergeCell ref="D62:E62"/>
    <mergeCell ref="D57:E57"/>
    <mergeCell ref="D59:E59"/>
    <mergeCell ref="D58:E58"/>
    <mergeCell ref="D61:E61"/>
    <mergeCell ref="A55:O55"/>
    <mergeCell ref="H27:I27"/>
    <mergeCell ref="J27:K27"/>
    <mergeCell ref="L27:M27"/>
    <mergeCell ref="N27:O27"/>
    <mergeCell ref="F29:G29"/>
    <mergeCell ref="H29:I29"/>
    <mergeCell ref="J29:K29"/>
    <mergeCell ref="L29:M29"/>
    <mergeCell ref="N29:O29"/>
    <mergeCell ref="A18:C18"/>
    <mergeCell ref="A19:C19"/>
    <mergeCell ref="A20:C20"/>
    <mergeCell ref="A26:C26"/>
    <mergeCell ref="A29:C29"/>
    <mergeCell ref="D51:E51"/>
    <mergeCell ref="D52:E52"/>
    <mergeCell ref="D60:E60"/>
    <mergeCell ref="D53:E53"/>
    <mergeCell ref="D44:E44"/>
    <mergeCell ref="D45:E45"/>
    <mergeCell ref="D46:E46"/>
    <mergeCell ref="D47:E47"/>
    <mergeCell ref="D48:E48"/>
    <mergeCell ref="D49:E49"/>
    <mergeCell ref="A31:C31"/>
    <mergeCell ref="A43:C43"/>
    <mergeCell ref="A44:C44"/>
    <mergeCell ref="A45:C45"/>
    <mergeCell ref="A46:C46"/>
    <mergeCell ref="A47:C47"/>
    <mergeCell ref="A37:C37"/>
    <mergeCell ref="A38:C38"/>
    <mergeCell ref="D27:E27"/>
    <mergeCell ref="A39:C39"/>
    <mergeCell ref="A40:C40"/>
    <mergeCell ref="A1:O1"/>
    <mergeCell ref="A15:O15"/>
    <mergeCell ref="A24:O24"/>
    <mergeCell ref="F17:G17"/>
    <mergeCell ref="H17:I17"/>
    <mergeCell ref="J17:K17"/>
    <mergeCell ref="A62:C62"/>
    <mergeCell ref="A57:C57"/>
    <mergeCell ref="A58:C58"/>
    <mergeCell ref="A59:C59"/>
    <mergeCell ref="A21:C21"/>
    <mergeCell ref="D21:E21"/>
    <mergeCell ref="A22:C22"/>
    <mergeCell ref="D22:E22"/>
    <mergeCell ref="A27:C27"/>
    <mergeCell ref="A48:C48"/>
    <mergeCell ref="A49:C49"/>
    <mergeCell ref="A51:C51"/>
    <mergeCell ref="A52:C52"/>
    <mergeCell ref="A60:C60"/>
    <mergeCell ref="A61:C61"/>
    <mergeCell ref="A53:C53"/>
    <mergeCell ref="L17:M17"/>
    <mergeCell ref="N17:O17"/>
    <mergeCell ref="H18:I18"/>
    <mergeCell ref="J18:K18"/>
    <mergeCell ref="L18:M18"/>
    <mergeCell ref="N18:O18"/>
    <mergeCell ref="H26:I26"/>
    <mergeCell ref="J26:K26"/>
    <mergeCell ref="L26:M26"/>
    <mergeCell ref="N26:O26"/>
    <mergeCell ref="H20:I20"/>
    <mergeCell ref="J20:K20"/>
    <mergeCell ref="L20:M20"/>
    <mergeCell ref="N20:O20"/>
    <mergeCell ref="H21:I21"/>
    <mergeCell ref="J21:K21"/>
    <mergeCell ref="L21:M21"/>
    <mergeCell ref="N21:O21"/>
    <mergeCell ref="F27:G27"/>
    <mergeCell ref="H43:I43"/>
    <mergeCell ref="J43:K43"/>
    <mergeCell ref="L43:M43"/>
    <mergeCell ref="N43:O43"/>
    <mergeCell ref="J35:K35"/>
    <mergeCell ref="L35:M35"/>
    <mergeCell ref="F30:G30"/>
    <mergeCell ref="H30:I30"/>
    <mergeCell ref="J30:K30"/>
    <mergeCell ref="L30:M30"/>
    <mergeCell ref="N30:O30"/>
    <mergeCell ref="F31:G31"/>
    <mergeCell ref="H31:I31"/>
    <mergeCell ref="J31:K31"/>
    <mergeCell ref="L31:M31"/>
    <mergeCell ref="N31:O31"/>
    <mergeCell ref="L41:M41"/>
    <mergeCell ref="N35:O35"/>
    <mergeCell ref="A33:O33"/>
    <mergeCell ref="A35:C35"/>
    <mergeCell ref="D35:E35"/>
    <mergeCell ref="F35:G35"/>
    <mergeCell ref="H35:I35"/>
    <mergeCell ref="H51:I51"/>
    <mergeCell ref="J51:K51"/>
    <mergeCell ref="L51:M51"/>
    <mergeCell ref="N51:O51"/>
    <mergeCell ref="F44:G44"/>
    <mergeCell ref="H44:I44"/>
    <mergeCell ref="J44:K44"/>
    <mergeCell ref="L44:M44"/>
    <mergeCell ref="N44:O44"/>
    <mergeCell ref="F45:G45"/>
    <mergeCell ref="H45:I45"/>
    <mergeCell ref="J45:K45"/>
    <mergeCell ref="L45:M45"/>
    <mergeCell ref="N45:O45"/>
    <mergeCell ref="F50:G50"/>
    <mergeCell ref="H50:I50"/>
    <mergeCell ref="J50:K50"/>
    <mergeCell ref="L50:M50"/>
    <mergeCell ref="N50:O50"/>
    <mergeCell ref="J48:K48"/>
    <mergeCell ref="L48:M48"/>
    <mergeCell ref="N48:O48"/>
    <mergeCell ref="F51:G51"/>
    <mergeCell ref="A36:C36"/>
    <mergeCell ref="D36:E36"/>
    <mergeCell ref="F36:G36"/>
    <mergeCell ref="H36:I36"/>
    <mergeCell ref="J36:K36"/>
    <mergeCell ref="L36:M36"/>
    <mergeCell ref="N36:O36"/>
    <mergeCell ref="F49:G49"/>
    <mergeCell ref="H49:I49"/>
    <mergeCell ref="J49:K49"/>
    <mergeCell ref="L49:M49"/>
    <mergeCell ref="N49:O49"/>
    <mergeCell ref="F46:G46"/>
    <mergeCell ref="H46:I46"/>
    <mergeCell ref="J46:K46"/>
    <mergeCell ref="L46:M46"/>
    <mergeCell ref="N46:O46"/>
    <mergeCell ref="F47:G47"/>
    <mergeCell ref="H47:I47"/>
    <mergeCell ref="J47:K47"/>
    <mergeCell ref="L47:M47"/>
    <mergeCell ref="N47:O47"/>
    <mergeCell ref="F48:G48"/>
    <mergeCell ref="H48:I48"/>
    <mergeCell ref="D38:E38"/>
    <mergeCell ref="F38:G38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D40:E40"/>
    <mergeCell ref="F40:G40"/>
    <mergeCell ref="H40:I40"/>
    <mergeCell ref="J40:K40"/>
    <mergeCell ref="L40:M40"/>
    <mergeCell ref="N40:O40"/>
    <mergeCell ref="D39:E39"/>
    <mergeCell ref="F39:G39"/>
    <mergeCell ref="H39:I39"/>
    <mergeCell ref="J39:K39"/>
    <mergeCell ref="L39:M39"/>
    <mergeCell ref="N39:O39"/>
    <mergeCell ref="F19:G19"/>
    <mergeCell ref="H19:I19"/>
    <mergeCell ref="J19:K19"/>
    <mergeCell ref="L19:M19"/>
    <mergeCell ref="N19:O19"/>
    <mergeCell ref="A50:C50"/>
    <mergeCell ref="D50:E50"/>
    <mergeCell ref="A28:O28"/>
    <mergeCell ref="N41:O41"/>
    <mergeCell ref="A42:C42"/>
    <mergeCell ref="D42:E42"/>
    <mergeCell ref="F42:G42"/>
    <mergeCell ref="H42:I42"/>
    <mergeCell ref="J42:K42"/>
    <mergeCell ref="L42:M42"/>
    <mergeCell ref="N42:O42"/>
    <mergeCell ref="A41:C41"/>
    <mergeCell ref="D41:E41"/>
    <mergeCell ref="F41:G41"/>
    <mergeCell ref="H41:I41"/>
    <mergeCell ref="J41:K41"/>
    <mergeCell ref="F43:G43"/>
    <mergeCell ref="H22:I22"/>
    <mergeCell ref="J22:K22"/>
    <mergeCell ref="L22:M22"/>
    <mergeCell ref="N22:O22"/>
    <mergeCell ref="F58:G58"/>
    <mergeCell ref="H58:I58"/>
    <mergeCell ref="J58:K58"/>
    <mergeCell ref="L58:M58"/>
    <mergeCell ref="N58:O58"/>
    <mergeCell ref="F52:G52"/>
    <mergeCell ref="H52:I52"/>
    <mergeCell ref="J52:K52"/>
    <mergeCell ref="L52:M52"/>
    <mergeCell ref="N52:O52"/>
    <mergeCell ref="F53:G53"/>
    <mergeCell ref="H53:I53"/>
    <mergeCell ref="J53:K53"/>
    <mergeCell ref="L53:M53"/>
    <mergeCell ref="N53:O53"/>
    <mergeCell ref="F57:G57"/>
    <mergeCell ref="H57:I57"/>
    <mergeCell ref="J57:K57"/>
    <mergeCell ref="L57:M57"/>
    <mergeCell ref="N57:O57"/>
    <mergeCell ref="F59:G59"/>
    <mergeCell ref="H59:I59"/>
    <mergeCell ref="J59:K59"/>
    <mergeCell ref="L59:M59"/>
    <mergeCell ref="N59:O59"/>
    <mergeCell ref="F60:G60"/>
    <mergeCell ref="H60:I60"/>
    <mergeCell ref="J60:K60"/>
    <mergeCell ref="L60:M60"/>
    <mergeCell ref="N60:O60"/>
    <mergeCell ref="F62:G62"/>
    <mergeCell ref="H62:I62"/>
    <mergeCell ref="J62:K62"/>
    <mergeCell ref="L62:M62"/>
    <mergeCell ref="N62:O62"/>
    <mergeCell ref="F61:G61"/>
    <mergeCell ref="H61:I61"/>
    <mergeCell ref="J61:K61"/>
    <mergeCell ref="L61:M61"/>
    <mergeCell ref="N61:O61"/>
    <mergeCell ref="A13:C13"/>
    <mergeCell ref="D13:E13"/>
    <mergeCell ref="F13:G13"/>
    <mergeCell ref="H13:I13"/>
    <mergeCell ref="J13:K13"/>
    <mergeCell ref="L13:M13"/>
    <mergeCell ref="N13:O13"/>
    <mergeCell ref="N10:O10"/>
    <mergeCell ref="H11:I11"/>
    <mergeCell ref="J11:K11"/>
    <mergeCell ref="L11:M11"/>
    <mergeCell ref="N11:O11"/>
    <mergeCell ref="H12:I12"/>
    <mergeCell ref="J12:K12"/>
    <mergeCell ref="L12:M12"/>
    <mergeCell ref="N12:O12"/>
    <mergeCell ref="D11:E11"/>
    <mergeCell ref="D10:E10"/>
    <mergeCell ref="D12:E12"/>
    <mergeCell ref="F11:G11"/>
    <mergeCell ref="F10:G10"/>
    <mergeCell ref="H10:I10"/>
    <mergeCell ref="J10:K10"/>
    <mergeCell ref="L10:M10"/>
  </mergeCells>
  <pageMargins left="0.31496062992125984" right="0.31496062992125984" top="1.4166666666666667" bottom="0.74803149606299213" header="0.31496062992125984" footer="0.31496062992125984"/>
  <pageSetup paperSize="9" orientation="landscape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1"/>
  <dimension ref="A1:I934"/>
  <sheetViews>
    <sheetView showGridLines="0" showRowColHeaders="0" showRuler="0" view="pageLayout" zoomScale="150" zoomScaleNormal="100" zoomScalePageLayoutView="150" workbookViewId="0">
      <selection sqref="A1:I1"/>
    </sheetView>
  </sheetViews>
  <sheetFormatPr defaultColWidth="9.109375" defaultRowHeight="14.4"/>
  <cols>
    <col min="1" max="3" width="11.6640625" customWidth="1"/>
    <col min="4" max="9" width="9.109375" customWidth="1"/>
  </cols>
  <sheetData>
    <row r="1" spans="1:9">
      <c r="A1" s="195" t="s">
        <v>83</v>
      </c>
      <c r="B1" s="195"/>
      <c r="C1" s="195"/>
      <c r="D1" s="195"/>
      <c r="E1" s="195"/>
      <c r="F1" s="195"/>
      <c r="G1" s="195"/>
      <c r="H1" s="195"/>
      <c r="I1" s="195"/>
    </row>
    <row r="2" spans="1:9" s="38" customFormat="1" ht="6.9" customHeight="1">
      <c r="A2" s="40"/>
    </row>
    <row r="3" spans="1:9" s="38" customFormat="1"/>
    <row r="4" spans="1:9" s="38" customFormat="1"/>
    <row r="5" spans="1:9" s="38" customFormat="1"/>
    <row r="6" spans="1:9" s="38" customFormat="1"/>
    <row r="7" spans="1:9" s="38" customFormat="1"/>
    <row r="8" spans="1:9" s="38" customFormat="1"/>
    <row r="9" spans="1:9" s="38" customFormat="1"/>
    <row r="10" spans="1:9" s="38" customFormat="1"/>
    <row r="11" spans="1:9" s="38" customFormat="1"/>
    <row r="12" spans="1:9" s="38" customFormat="1"/>
    <row r="13" spans="1:9" s="38" customFormat="1"/>
    <row r="14" spans="1:9" s="38" customFormat="1"/>
    <row r="15" spans="1:9" s="38" customFormat="1"/>
    <row r="16" spans="1:9" s="38" customFormat="1"/>
    <row r="17" s="38" customFormat="1"/>
    <row r="18" s="38" customFormat="1"/>
    <row r="19" s="38" customFormat="1"/>
    <row r="20" s="38" customFormat="1"/>
    <row r="21" s="38" customFormat="1"/>
    <row r="22" s="38" customFormat="1"/>
    <row r="23" s="38" customFormat="1"/>
    <row r="24" s="38" customFormat="1"/>
    <row r="25" s="38" customFormat="1"/>
    <row r="26" s="38" customFormat="1"/>
    <row r="27" s="38" customFormat="1"/>
    <row r="28" s="38" customFormat="1"/>
    <row r="29" s="38" customFormat="1"/>
    <row r="30" s="38" customFormat="1"/>
    <row r="31" s="38" customFormat="1"/>
    <row r="32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38" customFormat="1"/>
    <row r="776" s="38" customFormat="1"/>
    <row r="777" s="38" customFormat="1"/>
    <row r="778" s="38" customFormat="1"/>
    <row r="779" s="38" customFormat="1"/>
    <row r="780" s="38" customFormat="1"/>
    <row r="781" s="38" customFormat="1"/>
    <row r="782" s="38" customFormat="1"/>
    <row r="783" s="38" customFormat="1"/>
    <row r="784" s="38" customFormat="1"/>
    <row r="785" s="38" customFormat="1"/>
    <row r="786" s="38" customFormat="1"/>
    <row r="787" s="38" customFormat="1"/>
    <row r="788" s="38" customFormat="1"/>
    <row r="789" s="38" customFormat="1"/>
    <row r="790" s="38" customFormat="1"/>
    <row r="791" s="38" customFormat="1"/>
    <row r="792" s="38" customFormat="1"/>
    <row r="793" s="38" customFormat="1"/>
    <row r="794" s="38" customFormat="1"/>
    <row r="795" s="38" customFormat="1"/>
    <row r="796" s="38" customFormat="1"/>
    <row r="797" s="38" customFormat="1"/>
    <row r="798" s="38" customFormat="1"/>
    <row r="799" s="38" customFormat="1"/>
    <row r="800" s="38" customFormat="1"/>
    <row r="801" s="38" customFormat="1"/>
    <row r="802" s="38" customFormat="1"/>
    <row r="803" s="38" customFormat="1"/>
    <row r="804" s="38" customFormat="1"/>
    <row r="805" s="38" customFormat="1"/>
    <row r="806" s="38" customFormat="1"/>
    <row r="807" s="38" customFormat="1"/>
    <row r="808" s="38" customFormat="1"/>
    <row r="809" s="38" customFormat="1"/>
    <row r="810" s="38" customFormat="1"/>
    <row r="811" s="38" customFormat="1"/>
    <row r="812" s="38" customFormat="1"/>
    <row r="813" s="38" customFormat="1"/>
    <row r="814" s="38" customFormat="1"/>
    <row r="815" s="38" customFormat="1"/>
    <row r="816" s="38" customFormat="1"/>
    <row r="817" s="38" customFormat="1"/>
    <row r="818" s="38" customFormat="1"/>
    <row r="819" s="38" customFormat="1"/>
    <row r="820" s="38" customFormat="1"/>
    <row r="821" s="38" customFormat="1"/>
    <row r="822" s="38" customFormat="1"/>
    <row r="823" s="38" customFormat="1"/>
    <row r="824" s="38" customFormat="1"/>
    <row r="825" s="38" customFormat="1"/>
    <row r="826" s="38" customFormat="1"/>
    <row r="827" s="38" customFormat="1"/>
    <row r="828" s="38" customFormat="1"/>
    <row r="829" s="38" customFormat="1"/>
    <row r="830" s="38" customFormat="1"/>
    <row r="831" s="38" customFormat="1"/>
    <row r="832" s="38" customFormat="1"/>
    <row r="833" s="38" customFormat="1"/>
    <row r="834" s="38" customFormat="1"/>
    <row r="835" s="38" customFormat="1"/>
    <row r="836" s="38" customFormat="1"/>
    <row r="837" s="38" customFormat="1"/>
    <row r="838" s="38" customFormat="1"/>
    <row r="839" s="38" customFormat="1"/>
    <row r="840" s="38" customFormat="1"/>
    <row r="841" s="38" customFormat="1"/>
    <row r="842" s="38" customFormat="1"/>
    <row r="843" s="38" customFormat="1"/>
    <row r="844" s="38" customFormat="1"/>
    <row r="845" s="38" customFormat="1"/>
    <row r="846" s="38" customFormat="1"/>
    <row r="847" s="38" customFormat="1"/>
    <row r="848" s="38" customFormat="1"/>
    <row r="849" s="38" customFormat="1"/>
    <row r="850" s="38" customFormat="1"/>
    <row r="851" s="38" customFormat="1"/>
    <row r="852" s="38" customFormat="1"/>
    <row r="853" s="38" customFormat="1"/>
    <row r="854" s="38" customFormat="1"/>
    <row r="855" s="38" customFormat="1"/>
    <row r="856" s="38" customFormat="1"/>
    <row r="857" s="38" customFormat="1"/>
    <row r="858" s="38" customFormat="1"/>
    <row r="859" s="38" customFormat="1"/>
    <row r="860" s="38" customFormat="1"/>
    <row r="861" s="38" customFormat="1"/>
    <row r="862" s="38" customFormat="1"/>
    <row r="863" s="38" customFormat="1"/>
    <row r="864" s="38" customFormat="1"/>
    <row r="865" s="38" customFormat="1"/>
    <row r="866" s="38" customFormat="1"/>
    <row r="867" s="38" customFormat="1"/>
    <row r="868" s="38" customFormat="1"/>
    <row r="869" s="38" customFormat="1"/>
    <row r="870" s="38" customFormat="1"/>
    <row r="871" s="38" customFormat="1"/>
    <row r="872" s="38" customFormat="1"/>
    <row r="873" s="38" customFormat="1"/>
    <row r="874" s="38" customFormat="1"/>
    <row r="875" s="38" customFormat="1"/>
    <row r="876" s="38" customFormat="1"/>
    <row r="877" s="38" customFormat="1"/>
    <row r="878" s="38" customFormat="1"/>
    <row r="879" s="38" customFormat="1"/>
    <row r="880" s="38" customFormat="1"/>
    <row r="881" s="38" customFormat="1"/>
    <row r="882" s="38" customFormat="1"/>
    <row r="883" s="38" customFormat="1"/>
    <row r="884" s="38" customFormat="1"/>
    <row r="885" s="38" customFormat="1"/>
    <row r="886" s="38" customFormat="1"/>
    <row r="887" s="38" customFormat="1"/>
    <row r="888" s="38" customFormat="1"/>
    <row r="889" s="38" customFormat="1"/>
    <row r="890" s="38" customFormat="1"/>
    <row r="891" s="38" customFormat="1"/>
    <row r="892" s="38" customFormat="1"/>
    <row r="893" s="38" customFormat="1"/>
    <row r="894" s="38" customFormat="1"/>
    <row r="895" s="38" customFormat="1"/>
    <row r="896" s="38" customFormat="1"/>
    <row r="897" s="38" customFormat="1"/>
    <row r="898" s="38" customFormat="1"/>
    <row r="899" s="38" customFormat="1"/>
    <row r="900" s="38" customFormat="1"/>
    <row r="901" s="38" customFormat="1"/>
    <row r="902" s="38" customFormat="1"/>
    <row r="903" s="38" customFormat="1"/>
    <row r="904" s="38" customFormat="1"/>
    <row r="905" s="38" customFormat="1"/>
    <row r="906" s="38" customFormat="1"/>
    <row r="907" s="38" customFormat="1"/>
    <row r="908" s="38" customFormat="1"/>
    <row r="909" s="38" customFormat="1"/>
    <row r="910" s="38" customFormat="1"/>
    <row r="911" s="38" customFormat="1"/>
    <row r="912" s="38" customFormat="1"/>
    <row r="913" s="38" customFormat="1"/>
    <row r="914" s="38" customFormat="1"/>
    <row r="915" s="38" customFormat="1"/>
    <row r="916" s="38" customFormat="1"/>
    <row r="917" s="38" customFormat="1"/>
    <row r="918" s="38" customFormat="1"/>
    <row r="919" s="38" customFormat="1"/>
    <row r="920" s="38" customFormat="1"/>
    <row r="921" s="38" customFormat="1"/>
    <row r="922" s="38" customFormat="1"/>
    <row r="923" s="38" customFormat="1"/>
    <row r="924" s="38" customFormat="1"/>
    <row r="925" s="38" customFormat="1"/>
    <row r="926" s="38" customFormat="1"/>
    <row r="927" s="38" customFormat="1"/>
    <row r="928" s="38" customFormat="1"/>
    <row r="929" s="38" customFormat="1"/>
    <row r="930" s="38" customFormat="1"/>
    <row r="931" s="38" customFormat="1"/>
    <row r="932" s="38" customFormat="1"/>
    <row r="933" s="38" customFormat="1"/>
    <row r="934" s="38" customFormat="1"/>
  </sheetData>
  <mergeCells count="1">
    <mergeCell ref="A1:I1"/>
  </mergeCells>
  <pageMargins left="0.31496062992125984" right="0.31496062992125984" top="1.416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I116"/>
  <sheetViews>
    <sheetView showGridLines="0" showRowColHeaders="0" showRuler="0" view="pageLayout" zoomScale="150" zoomScaleNormal="100" zoomScalePageLayoutView="150" workbookViewId="0">
      <selection activeCell="A5" sqref="A5:I5"/>
    </sheetView>
  </sheetViews>
  <sheetFormatPr defaultColWidth="9.109375" defaultRowHeight="14.4"/>
  <cols>
    <col min="1" max="3" width="11.6640625" customWidth="1"/>
    <col min="4" max="9" width="9.109375" customWidth="1"/>
  </cols>
  <sheetData>
    <row r="1" spans="1:9" ht="6.9" customHeight="1">
      <c r="A1" s="1"/>
    </row>
    <row r="2" spans="1:9">
      <c r="A2" s="195" t="s">
        <v>82</v>
      </c>
      <c r="B2" s="195"/>
      <c r="C2" s="195"/>
      <c r="D2" s="195"/>
      <c r="E2" s="195"/>
      <c r="F2" s="195"/>
      <c r="G2" s="195"/>
      <c r="H2" s="195"/>
      <c r="I2" s="195"/>
    </row>
    <row r="3" spans="1:9" ht="6.9" customHeight="1">
      <c r="A3" s="7"/>
    </row>
    <row r="4" spans="1:9" s="2" customFormat="1" ht="13.8">
      <c r="A4" s="270" t="s">
        <v>84</v>
      </c>
      <c r="B4" s="270"/>
      <c r="C4" s="270"/>
      <c r="D4" s="270"/>
      <c r="E4" s="270"/>
      <c r="F4" s="270"/>
      <c r="G4" s="270"/>
      <c r="H4" s="270"/>
      <c r="I4" s="270"/>
    </row>
    <row r="5" spans="1:9" s="3" customFormat="1">
      <c r="A5" s="268"/>
      <c r="B5" s="271"/>
      <c r="C5" s="271"/>
      <c r="D5" s="271"/>
      <c r="E5" s="271"/>
      <c r="F5" s="271"/>
      <c r="G5" s="271"/>
      <c r="H5" s="271"/>
      <c r="I5" s="271"/>
    </row>
    <row r="6" spans="1:9" s="3" customFormat="1" ht="13.8">
      <c r="A6" s="268"/>
      <c r="B6" s="269"/>
      <c r="C6" s="269"/>
      <c r="D6" s="269"/>
      <c r="E6" s="269"/>
      <c r="F6" s="269"/>
      <c r="G6" s="269"/>
      <c r="H6" s="269"/>
      <c r="I6" s="269"/>
    </row>
    <row r="7" spans="1:9" s="3" customFormat="1" ht="13.8">
      <c r="A7" s="268"/>
      <c r="B7" s="269"/>
      <c r="C7" s="269"/>
      <c r="D7" s="269"/>
      <c r="E7" s="269"/>
      <c r="F7" s="269"/>
      <c r="G7" s="269"/>
      <c r="H7" s="269"/>
      <c r="I7" s="269"/>
    </row>
    <row r="8" spans="1:9" s="3" customFormat="1" ht="13.8">
      <c r="A8" s="268"/>
      <c r="B8" s="269"/>
      <c r="C8" s="269"/>
      <c r="D8" s="269"/>
      <c r="E8" s="269"/>
      <c r="F8" s="269"/>
      <c r="G8" s="269"/>
      <c r="H8" s="269"/>
      <c r="I8" s="269"/>
    </row>
    <row r="9" spans="1:9" s="3" customFormat="1" ht="13.8">
      <c r="A9" s="268"/>
      <c r="B9" s="269"/>
      <c r="C9" s="269"/>
      <c r="D9" s="269"/>
      <c r="E9" s="269"/>
      <c r="F9" s="269"/>
      <c r="G9" s="269"/>
      <c r="H9" s="269"/>
      <c r="I9" s="269"/>
    </row>
    <row r="10" spans="1:9" s="3" customFormat="1" ht="13.8">
      <c r="A10" s="268"/>
      <c r="B10" s="269"/>
      <c r="C10" s="269"/>
      <c r="D10" s="269"/>
      <c r="E10" s="269"/>
      <c r="F10" s="269"/>
      <c r="G10" s="269"/>
      <c r="H10" s="269"/>
      <c r="I10" s="269"/>
    </row>
    <row r="11" spans="1:9" s="3" customFormat="1" ht="13.8">
      <c r="A11" s="268"/>
      <c r="B11" s="269"/>
      <c r="C11" s="269"/>
      <c r="D11" s="269"/>
      <c r="E11" s="269"/>
      <c r="F11" s="269"/>
      <c r="G11" s="269"/>
      <c r="H11" s="269"/>
      <c r="I11" s="269"/>
    </row>
    <row r="12" spans="1:9" s="3" customFormat="1" ht="13.8">
      <c r="A12" s="268"/>
      <c r="B12" s="269"/>
      <c r="C12" s="269"/>
      <c r="D12" s="269"/>
      <c r="E12" s="269"/>
      <c r="F12" s="269"/>
      <c r="G12" s="269"/>
      <c r="H12" s="269"/>
      <c r="I12" s="269"/>
    </row>
    <row r="13" spans="1:9" s="3" customFormat="1" ht="13.8">
      <c r="A13" s="268"/>
      <c r="B13" s="269"/>
      <c r="C13" s="269"/>
      <c r="D13" s="269"/>
      <c r="E13" s="269"/>
      <c r="F13" s="269"/>
      <c r="G13" s="269"/>
      <c r="H13" s="269"/>
      <c r="I13" s="269"/>
    </row>
    <row r="14" spans="1:9" s="3" customFormat="1" ht="13.8">
      <c r="A14" s="268"/>
      <c r="B14" s="269"/>
      <c r="C14" s="269"/>
      <c r="D14" s="269"/>
      <c r="E14" s="269"/>
      <c r="F14" s="269"/>
      <c r="G14" s="269"/>
      <c r="H14" s="269"/>
      <c r="I14" s="269"/>
    </row>
    <row r="15" spans="1:9" s="3" customFormat="1" ht="13.8">
      <c r="A15" s="268"/>
      <c r="B15" s="269"/>
      <c r="C15" s="269"/>
      <c r="D15" s="269"/>
      <c r="E15" s="269"/>
      <c r="F15" s="269"/>
      <c r="G15" s="269"/>
      <c r="H15" s="269"/>
      <c r="I15" s="269"/>
    </row>
    <row r="16" spans="1:9" s="3" customFormat="1" ht="13.8">
      <c r="A16" s="268"/>
      <c r="B16" s="269"/>
      <c r="C16" s="269"/>
      <c r="D16" s="269"/>
      <c r="E16" s="269"/>
      <c r="F16" s="269"/>
      <c r="G16" s="269"/>
      <c r="H16" s="269"/>
      <c r="I16" s="269"/>
    </row>
    <row r="17" spans="1:9" s="3" customFormat="1" ht="13.8">
      <c r="A17" s="268"/>
      <c r="B17" s="269"/>
      <c r="C17" s="269"/>
      <c r="D17" s="269"/>
      <c r="E17" s="269"/>
      <c r="F17" s="269"/>
      <c r="G17" s="269"/>
      <c r="H17" s="269"/>
      <c r="I17" s="269"/>
    </row>
    <row r="18" spans="1:9" s="3" customFormat="1" ht="13.8">
      <c r="A18" s="268"/>
      <c r="B18" s="269"/>
      <c r="C18" s="269"/>
      <c r="D18" s="269"/>
      <c r="E18" s="269"/>
      <c r="F18" s="269"/>
      <c r="G18" s="269"/>
      <c r="H18" s="269"/>
      <c r="I18" s="269"/>
    </row>
    <row r="19" spans="1:9" s="3" customFormat="1" ht="13.8">
      <c r="A19" s="268"/>
      <c r="B19" s="269"/>
      <c r="C19" s="269"/>
      <c r="D19" s="269"/>
      <c r="E19" s="269"/>
      <c r="F19" s="269"/>
      <c r="G19" s="269"/>
      <c r="H19" s="269"/>
      <c r="I19" s="269"/>
    </row>
    <row r="20" spans="1:9" s="3" customFormat="1" ht="13.8">
      <c r="A20" s="268"/>
      <c r="B20" s="269"/>
      <c r="C20" s="269"/>
      <c r="D20" s="269"/>
      <c r="E20" s="269"/>
      <c r="F20" s="269"/>
      <c r="G20" s="269"/>
      <c r="H20" s="269"/>
      <c r="I20" s="269"/>
    </row>
    <row r="21" spans="1:9" s="3" customFormat="1" ht="13.8">
      <c r="A21" s="268"/>
      <c r="B21" s="269"/>
      <c r="C21" s="269"/>
      <c r="D21" s="269"/>
      <c r="E21" s="269"/>
      <c r="F21" s="269"/>
      <c r="G21" s="269"/>
      <c r="H21" s="269"/>
      <c r="I21" s="269"/>
    </row>
    <row r="22" spans="1:9" s="3" customFormat="1" ht="13.8">
      <c r="A22" s="268"/>
      <c r="B22" s="269"/>
      <c r="C22" s="269"/>
      <c r="D22" s="269"/>
      <c r="E22" s="269"/>
      <c r="F22" s="269"/>
      <c r="G22" s="269"/>
      <c r="H22" s="269"/>
      <c r="I22" s="269"/>
    </row>
    <row r="23" spans="1:9" s="3" customFormat="1" ht="13.8">
      <c r="A23" s="269"/>
      <c r="B23" s="269"/>
      <c r="C23" s="269"/>
      <c r="D23" s="269"/>
      <c r="E23" s="269"/>
      <c r="F23" s="269"/>
      <c r="G23" s="269"/>
      <c r="H23" s="269"/>
      <c r="I23" s="269"/>
    </row>
    <row r="24" spans="1:9" s="3" customFormat="1" ht="13.8">
      <c r="A24" s="269"/>
      <c r="B24" s="269"/>
      <c r="C24" s="269"/>
      <c r="D24" s="269"/>
      <c r="E24" s="269"/>
      <c r="F24" s="269"/>
      <c r="G24" s="269"/>
      <c r="H24" s="269"/>
      <c r="I24" s="269"/>
    </row>
    <row r="25" spans="1:9" s="3" customFormat="1" ht="13.8">
      <c r="A25" s="269"/>
      <c r="B25" s="269"/>
      <c r="C25" s="269"/>
      <c r="D25" s="269"/>
      <c r="E25" s="269"/>
      <c r="F25" s="269"/>
      <c r="G25" s="269"/>
      <c r="H25" s="269"/>
      <c r="I25" s="269"/>
    </row>
    <row r="26" spans="1:9" s="3" customFormat="1" ht="13.8">
      <c r="A26" s="269"/>
      <c r="B26" s="269"/>
      <c r="C26" s="269"/>
      <c r="D26" s="269"/>
      <c r="E26" s="269"/>
      <c r="F26" s="269"/>
      <c r="G26" s="269"/>
      <c r="H26" s="269"/>
      <c r="I26" s="269"/>
    </row>
    <row r="27" spans="1:9" s="3" customFormat="1" ht="13.8">
      <c r="A27" s="269"/>
      <c r="B27" s="269"/>
      <c r="C27" s="269"/>
      <c r="D27" s="269"/>
      <c r="E27" s="269"/>
      <c r="F27" s="269"/>
      <c r="G27" s="269"/>
      <c r="H27" s="269"/>
      <c r="I27" s="269"/>
    </row>
    <row r="28" spans="1:9" s="3" customFormat="1" ht="13.8">
      <c r="A28" s="269"/>
      <c r="B28" s="269"/>
      <c r="C28" s="269"/>
      <c r="D28" s="269"/>
      <c r="E28" s="269"/>
      <c r="F28" s="269"/>
      <c r="G28" s="269"/>
      <c r="H28" s="269"/>
      <c r="I28" s="269"/>
    </row>
    <row r="29" spans="1:9" s="3" customFormat="1" ht="13.8">
      <c r="A29" s="269"/>
      <c r="B29" s="269"/>
      <c r="C29" s="269"/>
      <c r="D29" s="269"/>
      <c r="E29" s="269"/>
      <c r="F29" s="269"/>
      <c r="G29" s="269"/>
      <c r="H29" s="269"/>
      <c r="I29" s="269"/>
    </row>
    <row r="30" spans="1:9" s="3" customFormat="1" ht="13.8">
      <c r="A30" s="269"/>
      <c r="B30" s="269"/>
      <c r="C30" s="269"/>
      <c r="D30" s="269"/>
      <c r="E30" s="269"/>
      <c r="F30" s="269"/>
      <c r="G30" s="269"/>
      <c r="H30" s="269"/>
      <c r="I30" s="269"/>
    </row>
    <row r="31" spans="1:9" s="3" customFormat="1" ht="13.8">
      <c r="A31" s="269"/>
      <c r="B31" s="269"/>
      <c r="C31" s="269"/>
      <c r="D31" s="269"/>
      <c r="E31" s="269"/>
      <c r="F31" s="269"/>
      <c r="G31" s="269"/>
      <c r="H31" s="269"/>
      <c r="I31" s="269"/>
    </row>
    <row r="32" spans="1:9" s="3" customFormat="1" ht="13.8">
      <c r="A32" s="269"/>
      <c r="B32" s="269"/>
      <c r="C32" s="269"/>
      <c r="D32" s="269"/>
      <c r="E32" s="269"/>
      <c r="F32" s="269"/>
      <c r="G32" s="269"/>
      <c r="H32" s="269"/>
      <c r="I32" s="269"/>
    </row>
    <row r="33" spans="1:9" s="3" customFormat="1" ht="13.8">
      <c r="A33" s="269"/>
      <c r="B33" s="269"/>
      <c r="C33" s="269"/>
      <c r="D33" s="269"/>
      <c r="E33" s="269"/>
      <c r="F33" s="269"/>
      <c r="G33" s="269"/>
      <c r="H33" s="269"/>
      <c r="I33" s="269"/>
    </row>
    <row r="34" spans="1:9" s="3" customFormat="1" ht="13.8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s="3" customFormat="1" ht="13.8">
      <c r="A35" s="269"/>
      <c r="B35" s="269"/>
      <c r="C35" s="269"/>
      <c r="D35" s="269"/>
      <c r="E35" s="269"/>
      <c r="F35" s="269"/>
      <c r="G35" s="269"/>
      <c r="H35" s="269"/>
      <c r="I35" s="269"/>
    </row>
    <row r="36" spans="1:9" s="3" customFormat="1" ht="13.8">
      <c r="A36" s="269"/>
      <c r="B36" s="269"/>
      <c r="C36" s="269"/>
      <c r="D36" s="269"/>
      <c r="E36" s="269"/>
      <c r="F36" s="269"/>
      <c r="G36" s="269"/>
      <c r="H36" s="269"/>
      <c r="I36" s="269"/>
    </row>
    <row r="37" spans="1:9" s="3" customFormat="1" ht="13.8">
      <c r="A37" s="269"/>
      <c r="B37" s="269"/>
      <c r="C37" s="269"/>
      <c r="D37" s="269"/>
      <c r="E37" s="269"/>
      <c r="F37" s="269"/>
      <c r="G37" s="269"/>
      <c r="H37" s="269"/>
      <c r="I37" s="269"/>
    </row>
    <row r="38" spans="1:9" s="3" customFormat="1" ht="13.8">
      <c r="A38" s="269"/>
      <c r="B38" s="269"/>
      <c r="C38" s="269"/>
      <c r="D38" s="269"/>
      <c r="E38" s="269"/>
      <c r="F38" s="269"/>
      <c r="G38" s="269"/>
      <c r="H38" s="269"/>
      <c r="I38" s="269"/>
    </row>
    <row r="39" spans="1:9" s="3" customFormat="1" ht="13.8">
      <c r="A39" s="269"/>
      <c r="B39" s="269"/>
      <c r="C39" s="269"/>
      <c r="D39" s="269"/>
      <c r="E39" s="269"/>
      <c r="F39" s="269"/>
      <c r="G39" s="269"/>
      <c r="H39" s="269"/>
      <c r="I39" s="269"/>
    </row>
    <row r="40" spans="1:9" s="3" customFormat="1" ht="13.8">
      <c r="A40" s="269"/>
      <c r="B40" s="269"/>
      <c r="C40" s="269"/>
      <c r="D40" s="269"/>
      <c r="E40" s="269"/>
      <c r="F40" s="269"/>
      <c r="G40" s="269"/>
      <c r="H40" s="269"/>
      <c r="I40" s="269"/>
    </row>
    <row r="41" spans="1:9" s="3" customFormat="1" ht="13.8">
      <c r="A41" s="269"/>
      <c r="B41" s="269"/>
      <c r="C41" s="269"/>
      <c r="D41" s="269"/>
      <c r="E41" s="269"/>
      <c r="F41" s="269"/>
      <c r="G41" s="269"/>
      <c r="H41" s="269"/>
      <c r="I41" s="269"/>
    </row>
    <row r="42" spans="1:9" s="3" customFormat="1" ht="13.8">
      <c r="A42" s="269"/>
      <c r="B42" s="269"/>
      <c r="C42" s="269"/>
      <c r="D42" s="269"/>
      <c r="E42" s="269"/>
      <c r="F42" s="269"/>
      <c r="G42" s="269"/>
      <c r="H42" s="269"/>
      <c r="I42" s="269"/>
    </row>
    <row r="43" spans="1:9" s="3" customFormat="1" ht="13.8">
      <c r="A43" s="269"/>
      <c r="B43" s="269"/>
      <c r="C43" s="269"/>
      <c r="D43" s="269"/>
      <c r="E43" s="269"/>
      <c r="F43" s="269"/>
      <c r="G43" s="269"/>
      <c r="H43" s="269"/>
      <c r="I43" s="269"/>
    </row>
    <row r="44" spans="1:9" s="3" customFormat="1" ht="13.8">
      <c r="A44" s="269"/>
      <c r="B44" s="269"/>
      <c r="C44" s="269"/>
      <c r="D44" s="269"/>
      <c r="E44" s="269"/>
      <c r="F44" s="269"/>
      <c r="G44" s="269"/>
      <c r="H44" s="269"/>
      <c r="I44" s="269"/>
    </row>
    <row r="45" spans="1:9" s="3" customFormat="1" ht="13.8">
      <c r="A45" s="269"/>
      <c r="B45" s="269"/>
      <c r="C45" s="269"/>
      <c r="D45" s="269"/>
      <c r="E45" s="269"/>
      <c r="F45" s="269"/>
      <c r="G45" s="269"/>
      <c r="H45" s="269"/>
      <c r="I45" s="269"/>
    </row>
    <row r="46" spans="1:9" s="3" customFormat="1" ht="13.8">
      <c r="A46" s="269"/>
      <c r="B46" s="269"/>
      <c r="C46" s="269"/>
      <c r="D46" s="269"/>
      <c r="E46" s="269"/>
      <c r="F46" s="269"/>
      <c r="G46" s="269"/>
      <c r="H46" s="269"/>
      <c r="I46" s="269"/>
    </row>
    <row r="47" spans="1:9" s="3" customFormat="1" ht="13.8">
      <c r="A47" s="269"/>
      <c r="B47" s="269"/>
      <c r="C47" s="269"/>
      <c r="D47" s="269"/>
      <c r="E47" s="269"/>
      <c r="F47" s="269"/>
      <c r="G47" s="269"/>
      <c r="H47" s="269"/>
      <c r="I47" s="269"/>
    </row>
    <row r="48" spans="1:9" s="3" customFormat="1" ht="13.8">
      <c r="A48" s="269"/>
      <c r="B48" s="269"/>
      <c r="C48" s="269"/>
      <c r="D48" s="269"/>
      <c r="E48" s="269"/>
      <c r="F48" s="269"/>
      <c r="G48" s="269"/>
      <c r="H48" s="269"/>
      <c r="I48" s="269"/>
    </row>
    <row r="49" spans="1:9" s="3" customFormat="1" ht="13.8">
      <c r="A49" s="269"/>
      <c r="B49" s="269"/>
      <c r="C49" s="269"/>
      <c r="D49" s="269"/>
      <c r="E49" s="269"/>
      <c r="F49" s="269"/>
      <c r="G49" s="269"/>
      <c r="H49" s="269"/>
      <c r="I49" s="269"/>
    </row>
    <row r="50" spans="1:9" s="3" customFormat="1" ht="13.8">
      <c r="A50" s="269"/>
      <c r="B50" s="269"/>
      <c r="C50" s="269"/>
      <c r="D50" s="269"/>
      <c r="E50" s="269"/>
      <c r="F50" s="269"/>
      <c r="G50" s="269"/>
      <c r="H50" s="269"/>
      <c r="I50" s="269"/>
    </row>
    <row r="51" spans="1:9" s="3" customFormat="1" ht="13.8">
      <c r="A51" s="269"/>
      <c r="B51" s="269"/>
      <c r="C51" s="269"/>
      <c r="D51" s="269"/>
      <c r="E51" s="269"/>
      <c r="F51" s="269"/>
      <c r="G51" s="269"/>
      <c r="H51" s="269"/>
      <c r="I51" s="269"/>
    </row>
    <row r="52" spans="1:9" s="3" customFormat="1" ht="13.8">
      <c r="A52" s="269"/>
      <c r="B52" s="269"/>
      <c r="C52" s="269"/>
      <c r="D52" s="269"/>
      <c r="E52" s="269"/>
      <c r="F52" s="269"/>
      <c r="G52" s="269"/>
      <c r="H52" s="269"/>
      <c r="I52" s="269"/>
    </row>
    <row r="53" spans="1:9" s="3" customFormat="1" ht="13.8">
      <c r="A53" s="269"/>
      <c r="B53" s="269"/>
      <c r="C53" s="269"/>
      <c r="D53" s="269"/>
      <c r="E53" s="269"/>
      <c r="F53" s="269"/>
      <c r="G53" s="269"/>
      <c r="H53" s="269"/>
      <c r="I53" s="269"/>
    </row>
    <row r="54" spans="1:9" s="3" customFormat="1" ht="13.8">
      <c r="A54" s="269"/>
      <c r="B54" s="269"/>
      <c r="C54" s="269"/>
      <c r="D54" s="269"/>
      <c r="E54" s="269"/>
      <c r="F54" s="269"/>
      <c r="G54" s="269"/>
      <c r="H54" s="269"/>
      <c r="I54" s="269"/>
    </row>
    <row r="55" spans="1:9" s="3" customFormat="1" ht="13.8">
      <c r="A55" s="269"/>
      <c r="B55" s="269"/>
      <c r="C55" s="269"/>
      <c r="D55" s="269"/>
      <c r="E55" s="269"/>
      <c r="F55" s="269"/>
      <c r="G55" s="269"/>
      <c r="H55" s="269"/>
      <c r="I55" s="269"/>
    </row>
    <row r="56" spans="1:9" s="3" customFormat="1" ht="13.8">
      <c r="A56" s="269"/>
      <c r="B56" s="269"/>
      <c r="C56" s="269"/>
      <c r="D56" s="269"/>
      <c r="E56" s="269"/>
      <c r="F56" s="269"/>
      <c r="G56" s="269"/>
      <c r="H56" s="269"/>
      <c r="I56" s="269"/>
    </row>
    <row r="57" spans="1:9" s="3" customFormat="1" ht="13.8">
      <c r="A57" s="269"/>
      <c r="B57" s="269"/>
      <c r="C57" s="269"/>
      <c r="D57" s="269"/>
      <c r="E57" s="269"/>
      <c r="F57" s="269"/>
      <c r="G57" s="269"/>
      <c r="H57" s="269"/>
      <c r="I57" s="269"/>
    </row>
    <row r="58" spans="1:9" s="3" customFormat="1" ht="13.8">
      <c r="A58" s="269"/>
      <c r="B58" s="269"/>
      <c r="C58" s="269"/>
      <c r="D58" s="269"/>
      <c r="E58" s="269"/>
      <c r="F58" s="269"/>
      <c r="G58" s="269"/>
      <c r="H58" s="269"/>
      <c r="I58" s="269"/>
    </row>
    <row r="59" spans="1:9" s="3" customFormat="1" ht="13.8">
      <c r="A59" s="269"/>
      <c r="B59" s="269"/>
      <c r="C59" s="269"/>
      <c r="D59" s="269"/>
      <c r="E59" s="269"/>
      <c r="F59" s="269"/>
      <c r="G59" s="269"/>
      <c r="H59" s="269"/>
      <c r="I59" s="269"/>
    </row>
    <row r="60" spans="1:9" s="3" customFormat="1" ht="13.8">
      <c r="A60" s="269"/>
      <c r="B60" s="269"/>
      <c r="C60" s="269"/>
      <c r="D60" s="269"/>
      <c r="E60" s="269"/>
      <c r="F60" s="269"/>
      <c r="G60" s="269"/>
      <c r="H60" s="269"/>
      <c r="I60" s="269"/>
    </row>
    <row r="61" spans="1:9" s="3" customFormat="1" ht="13.8">
      <c r="A61" s="269"/>
      <c r="B61" s="269"/>
      <c r="C61" s="269"/>
      <c r="D61" s="269"/>
      <c r="E61" s="269"/>
      <c r="F61" s="269"/>
      <c r="G61" s="269"/>
      <c r="H61" s="269"/>
      <c r="I61" s="269"/>
    </row>
    <row r="62" spans="1:9" s="3" customFormat="1" ht="13.8">
      <c r="A62" s="269"/>
      <c r="B62" s="269"/>
      <c r="C62" s="269"/>
      <c r="D62" s="269"/>
      <c r="E62" s="269"/>
      <c r="F62" s="269"/>
      <c r="G62" s="269"/>
      <c r="H62" s="269"/>
      <c r="I62" s="269"/>
    </row>
    <row r="63" spans="1:9" s="3" customFormat="1" ht="13.8">
      <c r="A63" s="269"/>
      <c r="B63" s="269"/>
      <c r="C63" s="269"/>
      <c r="D63" s="269"/>
      <c r="E63" s="269"/>
      <c r="F63" s="269"/>
      <c r="G63" s="269"/>
      <c r="H63" s="269"/>
      <c r="I63" s="269"/>
    </row>
    <row r="64" spans="1:9" s="3" customFormat="1" ht="13.8">
      <c r="A64" s="269"/>
      <c r="B64" s="269"/>
      <c r="C64" s="269"/>
      <c r="D64" s="269"/>
      <c r="E64" s="269"/>
      <c r="F64" s="269"/>
      <c r="G64" s="269"/>
      <c r="H64" s="269"/>
      <c r="I64" s="269"/>
    </row>
    <row r="65" spans="1:9" s="3" customFormat="1" ht="13.8">
      <c r="A65" s="269"/>
      <c r="B65" s="269"/>
      <c r="C65" s="269"/>
      <c r="D65" s="269"/>
      <c r="E65" s="269"/>
      <c r="F65" s="269"/>
      <c r="G65" s="269"/>
      <c r="H65" s="269"/>
      <c r="I65" s="269"/>
    </row>
    <row r="66" spans="1:9" s="3" customFormat="1" ht="13.8">
      <c r="A66" s="269"/>
      <c r="B66" s="269"/>
      <c r="C66" s="269"/>
      <c r="D66" s="269"/>
      <c r="E66" s="269"/>
      <c r="F66" s="269"/>
      <c r="G66" s="269"/>
      <c r="H66" s="269"/>
      <c r="I66" s="269"/>
    </row>
    <row r="67" spans="1:9" s="3" customFormat="1" ht="13.8">
      <c r="A67" s="269"/>
      <c r="B67" s="269"/>
      <c r="C67" s="269"/>
      <c r="D67" s="269"/>
      <c r="E67" s="269"/>
      <c r="F67" s="269"/>
      <c r="G67" s="269"/>
      <c r="H67" s="269"/>
      <c r="I67" s="269"/>
    </row>
    <row r="68" spans="1:9" s="3" customFormat="1" ht="13.8">
      <c r="A68" s="269"/>
      <c r="B68" s="269"/>
      <c r="C68" s="269"/>
      <c r="D68" s="269"/>
      <c r="E68" s="269"/>
      <c r="F68" s="269"/>
      <c r="G68" s="269"/>
      <c r="H68" s="269"/>
      <c r="I68" s="269"/>
    </row>
    <row r="69" spans="1:9" s="3" customFormat="1" ht="13.8">
      <c r="A69" s="269"/>
      <c r="B69" s="269"/>
      <c r="C69" s="269"/>
      <c r="D69" s="269"/>
      <c r="E69" s="269"/>
      <c r="F69" s="269"/>
      <c r="G69" s="269"/>
      <c r="H69" s="269"/>
      <c r="I69" s="269"/>
    </row>
    <row r="70" spans="1:9" s="3" customFormat="1" ht="13.8">
      <c r="A70" s="269"/>
      <c r="B70" s="269"/>
      <c r="C70" s="269"/>
      <c r="D70" s="269"/>
      <c r="E70" s="269"/>
      <c r="F70" s="269"/>
      <c r="G70" s="269"/>
      <c r="H70" s="269"/>
      <c r="I70" s="269"/>
    </row>
    <row r="71" spans="1:9" s="3" customFormat="1" ht="13.8">
      <c r="A71" s="269"/>
      <c r="B71" s="269"/>
      <c r="C71" s="269"/>
      <c r="D71" s="269"/>
      <c r="E71" s="269"/>
      <c r="F71" s="269"/>
      <c r="G71" s="269"/>
      <c r="H71" s="269"/>
      <c r="I71" s="269"/>
    </row>
    <row r="72" spans="1:9" s="3" customFormat="1" ht="13.8">
      <c r="A72" s="269"/>
      <c r="B72" s="269"/>
      <c r="C72" s="269"/>
      <c r="D72" s="269"/>
      <c r="E72" s="269"/>
      <c r="F72" s="269"/>
      <c r="G72" s="269"/>
      <c r="H72" s="269"/>
      <c r="I72" s="269"/>
    </row>
    <row r="73" spans="1:9" s="3" customFormat="1" ht="13.8">
      <c r="A73" s="269"/>
      <c r="B73" s="269"/>
      <c r="C73" s="269"/>
      <c r="D73" s="269"/>
      <c r="E73" s="269"/>
      <c r="F73" s="269"/>
      <c r="G73" s="269"/>
      <c r="H73" s="269"/>
      <c r="I73" s="269"/>
    </row>
    <row r="74" spans="1:9" s="3" customFormat="1" ht="13.8">
      <c r="A74" s="269"/>
      <c r="B74" s="269"/>
      <c r="C74" s="269"/>
      <c r="D74" s="269"/>
      <c r="E74" s="269"/>
      <c r="F74" s="269"/>
      <c r="G74" s="269"/>
      <c r="H74" s="269"/>
      <c r="I74" s="269"/>
    </row>
    <row r="75" spans="1:9" s="3" customFormat="1" ht="13.8">
      <c r="A75" s="269"/>
      <c r="B75" s="269"/>
      <c r="C75" s="269"/>
      <c r="D75" s="269"/>
      <c r="E75" s="269"/>
      <c r="F75" s="269"/>
      <c r="G75" s="269"/>
      <c r="H75" s="269"/>
      <c r="I75" s="269"/>
    </row>
    <row r="76" spans="1:9" s="3" customFormat="1" ht="13.8">
      <c r="A76" s="269"/>
      <c r="B76" s="269"/>
      <c r="C76" s="269"/>
      <c r="D76" s="269"/>
      <c r="E76" s="269"/>
      <c r="F76" s="269"/>
      <c r="G76" s="269"/>
      <c r="H76" s="269"/>
      <c r="I76" s="269"/>
    </row>
    <row r="77" spans="1:9" s="3" customFormat="1" ht="13.8">
      <c r="A77" s="269"/>
      <c r="B77" s="269"/>
      <c r="C77" s="269"/>
      <c r="D77" s="269"/>
      <c r="E77" s="269"/>
      <c r="F77" s="269"/>
      <c r="G77" s="269"/>
      <c r="H77" s="269"/>
      <c r="I77" s="269"/>
    </row>
    <row r="78" spans="1:9" s="3" customFormat="1" ht="13.8">
      <c r="A78" s="269"/>
      <c r="B78" s="269"/>
      <c r="C78" s="269"/>
      <c r="D78" s="269"/>
      <c r="E78" s="269"/>
      <c r="F78" s="269"/>
      <c r="G78" s="269"/>
      <c r="H78" s="269"/>
      <c r="I78" s="269"/>
    </row>
    <row r="79" spans="1:9" s="3" customFormat="1" ht="13.8">
      <c r="A79" s="269"/>
      <c r="B79" s="269"/>
      <c r="C79" s="269"/>
      <c r="D79" s="269"/>
      <c r="E79" s="269"/>
      <c r="F79" s="269"/>
      <c r="G79" s="269"/>
      <c r="H79" s="269"/>
      <c r="I79" s="269"/>
    </row>
    <row r="80" spans="1:9" s="3" customFormat="1" ht="13.8">
      <c r="A80" s="269"/>
      <c r="B80" s="269"/>
      <c r="C80" s="269"/>
      <c r="D80" s="269"/>
      <c r="E80" s="269"/>
      <c r="F80" s="269"/>
      <c r="G80" s="269"/>
      <c r="H80" s="269"/>
      <c r="I80" s="269"/>
    </row>
    <row r="81" spans="1:9" s="3" customFormat="1" ht="13.8">
      <c r="A81" s="269"/>
      <c r="B81" s="269"/>
      <c r="C81" s="269"/>
      <c r="D81" s="269"/>
      <c r="E81" s="269"/>
      <c r="F81" s="269"/>
      <c r="G81" s="269"/>
      <c r="H81" s="269"/>
      <c r="I81" s="269"/>
    </row>
    <row r="82" spans="1:9" s="3" customFormat="1" ht="13.8">
      <c r="A82" s="269"/>
      <c r="B82" s="269"/>
      <c r="C82" s="269"/>
      <c r="D82" s="269"/>
      <c r="E82" s="269"/>
      <c r="F82" s="269"/>
      <c r="G82" s="269"/>
      <c r="H82" s="269"/>
      <c r="I82" s="269"/>
    </row>
    <row r="83" spans="1:9" s="3" customFormat="1" ht="13.8">
      <c r="A83" s="269"/>
      <c r="B83" s="269"/>
      <c r="C83" s="269"/>
      <c r="D83" s="269"/>
      <c r="E83" s="269"/>
      <c r="F83" s="269"/>
      <c r="G83" s="269"/>
      <c r="H83" s="269"/>
      <c r="I83" s="269"/>
    </row>
    <row r="84" spans="1:9" s="3" customFormat="1" ht="13.8">
      <c r="A84" s="269"/>
      <c r="B84" s="269"/>
      <c r="C84" s="269"/>
      <c r="D84" s="269"/>
      <c r="E84" s="269"/>
      <c r="F84" s="269"/>
      <c r="G84" s="269"/>
      <c r="H84" s="269"/>
      <c r="I84" s="269"/>
    </row>
    <row r="85" spans="1:9" s="3" customFormat="1" ht="13.8">
      <c r="A85" s="269"/>
      <c r="B85" s="269"/>
      <c r="C85" s="269"/>
      <c r="D85" s="269"/>
      <c r="E85" s="269"/>
      <c r="F85" s="269"/>
      <c r="G85" s="269"/>
      <c r="H85" s="269"/>
      <c r="I85" s="269"/>
    </row>
    <row r="86" spans="1:9" s="3" customFormat="1" ht="13.8">
      <c r="A86" s="269"/>
      <c r="B86" s="269"/>
      <c r="C86" s="269"/>
      <c r="D86" s="269"/>
      <c r="E86" s="269"/>
      <c r="F86" s="269"/>
      <c r="G86" s="269"/>
      <c r="H86" s="269"/>
      <c r="I86" s="269"/>
    </row>
    <row r="87" spans="1:9" s="3" customFormat="1" ht="13.8">
      <c r="A87" s="269"/>
      <c r="B87" s="269"/>
      <c r="C87" s="269"/>
      <c r="D87" s="269"/>
      <c r="E87" s="269"/>
      <c r="F87" s="269"/>
      <c r="G87" s="269"/>
      <c r="H87" s="269"/>
      <c r="I87" s="269"/>
    </row>
    <row r="88" spans="1:9" s="3" customFormat="1" ht="13.8">
      <c r="A88" s="269"/>
      <c r="B88" s="269"/>
      <c r="C88" s="269"/>
      <c r="D88" s="269"/>
      <c r="E88" s="269"/>
      <c r="F88" s="269"/>
      <c r="G88" s="269"/>
      <c r="H88" s="269"/>
      <c r="I88" s="269"/>
    </row>
    <row r="89" spans="1:9" s="3" customFormat="1" ht="13.8">
      <c r="A89" s="269"/>
      <c r="B89" s="269"/>
      <c r="C89" s="269"/>
      <c r="D89" s="269"/>
      <c r="E89" s="269"/>
      <c r="F89" s="269"/>
      <c r="G89" s="269"/>
      <c r="H89" s="269"/>
      <c r="I89" s="269"/>
    </row>
    <row r="90" spans="1:9" s="3" customFormat="1" ht="13.8">
      <c r="A90" s="269"/>
      <c r="B90" s="269"/>
      <c r="C90" s="269"/>
      <c r="D90" s="269"/>
      <c r="E90" s="269"/>
      <c r="F90" s="269"/>
      <c r="G90" s="269"/>
      <c r="H90" s="269"/>
      <c r="I90" s="269"/>
    </row>
    <row r="91" spans="1:9" s="3" customFormat="1" ht="13.8">
      <c r="A91" s="269"/>
      <c r="B91" s="269"/>
      <c r="C91" s="269"/>
      <c r="D91" s="269"/>
      <c r="E91" s="269"/>
      <c r="F91" s="269"/>
      <c r="G91" s="269"/>
      <c r="H91" s="269"/>
      <c r="I91" s="269"/>
    </row>
    <row r="92" spans="1:9" s="3" customFormat="1" ht="13.8">
      <c r="A92" s="269"/>
      <c r="B92" s="269"/>
      <c r="C92" s="269"/>
      <c r="D92" s="269"/>
      <c r="E92" s="269"/>
      <c r="F92" s="269"/>
      <c r="G92" s="269"/>
      <c r="H92" s="269"/>
      <c r="I92" s="269"/>
    </row>
    <row r="93" spans="1:9" s="3" customFormat="1" ht="13.8">
      <c r="A93" s="269"/>
      <c r="B93" s="269"/>
      <c r="C93" s="269"/>
      <c r="D93" s="269"/>
      <c r="E93" s="269"/>
      <c r="F93" s="269"/>
      <c r="G93" s="269"/>
      <c r="H93" s="269"/>
      <c r="I93" s="269"/>
    </row>
    <row r="94" spans="1:9" s="3" customFormat="1" ht="13.8">
      <c r="A94" s="269"/>
      <c r="B94" s="269"/>
      <c r="C94" s="269"/>
      <c r="D94" s="269"/>
      <c r="E94" s="269"/>
      <c r="F94" s="269"/>
      <c r="G94" s="269"/>
      <c r="H94" s="269"/>
      <c r="I94" s="269"/>
    </row>
    <row r="95" spans="1:9" s="3" customFormat="1" ht="13.8">
      <c r="A95" s="269"/>
      <c r="B95" s="269"/>
      <c r="C95" s="269"/>
      <c r="D95" s="269"/>
      <c r="E95" s="269"/>
      <c r="F95" s="269"/>
      <c r="G95" s="269"/>
      <c r="H95" s="269"/>
      <c r="I95" s="269"/>
    </row>
    <row r="96" spans="1:9" s="3" customFormat="1" ht="13.8">
      <c r="A96" s="269"/>
      <c r="B96" s="269"/>
      <c r="C96" s="269"/>
      <c r="D96" s="269"/>
      <c r="E96" s="269"/>
      <c r="F96" s="269"/>
      <c r="G96" s="269"/>
      <c r="H96" s="269"/>
      <c r="I96" s="269"/>
    </row>
    <row r="97" spans="1:9" s="3" customFormat="1" ht="13.8">
      <c r="A97" s="269"/>
      <c r="B97" s="269"/>
      <c r="C97" s="269"/>
      <c r="D97" s="269"/>
      <c r="E97" s="269"/>
      <c r="F97" s="269"/>
      <c r="G97" s="269"/>
      <c r="H97" s="269"/>
      <c r="I97" s="269"/>
    </row>
    <row r="98" spans="1:9" s="3" customFormat="1" ht="13.8">
      <c r="A98" s="269"/>
      <c r="B98" s="269"/>
      <c r="C98" s="269"/>
      <c r="D98" s="269"/>
      <c r="E98" s="269"/>
      <c r="F98" s="269"/>
      <c r="G98" s="269"/>
      <c r="H98" s="269"/>
      <c r="I98" s="269"/>
    </row>
    <row r="99" spans="1:9" s="3" customFormat="1" ht="13.8">
      <c r="A99" s="269"/>
      <c r="B99" s="269"/>
      <c r="C99" s="269"/>
      <c r="D99" s="269"/>
      <c r="E99" s="269"/>
      <c r="F99" s="269"/>
      <c r="G99" s="269"/>
      <c r="H99" s="269"/>
      <c r="I99" s="269"/>
    </row>
    <row r="100" spans="1:9" s="3" customFormat="1" ht="13.8">
      <c r="A100" s="269"/>
      <c r="B100" s="269"/>
      <c r="C100" s="269"/>
      <c r="D100" s="269"/>
      <c r="E100" s="269"/>
      <c r="F100" s="269"/>
      <c r="G100" s="269"/>
      <c r="H100" s="269"/>
      <c r="I100" s="269"/>
    </row>
    <row r="101" spans="1:9" s="3" customFormat="1" ht="13.8">
      <c r="A101" s="269"/>
      <c r="B101" s="269"/>
      <c r="C101" s="269"/>
      <c r="D101" s="269"/>
      <c r="E101" s="269"/>
      <c r="F101" s="269"/>
      <c r="G101" s="269"/>
      <c r="H101" s="269"/>
      <c r="I101" s="269"/>
    </row>
    <row r="102" spans="1:9" s="3" customFormat="1" ht="13.8">
      <c r="A102" s="269"/>
      <c r="B102" s="269"/>
      <c r="C102" s="269"/>
      <c r="D102" s="269"/>
      <c r="E102" s="269"/>
      <c r="F102" s="269"/>
      <c r="G102" s="269"/>
      <c r="H102" s="269"/>
      <c r="I102" s="269"/>
    </row>
    <row r="103" spans="1:9" s="3" customFormat="1" ht="13.8">
      <c r="A103" s="269"/>
      <c r="B103" s="269"/>
      <c r="C103" s="269"/>
      <c r="D103" s="269"/>
      <c r="E103" s="269"/>
      <c r="F103" s="269"/>
      <c r="G103" s="269"/>
      <c r="H103" s="269"/>
      <c r="I103" s="269"/>
    </row>
    <row r="104" spans="1:9" s="3" customFormat="1" ht="13.8">
      <c r="A104" s="269"/>
      <c r="B104" s="269"/>
      <c r="C104" s="269"/>
      <c r="D104" s="269"/>
      <c r="E104" s="269"/>
      <c r="F104" s="269"/>
      <c r="G104" s="269"/>
      <c r="H104" s="269"/>
      <c r="I104" s="269"/>
    </row>
    <row r="105" spans="1:9" s="3" customFormat="1" ht="13.8">
      <c r="A105" s="269"/>
      <c r="B105" s="269"/>
      <c r="C105" s="269"/>
      <c r="D105" s="269"/>
      <c r="E105" s="269"/>
      <c r="F105" s="269"/>
      <c r="G105" s="269"/>
      <c r="H105" s="269"/>
      <c r="I105" s="269"/>
    </row>
    <row r="106" spans="1:9" s="3" customFormat="1" ht="13.8">
      <c r="A106" s="269"/>
      <c r="B106" s="269"/>
      <c r="C106" s="269"/>
      <c r="D106" s="269"/>
      <c r="E106" s="269"/>
      <c r="F106" s="269"/>
      <c r="G106" s="269"/>
      <c r="H106" s="269"/>
      <c r="I106" s="269"/>
    </row>
    <row r="107" spans="1:9" s="3" customFormat="1" ht="13.8">
      <c r="A107" s="269"/>
      <c r="B107" s="269"/>
      <c r="C107" s="269"/>
      <c r="D107" s="269"/>
      <c r="E107" s="269"/>
      <c r="F107" s="269"/>
      <c r="G107" s="269"/>
      <c r="H107" s="269"/>
      <c r="I107" s="269"/>
    </row>
    <row r="108" spans="1:9" s="3" customFormat="1" ht="13.8">
      <c r="A108" s="269"/>
      <c r="B108" s="269"/>
      <c r="C108" s="269"/>
      <c r="D108" s="269"/>
      <c r="E108" s="269"/>
      <c r="F108" s="269"/>
      <c r="G108" s="269"/>
      <c r="H108" s="269"/>
      <c r="I108" s="269"/>
    </row>
    <row r="109" spans="1:9" s="3" customFormat="1" ht="13.8">
      <c r="A109" s="269"/>
      <c r="B109" s="269"/>
      <c r="C109" s="269"/>
      <c r="D109" s="269"/>
      <c r="E109" s="269"/>
      <c r="F109" s="269"/>
      <c r="G109" s="269"/>
      <c r="H109" s="269"/>
      <c r="I109" s="269"/>
    </row>
    <row r="110" spans="1:9" s="3" customFormat="1" ht="13.8">
      <c r="A110" s="269"/>
      <c r="B110" s="269"/>
      <c r="C110" s="269"/>
      <c r="D110" s="269"/>
      <c r="E110" s="269"/>
      <c r="F110" s="269"/>
      <c r="G110" s="269"/>
      <c r="H110" s="269"/>
      <c r="I110" s="269"/>
    </row>
    <row r="111" spans="1:9" s="3" customFormat="1" ht="13.8">
      <c r="A111" s="269"/>
      <c r="B111" s="269"/>
      <c r="C111" s="269"/>
      <c r="D111" s="269"/>
      <c r="E111" s="269"/>
      <c r="F111" s="269"/>
      <c r="G111" s="269"/>
      <c r="H111" s="269"/>
      <c r="I111" s="269"/>
    </row>
    <row r="112" spans="1:9" s="3" customFormat="1" ht="13.8">
      <c r="A112" s="269"/>
      <c r="B112" s="269"/>
      <c r="C112" s="269"/>
      <c r="D112" s="269"/>
      <c r="E112" s="269"/>
      <c r="F112" s="269"/>
      <c r="G112" s="269"/>
      <c r="H112" s="269"/>
      <c r="I112" s="269"/>
    </row>
    <row r="113" spans="1:9" s="3" customFormat="1" ht="13.8">
      <c r="A113" s="269"/>
      <c r="B113" s="269"/>
      <c r="C113" s="269"/>
      <c r="D113" s="269"/>
      <c r="E113" s="269"/>
      <c r="F113" s="269"/>
      <c r="G113" s="269"/>
      <c r="H113" s="269"/>
      <c r="I113" s="269"/>
    </row>
    <row r="114" spans="1:9" s="3" customFormat="1" ht="13.8">
      <c r="A114" s="269"/>
      <c r="B114" s="269"/>
      <c r="C114" s="269"/>
      <c r="D114" s="269"/>
      <c r="E114" s="269"/>
      <c r="F114" s="269"/>
      <c r="G114" s="269"/>
      <c r="H114" s="269"/>
      <c r="I114" s="269"/>
    </row>
    <row r="115" spans="1:9" s="3" customFormat="1" ht="13.8">
      <c r="A115" s="269"/>
      <c r="B115" s="269"/>
      <c r="C115" s="269"/>
      <c r="D115" s="269"/>
      <c r="E115" s="269"/>
      <c r="F115" s="269"/>
      <c r="G115" s="269"/>
      <c r="H115" s="269"/>
      <c r="I115" s="269"/>
    </row>
    <row r="116" spans="1:9" s="3" customFormat="1" ht="13.8">
      <c r="A116" s="269"/>
      <c r="B116" s="269"/>
      <c r="C116" s="269"/>
      <c r="D116" s="269"/>
      <c r="E116" s="269"/>
      <c r="F116" s="269"/>
      <c r="G116" s="269"/>
      <c r="H116" s="269"/>
      <c r="I116" s="269"/>
    </row>
  </sheetData>
  <mergeCells count="114">
    <mergeCell ref="A111:I111"/>
    <mergeCell ref="A112:I112"/>
    <mergeCell ref="A113:I113"/>
    <mergeCell ref="A114:I114"/>
    <mergeCell ref="A115:I115"/>
    <mergeCell ref="A116:I116"/>
    <mergeCell ref="A105:I105"/>
    <mergeCell ref="A106:I106"/>
    <mergeCell ref="A107:I107"/>
    <mergeCell ref="A108:I108"/>
    <mergeCell ref="A109:I109"/>
    <mergeCell ref="A110:I110"/>
    <mergeCell ref="A99:I99"/>
    <mergeCell ref="A100:I100"/>
    <mergeCell ref="A101:I101"/>
    <mergeCell ref="A102:I102"/>
    <mergeCell ref="A103:I103"/>
    <mergeCell ref="A104:I104"/>
    <mergeCell ref="A93:I93"/>
    <mergeCell ref="A94:I94"/>
    <mergeCell ref="A95:I95"/>
    <mergeCell ref="A96:I96"/>
    <mergeCell ref="A97:I97"/>
    <mergeCell ref="A98:I98"/>
    <mergeCell ref="A87:I87"/>
    <mergeCell ref="A88:I88"/>
    <mergeCell ref="A89:I89"/>
    <mergeCell ref="A90:I90"/>
    <mergeCell ref="A91:I91"/>
    <mergeCell ref="A92:I92"/>
    <mergeCell ref="A81:I81"/>
    <mergeCell ref="A82:I82"/>
    <mergeCell ref="A83:I83"/>
    <mergeCell ref="A84:I84"/>
    <mergeCell ref="A85:I85"/>
    <mergeCell ref="A86:I86"/>
    <mergeCell ref="A75:I75"/>
    <mergeCell ref="A76:I76"/>
    <mergeCell ref="A77:I77"/>
    <mergeCell ref="A78:I78"/>
    <mergeCell ref="A79:I79"/>
    <mergeCell ref="A80:I80"/>
    <mergeCell ref="A69:I69"/>
    <mergeCell ref="A70:I70"/>
    <mergeCell ref="A71:I71"/>
    <mergeCell ref="A72:I72"/>
    <mergeCell ref="A73:I73"/>
    <mergeCell ref="A74:I74"/>
    <mergeCell ref="A7:I7"/>
    <mergeCell ref="A8:I8"/>
    <mergeCell ref="A9:I9"/>
    <mergeCell ref="A63:I63"/>
    <mergeCell ref="A64:I64"/>
    <mergeCell ref="A65:I65"/>
    <mergeCell ref="A66:I66"/>
    <mergeCell ref="A67:I67"/>
    <mergeCell ref="A68:I68"/>
    <mergeCell ref="A58:I58"/>
    <mergeCell ref="A59:I59"/>
    <mergeCell ref="A57:I57"/>
    <mergeCell ref="A60:I60"/>
    <mergeCell ref="A61:I61"/>
    <mergeCell ref="A62:I62"/>
    <mergeCell ref="A54:I54"/>
    <mergeCell ref="A55:I55"/>
    <mergeCell ref="A56:I56"/>
    <mergeCell ref="A51:I51"/>
    <mergeCell ref="A52:I52"/>
    <mergeCell ref="A53:I53"/>
    <mergeCell ref="A48:I48"/>
    <mergeCell ref="A49:I49"/>
    <mergeCell ref="A50:I50"/>
    <mergeCell ref="A45:I45"/>
    <mergeCell ref="A46:I46"/>
    <mergeCell ref="A47:I47"/>
    <mergeCell ref="A42:I42"/>
    <mergeCell ref="A43:I43"/>
    <mergeCell ref="A44:I44"/>
    <mergeCell ref="A39:I39"/>
    <mergeCell ref="A40:I40"/>
    <mergeCell ref="A41:I41"/>
    <mergeCell ref="A36:I36"/>
    <mergeCell ref="A37:I37"/>
    <mergeCell ref="A38:I38"/>
    <mergeCell ref="A33:I33"/>
    <mergeCell ref="A34:I34"/>
    <mergeCell ref="A35:I35"/>
    <mergeCell ref="A30:I30"/>
    <mergeCell ref="A31:I31"/>
    <mergeCell ref="A32:I32"/>
    <mergeCell ref="A19:I19"/>
    <mergeCell ref="A20:I20"/>
    <mergeCell ref="A10:I10"/>
    <mergeCell ref="A11:I11"/>
    <mergeCell ref="A12:I12"/>
    <mergeCell ref="A2:I2"/>
    <mergeCell ref="A27:I27"/>
    <mergeCell ref="A28:I28"/>
    <mergeCell ref="A29:I29"/>
    <mergeCell ref="A24:I24"/>
    <mergeCell ref="A25:I25"/>
    <mergeCell ref="A26:I26"/>
    <mergeCell ref="A21:I21"/>
    <mergeCell ref="A22:I22"/>
    <mergeCell ref="A23:I23"/>
    <mergeCell ref="A13:I13"/>
    <mergeCell ref="A14:I14"/>
    <mergeCell ref="A15:I15"/>
    <mergeCell ref="A16:I16"/>
    <mergeCell ref="A17:I17"/>
    <mergeCell ref="A18:I18"/>
    <mergeCell ref="A4:I4"/>
    <mergeCell ref="A5:I5"/>
    <mergeCell ref="A6:I6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DE RETIRADA DE PATROCÍNIO
- Requerimento de Retirada Total -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"/>
  <dimension ref="A1:D14"/>
  <sheetViews>
    <sheetView zoomScaleNormal="100" workbookViewId="0">
      <selection activeCell="D6" sqref="D6"/>
    </sheetView>
  </sheetViews>
  <sheetFormatPr defaultRowHeight="14.4"/>
  <cols>
    <col min="2" max="2" width="12.6640625" customWidth="1"/>
    <col min="3" max="3" width="19.88671875" customWidth="1"/>
    <col min="4" max="4" width="75.33203125" customWidth="1"/>
  </cols>
  <sheetData>
    <row r="1" spans="1:4">
      <c r="A1" s="8" t="s">
        <v>71</v>
      </c>
    </row>
    <row r="3" spans="1:4" s="11" customFormat="1" ht="15" thickBot="1">
      <c r="A3" s="10" t="s">
        <v>72</v>
      </c>
      <c r="B3" s="10" t="s">
        <v>73</v>
      </c>
      <c r="C3" s="10" t="s">
        <v>74</v>
      </c>
      <c r="D3" s="10" t="s">
        <v>75</v>
      </c>
    </row>
    <row r="4" spans="1:4" s="44" customFormat="1" ht="69">
      <c r="A4" s="42" t="s">
        <v>99</v>
      </c>
      <c r="B4" s="43">
        <v>44074</v>
      </c>
      <c r="C4" s="42" t="s">
        <v>96</v>
      </c>
      <c r="D4" s="45" t="s">
        <v>97</v>
      </c>
    </row>
    <row r="5" spans="1:4" s="44" customFormat="1">
      <c r="A5" s="42" t="s">
        <v>100</v>
      </c>
      <c r="B5" s="43">
        <v>45586</v>
      </c>
      <c r="C5" s="42" t="s">
        <v>96</v>
      </c>
      <c r="D5" s="45" t="s">
        <v>101</v>
      </c>
    </row>
    <row r="6" spans="1:4" s="44" customFormat="1" ht="27.6">
      <c r="A6" s="42" t="s">
        <v>221</v>
      </c>
      <c r="B6" s="43">
        <v>45806</v>
      </c>
      <c r="C6" s="42" t="s">
        <v>222</v>
      </c>
      <c r="D6" s="45" t="s">
        <v>223</v>
      </c>
    </row>
    <row r="7" spans="1:4" s="44" customFormat="1">
      <c r="A7" s="42"/>
      <c r="B7" s="43"/>
      <c r="C7" s="42"/>
      <c r="D7" s="45"/>
    </row>
    <row r="8" spans="1:4" s="44" customFormat="1">
      <c r="A8" s="42"/>
      <c r="B8" s="43"/>
      <c r="C8" s="42"/>
      <c r="D8" s="45"/>
    </row>
    <row r="9" spans="1:4" s="44" customFormat="1">
      <c r="A9" s="42"/>
      <c r="B9" s="43"/>
      <c r="C9" s="42"/>
      <c r="D9" s="45"/>
    </row>
    <row r="10" spans="1:4" s="44" customFormat="1">
      <c r="A10" s="42"/>
      <c r="B10" s="43"/>
      <c r="C10" s="42"/>
      <c r="D10" s="45"/>
    </row>
    <row r="11" spans="1:4" s="44" customFormat="1">
      <c r="A11" s="42"/>
      <c r="B11" s="43"/>
      <c r="C11" s="42"/>
      <c r="D11" s="45"/>
    </row>
    <row r="12" spans="1:4" s="44" customFormat="1">
      <c r="A12" s="42"/>
      <c r="B12" s="43"/>
      <c r="C12" s="42"/>
      <c r="D12" s="45"/>
    </row>
    <row r="13" spans="1:4" s="44" customFormat="1">
      <c r="A13" s="42"/>
      <c r="B13" s="43"/>
      <c r="C13" s="42"/>
      <c r="D13" s="45"/>
    </row>
    <row r="14" spans="1:4" s="44" customFormat="1">
      <c r="A14" s="42"/>
      <c r="B14" s="43"/>
      <c r="C14" s="42"/>
      <c r="D14" s="4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51"/>
  <sheetViews>
    <sheetView showGridLines="0" showRowColHeaders="0" showRuler="0" view="pageLayout" zoomScale="150" zoomScaleNormal="100" zoomScalePageLayoutView="150" workbookViewId="0">
      <selection activeCell="A4" sqref="A4:J4"/>
    </sheetView>
  </sheetViews>
  <sheetFormatPr defaultColWidth="9.109375" defaultRowHeight="14.4"/>
  <cols>
    <col min="1" max="1" width="9.109375" style="18" customWidth="1"/>
    <col min="2" max="2" width="10.5546875" style="18" customWidth="1"/>
    <col min="3" max="3" width="10.6640625" style="18" customWidth="1"/>
    <col min="4" max="4" width="9.5546875" style="18" customWidth="1"/>
    <col min="5" max="5" width="9.109375" style="18" customWidth="1"/>
    <col min="6" max="6" width="10.6640625" style="18" customWidth="1"/>
    <col min="7" max="9" width="9.109375" style="18" customWidth="1"/>
    <col min="10" max="16384" width="9.109375" style="18"/>
  </cols>
  <sheetData>
    <row r="1" spans="1:10" ht="6.75" customHeight="1">
      <c r="A1" s="26"/>
    </row>
    <row r="2" spans="1:10">
      <c r="A2" s="26"/>
    </row>
    <row r="3" spans="1:10" ht="6.9" customHeight="1"/>
    <row r="4" spans="1:10">
      <c r="A4" s="96" t="s">
        <v>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6.9" customHeight="1" thickBot="1"/>
    <row r="6" spans="1:10" ht="15.6" thickTop="1" thickBot="1">
      <c r="A6" s="27" t="s">
        <v>40</v>
      </c>
      <c r="B6" s="36" t="s">
        <v>85</v>
      </c>
      <c r="C6" s="97" t="s">
        <v>0</v>
      </c>
      <c r="D6" s="97"/>
      <c r="E6" s="97"/>
      <c r="F6" s="97"/>
      <c r="G6" s="97"/>
      <c r="H6" s="97"/>
      <c r="I6" s="97"/>
      <c r="J6" s="97"/>
    </row>
    <row r="7" spans="1:10" ht="15.6" thickTop="1" thickBot="1">
      <c r="A7" s="27" t="s">
        <v>41</v>
      </c>
      <c r="B7" s="36" t="s">
        <v>1</v>
      </c>
      <c r="C7" s="97"/>
      <c r="D7" s="97"/>
      <c r="E7" s="97"/>
      <c r="F7" s="97"/>
      <c r="G7" s="97"/>
      <c r="H7" s="97"/>
      <c r="I7" s="97"/>
      <c r="J7" s="97"/>
    </row>
    <row r="8" spans="1:10" ht="6.9" customHeight="1" thickTop="1">
      <c r="A8" s="28"/>
      <c r="B8" s="28"/>
      <c r="C8" s="28"/>
      <c r="D8" s="28"/>
      <c r="E8" s="28"/>
      <c r="F8" s="28"/>
      <c r="G8" s="28"/>
      <c r="H8" s="28"/>
      <c r="I8" s="28"/>
      <c r="J8" s="29"/>
    </row>
    <row r="9" spans="1:10" ht="6.9" customHeight="1" thickBot="1"/>
    <row r="10" spans="1:10" ht="15.6" thickTop="1" thickBot="1">
      <c r="A10" s="27" t="s">
        <v>42</v>
      </c>
      <c r="B10" s="52"/>
      <c r="C10" s="34" t="s">
        <v>148</v>
      </c>
      <c r="D10" s="30"/>
      <c r="E10"/>
      <c r="F10"/>
      <c r="G10"/>
      <c r="H10"/>
      <c r="I10"/>
      <c r="J10"/>
    </row>
    <row r="11" spans="1:10" ht="15.6" thickTop="1" thickBot="1">
      <c r="B11" s="52"/>
      <c r="C11" s="34" t="s">
        <v>149</v>
      </c>
      <c r="E11"/>
      <c r="F11"/>
      <c r="G11"/>
      <c r="H11"/>
      <c r="I11"/>
      <c r="J11"/>
    </row>
    <row r="12" spans="1:10" ht="6.9" customHeight="1" thickTop="1">
      <c r="A12" s="28"/>
      <c r="B12" s="28"/>
      <c r="C12" s="28"/>
      <c r="D12" s="31"/>
      <c r="E12" s="31"/>
      <c r="F12" s="31"/>
      <c r="G12" s="31"/>
      <c r="H12" s="31"/>
      <c r="I12" s="31"/>
      <c r="J12" s="29"/>
    </row>
    <row r="13" spans="1:10" ht="6.9" customHeight="1" thickBot="1">
      <c r="D13" s="32"/>
      <c r="E13" s="32"/>
      <c r="F13" s="32"/>
      <c r="G13" s="32"/>
      <c r="H13" s="32"/>
      <c r="I13" s="32"/>
    </row>
    <row r="14" spans="1:10" ht="15.6" thickTop="1" thickBot="1">
      <c r="A14" s="101" t="s">
        <v>103</v>
      </c>
      <c r="B14" s="102"/>
      <c r="C14" s="53"/>
      <c r="E14" s="33" t="s">
        <v>45</v>
      </c>
      <c r="F14" s="37"/>
      <c r="G14" s="41"/>
    </row>
    <row r="15" spans="1:10" ht="6.9" customHeight="1" thickTop="1">
      <c r="A15" s="28"/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6.9" customHeight="1"/>
    <row r="17" spans="1:10">
      <c r="A17" s="35" t="s">
        <v>32</v>
      </c>
    </row>
    <row r="18" spans="1:10" ht="15" thickBot="1">
      <c r="A18" s="27" t="s">
        <v>2</v>
      </c>
      <c r="C18" s="27" t="s">
        <v>104</v>
      </c>
      <c r="E18" s="34"/>
      <c r="F18" s="34"/>
      <c r="G18" s="34"/>
      <c r="H18" s="34"/>
      <c r="I18" s="99"/>
      <c r="J18" s="100"/>
    </row>
    <row r="19" spans="1:10" ht="15.6" thickTop="1" thickBot="1">
      <c r="A19" s="94"/>
      <c r="B19" s="98"/>
      <c r="C19" s="91"/>
      <c r="D19" s="92"/>
      <c r="E19" s="92"/>
      <c r="F19" s="92"/>
      <c r="G19" s="92"/>
      <c r="H19" s="92"/>
      <c r="I19" s="92"/>
      <c r="J19" s="93"/>
    </row>
    <row r="20" spans="1:10" ht="15.6" thickTop="1" thickBot="1">
      <c r="A20" s="94"/>
      <c r="B20" s="95"/>
      <c r="C20" s="91"/>
      <c r="D20" s="92"/>
      <c r="E20" s="92"/>
      <c r="F20" s="92"/>
      <c r="G20" s="92"/>
      <c r="H20" s="92"/>
      <c r="I20" s="92"/>
      <c r="J20" s="93"/>
    </row>
    <row r="21" spans="1:10" ht="15.6" thickTop="1" thickBot="1">
      <c r="A21" s="94"/>
      <c r="B21" s="95"/>
      <c r="C21" s="91"/>
      <c r="D21" s="92"/>
      <c r="E21" s="92"/>
      <c r="F21" s="92"/>
      <c r="G21" s="92"/>
      <c r="H21" s="92"/>
      <c r="I21" s="92"/>
      <c r="J21" s="93"/>
    </row>
    <row r="22" spans="1:10" ht="15.6" thickTop="1" thickBot="1">
      <c r="A22" s="94"/>
      <c r="B22" s="95"/>
      <c r="C22" s="91"/>
      <c r="D22" s="92"/>
      <c r="E22" s="92"/>
      <c r="F22" s="92"/>
      <c r="G22" s="92"/>
      <c r="H22" s="92"/>
      <c r="I22" s="92"/>
      <c r="J22" s="93"/>
    </row>
    <row r="23" spans="1:10" ht="15.6" thickTop="1" thickBot="1">
      <c r="A23" s="94"/>
      <c r="B23" s="95"/>
      <c r="C23" s="91"/>
      <c r="D23" s="92"/>
      <c r="E23" s="92"/>
      <c r="F23" s="92"/>
      <c r="G23" s="92"/>
      <c r="H23" s="92"/>
      <c r="I23" s="92"/>
      <c r="J23" s="93"/>
    </row>
    <row r="24" spans="1:10" ht="15.6" thickTop="1" thickBot="1">
      <c r="A24" s="94"/>
      <c r="B24" s="95"/>
      <c r="C24" s="91"/>
      <c r="D24" s="92"/>
      <c r="E24" s="92"/>
      <c r="F24" s="92"/>
      <c r="G24" s="92"/>
      <c r="H24" s="92"/>
      <c r="I24" s="92"/>
      <c r="J24" s="93"/>
    </row>
    <row r="25" spans="1:10" ht="15.6" thickTop="1" thickBot="1">
      <c r="A25" s="59"/>
      <c r="B25" s="60"/>
      <c r="C25" s="56"/>
      <c r="D25" s="57"/>
      <c r="E25" s="57"/>
      <c r="F25" s="57"/>
      <c r="G25" s="57"/>
      <c r="H25" s="57"/>
      <c r="I25" s="57"/>
      <c r="J25" s="58"/>
    </row>
    <row r="26" spans="1:10" ht="15.6" thickTop="1" thickBot="1">
      <c r="A26" s="94"/>
      <c r="B26" s="95"/>
      <c r="C26" s="91"/>
      <c r="D26" s="92"/>
      <c r="E26" s="92"/>
      <c r="F26" s="92"/>
      <c r="G26" s="92"/>
      <c r="H26" s="92"/>
      <c r="I26" s="92"/>
      <c r="J26" s="93"/>
    </row>
    <row r="27" spans="1:10" ht="15.6" thickTop="1" thickBot="1">
      <c r="A27" s="94"/>
      <c r="B27" s="95"/>
      <c r="C27" s="91"/>
      <c r="D27" s="92"/>
      <c r="E27" s="92"/>
      <c r="F27" s="92"/>
      <c r="G27" s="92"/>
      <c r="H27" s="92"/>
      <c r="I27" s="92"/>
      <c r="J27" s="93"/>
    </row>
    <row r="28" spans="1:10" ht="15.6" thickTop="1" thickBot="1">
      <c r="A28" s="94"/>
      <c r="B28" s="95"/>
      <c r="C28" s="91"/>
      <c r="D28" s="92"/>
      <c r="E28" s="92"/>
      <c r="F28" s="92"/>
      <c r="G28" s="92"/>
      <c r="H28" s="92"/>
      <c r="I28" s="92"/>
      <c r="J28" s="93"/>
    </row>
    <row r="29" spans="1:10" ht="15.6" thickTop="1" thickBot="1">
      <c r="A29" s="94"/>
      <c r="B29" s="95"/>
      <c r="C29" s="91"/>
      <c r="D29" s="92"/>
      <c r="E29" s="92"/>
      <c r="F29" s="92"/>
      <c r="G29" s="92"/>
      <c r="H29" s="92"/>
      <c r="I29" s="92"/>
      <c r="J29" s="93"/>
    </row>
    <row r="30" spans="1:10" ht="15.6" thickTop="1" thickBot="1">
      <c r="A30" s="94"/>
      <c r="B30" s="95"/>
      <c r="C30" s="91"/>
      <c r="D30" s="92"/>
      <c r="E30" s="92"/>
      <c r="F30" s="92"/>
      <c r="G30" s="92"/>
      <c r="H30" s="92"/>
      <c r="I30" s="92"/>
      <c r="J30" s="93"/>
    </row>
    <row r="31" spans="1:10" ht="15.6" thickTop="1" thickBot="1">
      <c r="A31" s="94"/>
      <c r="B31" s="95"/>
      <c r="C31" s="91"/>
      <c r="D31" s="92"/>
      <c r="E31" s="92"/>
      <c r="F31" s="92"/>
      <c r="G31" s="92"/>
      <c r="H31" s="92"/>
      <c r="I31" s="92"/>
      <c r="J31" s="93"/>
    </row>
    <row r="32" spans="1:10" ht="15.6" thickTop="1" thickBot="1">
      <c r="A32" s="94"/>
      <c r="B32" s="95"/>
      <c r="C32" s="91"/>
      <c r="D32" s="92"/>
      <c r="E32" s="92"/>
      <c r="F32" s="92"/>
      <c r="G32" s="92"/>
      <c r="H32" s="92"/>
      <c r="I32" s="92"/>
      <c r="J32" s="93"/>
    </row>
    <row r="33" spans="1:10" ht="15.6" thickTop="1" thickBot="1">
      <c r="A33" s="94"/>
      <c r="B33" s="95"/>
      <c r="C33" s="91"/>
      <c r="D33" s="92"/>
      <c r="E33" s="92"/>
      <c r="F33" s="92"/>
      <c r="G33" s="92"/>
      <c r="H33" s="92"/>
      <c r="I33" s="92"/>
      <c r="J33" s="93"/>
    </row>
    <row r="34" spans="1:10" ht="15.6" thickTop="1" thickBot="1">
      <c r="A34" s="94"/>
      <c r="B34" s="95"/>
      <c r="C34" s="91"/>
      <c r="D34" s="92"/>
      <c r="E34" s="92"/>
      <c r="F34" s="92"/>
      <c r="G34" s="92"/>
      <c r="H34" s="92"/>
      <c r="I34" s="92"/>
      <c r="J34" s="93"/>
    </row>
    <row r="35" spans="1:10" ht="15.6" thickTop="1" thickBot="1">
      <c r="A35" s="94"/>
      <c r="B35" s="95"/>
      <c r="C35" s="91"/>
      <c r="D35" s="92"/>
      <c r="E35" s="92"/>
      <c r="F35" s="92"/>
      <c r="G35" s="92"/>
      <c r="H35" s="92"/>
      <c r="I35" s="92"/>
      <c r="J35" s="93"/>
    </row>
    <row r="36" spans="1:10" ht="15.6" thickTop="1" thickBot="1">
      <c r="A36" s="94"/>
      <c r="B36" s="95"/>
      <c r="C36" s="91"/>
      <c r="D36" s="92"/>
      <c r="E36" s="92"/>
      <c r="F36" s="92"/>
      <c r="G36" s="92"/>
      <c r="H36" s="92"/>
      <c r="I36" s="92"/>
      <c r="J36" s="93"/>
    </row>
    <row r="37" spans="1:10" ht="15.6" thickTop="1" thickBot="1">
      <c r="A37" s="94"/>
      <c r="B37" s="95"/>
      <c r="C37" s="91"/>
      <c r="D37" s="92"/>
      <c r="E37" s="92"/>
      <c r="F37" s="92"/>
      <c r="G37" s="92"/>
      <c r="H37" s="92"/>
      <c r="I37" s="92"/>
      <c r="J37" s="93"/>
    </row>
    <row r="38" spans="1:10" ht="15.6" thickTop="1" thickBot="1">
      <c r="A38" s="94"/>
      <c r="B38" s="95"/>
      <c r="C38" s="91"/>
      <c r="D38" s="92"/>
      <c r="E38" s="92"/>
      <c r="F38" s="92"/>
      <c r="G38" s="92"/>
      <c r="H38" s="92"/>
      <c r="I38" s="92"/>
      <c r="J38" s="93"/>
    </row>
    <row r="39" spans="1:10" ht="15.6" thickTop="1" thickBot="1">
      <c r="A39" s="94"/>
      <c r="B39" s="95"/>
      <c r="C39" s="91"/>
      <c r="D39" s="92"/>
      <c r="E39" s="92"/>
      <c r="F39" s="92"/>
      <c r="G39" s="92"/>
      <c r="H39" s="92"/>
      <c r="I39" s="92"/>
      <c r="J39" s="93"/>
    </row>
    <row r="40" spans="1:10" ht="15.6" thickTop="1" thickBot="1">
      <c r="A40" s="94"/>
      <c r="B40" s="95"/>
      <c r="C40" s="91"/>
      <c r="D40" s="92"/>
      <c r="E40" s="92"/>
      <c r="F40" s="92"/>
      <c r="G40" s="92"/>
      <c r="H40" s="92"/>
      <c r="I40" s="92"/>
      <c r="J40" s="93"/>
    </row>
    <row r="41" spans="1:10" ht="15.6" thickTop="1" thickBot="1">
      <c r="A41" s="94"/>
      <c r="B41" s="95"/>
      <c r="C41" s="91"/>
      <c r="D41" s="92"/>
      <c r="E41" s="92"/>
      <c r="F41" s="92"/>
      <c r="G41" s="92"/>
      <c r="H41" s="92"/>
      <c r="I41" s="92"/>
      <c r="J41" s="93"/>
    </row>
    <row r="42" spans="1:10" ht="15.6" thickTop="1" thickBot="1">
      <c r="A42" s="94"/>
      <c r="B42" s="95"/>
      <c r="C42" s="91"/>
      <c r="D42" s="92"/>
      <c r="E42" s="92"/>
      <c r="F42" s="92"/>
      <c r="G42" s="92"/>
      <c r="H42" s="92"/>
      <c r="I42" s="92"/>
      <c r="J42" s="93"/>
    </row>
    <row r="43" spans="1:10" ht="15.6" thickTop="1" thickBot="1">
      <c r="A43" s="94"/>
      <c r="B43" s="95"/>
      <c r="C43" s="91"/>
      <c r="D43" s="92"/>
      <c r="E43" s="92"/>
      <c r="F43" s="92"/>
      <c r="G43" s="92"/>
      <c r="H43" s="92"/>
      <c r="I43" s="92"/>
      <c r="J43" s="93"/>
    </row>
    <row r="44" spans="1:10" ht="15.6" thickTop="1" thickBot="1">
      <c r="A44" s="94"/>
      <c r="B44" s="95"/>
      <c r="C44" s="91"/>
      <c r="D44" s="92"/>
      <c r="E44" s="92"/>
      <c r="F44" s="92"/>
      <c r="G44" s="92"/>
      <c r="H44" s="92"/>
      <c r="I44" s="92"/>
      <c r="J44" s="93"/>
    </row>
    <row r="45" spans="1:10" ht="15.6" thickTop="1" thickBot="1">
      <c r="A45" s="94"/>
      <c r="B45" s="95"/>
      <c r="C45" s="91"/>
      <c r="D45" s="92"/>
      <c r="E45" s="92"/>
      <c r="F45" s="92"/>
      <c r="G45" s="92"/>
      <c r="H45" s="92"/>
      <c r="I45" s="92"/>
      <c r="J45" s="93"/>
    </row>
    <row r="46" spans="1:10" ht="15.6" thickTop="1" thickBot="1">
      <c r="A46" s="94"/>
      <c r="B46" s="95"/>
      <c r="C46" s="91"/>
      <c r="D46" s="92"/>
      <c r="E46" s="92"/>
      <c r="F46" s="92"/>
      <c r="G46" s="92"/>
      <c r="H46" s="92"/>
      <c r="I46" s="92"/>
      <c r="J46" s="93"/>
    </row>
    <row r="47" spans="1:10" ht="15.6" thickTop="1" thickBot="1">
      <c r="A47" s="94"/>
      <c r="B47" s="95"/>
      <c r="C47" s="91"/>
      <c r="D47" s="92"/>
      <c r="E47" s="92"/>
      <c r="F47" s="92"/>
      <c r="G47" s="92"/>
      <c r="H47" s="92"/>
      <c r="I47" s="92"/>
      <c r="J47" s="93"/>
    </row>
    <row r="48" spans="1:10" ht="15.6" thickTop="1" thickBot="1">
      <c r="A48" s="94"/>
      <c r="B48" s="95"/>
      <c r="C48" s="91"/>
      <c r="D48" s="92"/>
      <c r="E48" s="92"/>
      <c r="F48" s="92"/>
      <c r="G48" s="92"/>
      <c r="H48" s="92"/>
      <c r="I48" s="92"/>
      <c r="J48" s="93"/>
    </row>
    <row r="49" spans="1:10" ht="15.6" thickTop="1" thickBot="1">
      <c r="A49" s="94"/>
      <c r="B49" s="95"/>
      <c r="C49" s="91"/>
      <c r="D49" s="92"/>
      <c r="E49" s="92"/>
      <c r="F49" s="92"/>
      <c r="G49" s="92"/>
      <c r="H49" s="92"/>
      <c r="I49" s="92"/>
      <c r="J49" s="93"/>
    </row>
    <row r="50" spans="1:10" ht="15.6" thickTop="1" thickBot="1">
      <c r="A50" s="94"/>
      <c r="B50" s="95"/>
      <c r="C50" s="91"/>
      <c r="D50" s="92"/>
      <c r="E50" s="92"/>
      <c r="F50" s="92"/>
      <c r="G50" s="92"/>
      <c r="H50" s="92"/>
      <c r="I50" s="92"/>
      <c r="J50" s="93"/>
    </row>
    <row r="51" spans="1:10" ht="15" thickTop="1"/>
  </sheetData>
  <sheetProtection formatCells="0"/>
  <mergeCells count="67">
    <mergeCell ref="C43:J43"/>
    <mergeCell ref="A14:B14"/>
    <mergeCell ref="C24:J24"/>
    <mergeCell ref="C39:J39"/>
    <mergeCell ref="C40:J40"/>
    <mergeCell ref="C41:J41"/>
    <mergeCell ref="C42:J42"/>
    <mergeCell ref="A34:B34"/>
    <mergeCell ref="A35:B35"/>
    <mergeCell ref="C31:J31"/>
    <mergeCell ref="C32:J32"/>
    <mergeCell ref="C33:J33"/>
    <mergeCell ref="A41:B41"/>
    <mergeCell ref="A36:B36"/>
    <mergeCell ref="A37:B37"/>
    <mergeCell ref="A38:B38"/>
    <mergeCell ref="A4:J4"/>
    <mergeCell ref="C6:J6"/>
    <mergeCell ref="C7:J7"/>
    <mergeCell ref="A26:B26"/>
    <mergeCell ref="A19:B19"/>
    <mergeCell ref="A23:B23"/>
    <mergeCell ref="A24:B24"/>
    <mergeCell ref="A20:B20"/>
    <mergeCell ref="A21:B21"/>
    <mergeCell ref="C19:J19"/>
    <mergeCell ref="A22:B22"/>
    <mergeCell ref="I18:J18"/>
    <mergeCell ref="C20:J20"/>
    <mergeCell ref="C21:J21"/>
    <mergeCell ref="C22:J22"/>
    <mergeCell ref="C23:J23"/>
    <mergeCell ref="A27:B27"/>
    <mergeCell ref="A28:B28"/>
    <mergeCell ref="A29:B29"/>
    <mergeCell ref="C26:J26"/>
    <mergeCell ref="C27:J27"/>
    <mergeCell ref="C28:J28"/>
    <mergeCell ref="C29:J29"/>
    <mergeCell ref="A50:B50"/>
    <mergeCell ref="A44:B44"/>
    <mergeCell ref="A45:B45"/>
    <mergeCell ref="A30:B30"/>
    <mergeCell ref="A48:B48"/>
    <mergeCell ref="A49:B49"/>
    <mergeCell ref="A46:B46"/>
    <mergeCell ref="A47:B47"/>
    <mergeCell ref="A42:B42"/>
    <mergeCell ref="A43:B43"/>
    <mergeCell ref="A31:B31"/>
    <mergeCell ref="A32:B32"/>
    <mergeCell ref="A33:B33"/>
    <mergeCell ref="A39:B39"/>
    <mergeCell ref="A40:B40"/>
    <mergeCell ref="C47:J47"/>
    <mergeCell ref="C48:J48"/>
    <mergeCell ref="C49:J49"/>
    <mergeCell ref="C50:J50"/>
    <mergeCell ref="C44:J44"/>
    <mergeCell ref="C45:J45"/>
    <mergeCell ref="C46:J46"/>
    <mergeCell ref="C38:J38"/>
    <mergeCell ref="C30:J30"/>
    <mergeCell ref="C34:J34"/>
    <mergeCell ref="C35:J35"/>
    <mergeCell ref="C36:J36"/>
    <mergeCell ref="C37:J37"/>
  </mergeCells>
  <dataValidations count="1">
    <dataValidation type="date" operator="lessThan" allowBlank="1" showInputMessage="1" showErrorMessage="1" errorTitle="Atenção" error="Data inválida. Favor rever." sqref="F14" xr:uid="{00000000-0002-0000-0100-000000000000}">
      <formula1>NOW()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41"/>
  <sheetViews>
    <sheetView showGridLines="0" showRowColHeaders="0" showRuler="0" view="pageLayout" zoomScale="150" zoomScaleNormal="100" zoomScalePageLayoutView="150" workbookViewId="0">
      <selection activeCell="A4" sqref="A4:J4"/>
    </sheetView>
  </sheetViews>
  <sheetFormatPr defaultColWidth="9.109375" defaultRowHeight="14.4"/>
  <cols>
    <col min="1" max="9" width="9.109375" customWidth="1"/>
  </cols>
  <sheetData>
    <row r="1" spans="1:10" ht="6.9" customHeight="1">
      <c r="A1" s="1"/>
    </row>
    <row r="2" spans="1:10">
      <c r="A2" s="1"/>
    </row>
    <row r="3" spans="1:10" ht="6.9" customHeight="1"/>
    <row r="4" spans="1:10">
      <c r="A4" s="112" t="s">
        <v>29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0" ht="6.9" customHeight="1"/>
    <row r="6" spans="1:10" ht="26.25" customHeight="1" thickBot="1">
      <c r="A6" s="115" t="s">
        <v>3</v>
      </c>
      <c r="B6" s="116"/>
      <c r="C6" s="117" t="s">
        <v>4</v>
      </c>
      <c r="D6" s="118"/>
      <c r="E6" s="117" t="s">
        <v>63</v>
      </c>
      <c r="F6" s="119"/>
      <c r="G6" s="140" t="s">
        <v>36</v>
      </c>
      <c r="H6" s="141"/>
      <c r="I6" s="142"/>
    </row>
    <row r="7" spans="1:10" ht="15.6" thickTop="1" thickBot="1">
      <c r="A7" s="113" t="s">
        <v>50</v>
      </c>
      <c r="B7" s="114"/>
      <c r="C7" s="126"/>
      <c r="D7" s="127"/>
      <c r="E7" s="133"/>
      <c r="F7" s="134"/>
      <c r="G7" s="143"/>
      <c r="H7" s="144"/>
      <c r="I7" s="145"/>
    </row>
    <row r="8" spans="1:10" ht="15.6" thickTop="1" thickBot="1">
      <c r="A8" s="113" t="s">
        <v>5</v>
      </c>
      <c r="B8" s="114"/>
      <c r="C8" s="126"/>
      <c r="D8" s="127"/>
      <c r="E8" s="133"/>
      <c r="F8" s="134"/>
      <c r="G8" s="143"/>
      <c r="H8" s="144"/>
      <c r="I8" s="145"/>
    </row>
    <row r="9" spans="1:10" ht="15.6" thickTop="1" thickBot="1">
      <c r="A9" s="113" t="s">
        <v>6</v>
      </c>
      <c r="B9" s="114"/>
      <c r="C9" s="126"/>
      <c r="D9" s="127"/>
      <c r="E9" s="133"/>
      <c r="F9" s="134"/>
      <c r="G9" s="143"/>
      <c r="H9" s="144"/>
      <c r="I9" s="145"/>
    </row>
    <row r="10" spans="1:10" ht="15.6" thickTop="1" thickBot="1">
      <c r="A10" s="120" t="s">
        <v>7</v>
      </c>
      <c r="B10" s="121"/>
      <c r="C10" s="126"/>
      <c r="D10" s="127"/>
      <c r="E10" s="133"/>
      <c r="F10" s="134"/>
      <c r="G10" s="143"/>
      <c r="H10" s="144"/>
      <c r="I10" s="145"/>
    </row>
    <row r="11" spans="1:10" s="2" customFormat="1" ht="15" thickTop="1">
      <c r="A11" s="130" t="s">
        <v>8</v>
      </c>
      <c r="B11" s="130"/>
      <c r="C11" s="131">
        <f>SUM(C7:C10)</f>
        <v>0</v>
      </c>
      <c r="D11" s="132"/>
      <c r="E11" s="135" t="str">
        <f>IF(C11=0,"-",SUMPRODUCT(E7:E10,C7:C10)/C11)</f>
        <v>-</v>
      </c>
      <c r="F11" s="136"/>
      <c r="G11" s="137">
        <f>IF(C11=0,0,SUMPRODUCT(G7:G10,C7:C10)/C11)</f>
        <v>0</v>
      </c>
      <c r="H11" s="138"/>
      <c r="I11" s="139"/>
      <c r="J11"/>
    </row>
    <row r="12" spans="1:10" ht="6.9" customHeight="1"/>
    <row r="13" spans="1:10" ht="15" thickBot="1">
      <c r="C13" s="124" t="s">
        <v>4</v>
      </c>
      <c r="D13" s="125"/>
      <c r="E13" s="124" t="s">
        <v>64</v>
      </c>
      <c r="F13" s="125"/>
    </row>
    <row r="14" spans="1:10" ht="15.6" thickTop="1" thickBot="1">
      <c r="A14" s="122" t="s">
        <v>51</v>
      </c>
      <c r="B14" s="123"/>
      <c r="C14" s="126"/>
      <c r="D14" s="127"/>
      <c r="E14" s="128"/>
      <c r="F14" s="129"/>
    </row>
    <row r="15" spans="1:10" ht="11.25" customHeight="1" thickTop="1">
      <c r="A15" s="4"/>
      <c r="B15" s="5"/>
      <c r="C15" s="5"/>
      <c r="D15" s="5"/>
      <c r="E15" s="5"/>
      <c r="F15" s="5"/>
      <c r="G15" s="6"/>
      <c r="H15" s="6"/>
      <c r="I15" s="4"/>
    </row>
    <row r="16" spans="1:10" ht="15" thickBot="1">
      <c r="A16" s="1" t="s">
        <v>35</v>
      </c>
    </row>
    <row r="17" spans="1:10" ht="15" thickTop="1">
      <c r="A17" s="103"/>
      <c r="B17" s="104"/>
      <c r="C17" s="104"/>
      <c r="D17" s="104"/>
      <c r="E17" s="104"/>
      <c r="F17" s="104"/>
      <c r="G17" s="104"/>
      <c r="H17" s="104"/>
      <c r="I17" s="104"/>
      <c r="J17" s="105"/>
    </row>
    <row r="18" spans="1:10">
      <c r="A18" s="106"/>
      <c r="B18" s="107"/>
      <c r="C18" s="107"/>
      <c r="D18" s="107"/>
      <c r="E18" s="107"/>
      <c r="F18" s="107"/>
      <c r="G18" s="107"/>
      <c r="H18" s="107"/>
      <c r="I18" s="107"/>
      <c r="J18" s="108"/>
    </row>
    <row r="19" spans="1:10">
      <c r="A19" s="106"/>
      <c r="B19" s="107"/>
      <c r="C19" s="107"/>
      <c r="D19" s="107"/>
      <c r="E19" s="107"/>
      <c r="F19" s="107"/>
      <c r="G19" s="107"/>
      <c r="H19" s="107"/>
      <c r="I19" s="107"/>
      <c r="J19" s="108"/>
    </row>
    <row r="20" spans="1:10">
      <c r="A20" s="106"/>
      <c r="B20" s="107"/>
      <c r="C20" s="107"/>
      <c r="D20" s="107"/>
      <c r="E20" s="107"/>
      <c r="F20" s="107"/>
      <c r="G20" s="107"/>
      <c r="H20" s="107"/>
      <c r="I20" s="107"/>
      <c r="J20" s="108"/>
    </row>
    <row r="21" spans="1:10">
      <c r="A21" s="106"/>
      <c r="B21" s="107"/>
      <c r="C21" s="107"/>
      <c r="D21" s="107"/>
      <c r="E21" s="107"/>
      <c r="F21" s="107"/>
      <c r="G21" s="107"/>
      <c r="H21" s="107"/>
      <c r="I21" s="107"/>
      <c r="J21" s="108"/>
    </row>
    <row r="22" spans="1:10">
      <c r="A22" s="106"/>
      <c r="B22" s="107"/>
      <c r="C22" s="107"/>
      <c r="D22" s="107"/>
      <c r="E22" s="107"/>
      <c r="F22" s="107"/>
      <c r="G22" s="107"/>
      <c r="H22" s="107"/>
      <c r="I22" s="107"/>
      <c r="J22" s="108"/>
    </row>
    <row r="23" spans="1:10">
      <c r="A23" s="106"/>
      <c r="B23" s="107"/>
      <c r="C23" s="107"/>
      <c r="D23" s="107"/>
      <c r="E23" s="107"/>
      <c r="F23" s="107"/>
      <c r="G23" s="107"/>
      <c r="H23" s="107"/>
      <c r="I23" s="107"/>
      <c r="J23" s="108"/>
    </row>
    <row r="24" spans="1:10">
      <c r="A24" s="106"/>
      <c r="B24" s="107"/>
      <c r="C24" s="107"/>
      <c r="D24" s="107"/>
      <c r="E24" s="107"/>
      <c r="F24" s="107"/>
      <c r="G24" s="107"/>
      <c r="H24" s="107"/>
      <c r="I24" s="107"/>
      <c r="J24" s="108"/>
    </row>
    <row r="25" spans="1:10">
      <c r="A25" s="106"/>
      <c r="B25" s="107"/>
      <c r="C25" s="107"/>
      <c r="D25" s="107"/>
      <c r="E25" s="107"/>
      <c r="F25" s="107"/>
      <c r="G25" s="107"/>
      <c r="H25" s="107"/>
      <c r="I25" s="107"/>
      <c r="J25" s="108"/>
    </row>
    <row r="26" spans="1:10">
      <c r="A26" s="106"/>
      <c r="B26" s="107"/>
      <c r="C26" s="107"/>
      <c r="D26" s="107"/>
      <c r="E26" s="107"/>
      <c r="F26" s="107"/>
      <c r="G26" s="107"/>
      <c r="H26" s="107"/>
      <c r="I26" s="107"/>
      <c r="J26" s="108"/>
    </row>
    <row r="27" spans="1:10">
      <c r="A27" s="106"/>
      <c r="B27" s="107"/>
      <c r="C27" s="107"/>
      <c r="D27" s="107"/>
      <c r="E27" s="107"/>
      <c r="F27" s="107"/>
      <c r="G27" s="107"/>
      <c r="H27" s="107"/>
      <c r="I27" s="107"/>
      <c r="J27" s="108"/>
    </row>
    <row r="28" spans="1:10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0">
      <c r="A29" s="106"/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0">
      <c r="A30" s="106"/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0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0">
      <c r="A32" s="106"/>
      <c r="B32" s="107"/>
      <c r="C32" s="107"/>
      <c r="D32" s="107"/>
      <c r="E32" s="107"/>
      <c r="F32" s="107"/>
      <c r="G32" s="107"/>
      <c r="H32" s="107"/>
      <c r="I32" s="107"/>
      <c r="J32" s="108"/>
    </row>
    <row r="33" spans="1:10">
      <c r="A33" s="106"/>
      <c r="B33" s="107"/>
      <c r="C33" s="107"/>
      <c r="D33" s="107"/>
      <c r="E33" s="107"/>
      <c r="F33" s="107"/>
      <c r="G33" s="107"/>
      <c r="H33" s="107"/>
      <c r="I33" s="107"/>
      <c r="J33" s="108"/>
    </row>
    <row r="34" spans="1:10">
      <c r="A34" s="106"/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>
      <c r="A35" s="106"/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>
      <c r="A36" s="106"/>
      <c r="B36" s="107"/>
      <c r="C36" s="107"/>
      <c r="D36" s="107"/>
      <c r="E36" s="107"/>
      <c r="F36" s="107"/>
      <c r="G36" s="107"/>
      <c r="H36" s="107"/>
      <c r="I36" s="107"/>
      <c r="J36" s="108"/>
    </row>
    <row r="37" spans="1:10">
      <c r="A37" s="106"/>
      <c r="B37" s="107"/>
      <c r="C37" s="107"/>
      <c r="D37" s="107"/>
      <c r="E37" s="107"/>
      <c r="F37" s="107"/>
      <c r="G37" s="107"/>
      <c r="H37" s="107"/>
      <c r="I37" s="107"/>
      <c r="J37" s="108"/>
    </row>
    <row r="38" spans="1:10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0" ht="15" thickBot="1">
      <c r="A40" s="109"/>
      <c r="B40" s="110"/>
      <c r="C40" s="110"/>
      <c r="D40" s="110"/>
      <c r="E40" s="110"/>
      <c r="F40" s="110"/>
      <c r="G40" s="110"/>
      <c r="H40" s="110"/>
      <c r="I40" s="110"/>
      <c r="J40" s="111"/>
    </row>
    <row r="41" spans="1:10" ht="15" thickTop="1"/>
  </sheetData>
  <sheetProtection algorithmName="SHA-512" hashValue="S1ZRoRT4hdVjhNho6gwhsNarYF4fZJQNFG57ntFn+LDGYutsOssJdmparlvfzln5g5ihpeeCQfclmrRnTzFTjw==" saltValue="+aETo8iRnl4y2cDhBDTK4A==" spinCount="100000" sheet="1" objects="1" scenarios="1"/>
  <mergeCells count="31">
    <mergeCell ref="G11:I11"/>
    <mergeCell ref="G6:I6"/>
    <mergeCell ref="G7:I7"/>
    <mergeCell ref="G8:I8"/>
    <mergeCell ref="G9:I9"/>
    <mergeCell ref="G10:I10"/>
    <mergeCell ref="C11:D11"/>
    <mergeCell ref="E7:F7"/>
    <mergeCell ref="E8:F8"/>
    <mergeCell ref="E9:F9"/>
    <mergeCell ref="E10:F10"/>
    <mergeCell ref="E11:F11"/>
    <mergeCell ref="C8:D8"/>
    <mergeCell ref="C9:D9"/>
    <mergeCell ref="C10:D10"/>
    <mergeCell ref="A17:J40"/>
    <mergeCell ref="A4:J4"/>
    <mergeCell ref="A9:B9"/>
    <mergeCell ref="A6:B6"/>
    <mergeCell ref="C6:D6"/>
    <mergeCell ref="E6:F6"/>
    <mergeCell ref="A7:B7"/>
    <mergeCell ref="A8:B8"/>
    <mergeCell ref="A10:B10"/>
    <mergeCell ref="A14:B14"/>
    <mergeCell ref="C13:D13"/>
    <mergeCell ref="C14:D14"/>
    <mergeCell ref="E13:F13"/>
    <mergeCell ref="E14:F14"/>
    <mergeCell ref="A11:B11"/>
    <mergeCell ref="C7:D7"/>
  </mergeCells>
  <dataValidations count="4">
    <dataValidation type="whole" operator="greaterThanOrEqual" allowBlank="1" showInputMessage="1" showErrorMessage="1" errorTitle="Atenção" error="Preencher com número inteiro maior ou igual a zero." sqref="C7:C10" xr:uid="{00000000-0002-0000-0200-000000000000}">
      <formula1>0</formula1>
    </dataValidation>
    <dataValidation type="decimal" errorStyle="warning" allowBlank="1" showInputMessage="1" showErrorMessage="1" errorTitle="Atenção" error="Essa idade média está fora do intervalo entre 0 e 90 anos. Está correta?" sqref="E7:E10 F8:F10" xr:uid="{00000000-0002-0000-0200-000001000000}">
      <formula1>0</formula1>
      <formula2>90</formula2>
    </dataValidation>
    <dataValidation type="decimal" operator="greaterThanOrEqual" allowBlank="1" showInputMessage="1" showErrorMessage="1" errorTitle="Atenção" error="Preencher com valor maior ou igual a zero." sqref="E14:F14 G7:H10 I8:I10" xr:uid="{00000000-0002-0000-0200-000002000000}">
      <formula1>0</formula1>
    </dataValidation>
    <dataValidation type="whole" operator="greaterThanOrEqual" allowBlank="1" showInputMessage="1" showErrorMessage="1" errorTitle="Atenção" error="Preencher com valor inteiro maior ou igual a zero." sqref="C14:D14" xr:uid="{00000000-0002-0000-0200-000003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J48"/>
  <sheetViews>
    <sheetView showGridLines="0" showRowColHeaders="0" showRuler="0" view="pageLayout" zoomScale="150" zoomScaleNormal="100" zoomScalePageLayoutView="150" workbookViewId="0">
      <selection activeCell="A4" sqref="A4:J4"/>
    </sheetView>
  </sheetViews>
  <sheetFormatPr defaultColWidth="9.109375" defaultRowHeight="14.4"/>
  <cols>
    <col min="1" max="1" width="10.44140625" customWidth="1"/>
    <col min="2" max="2" width="10.5546875" customWidth="1"/>
    <col min="3" max="9" width="9.109375" customWidth="1"/>
  </cols>
  <sheetData>
    <row r="1" spans="1:10" ht="6.9" customHeight="1">
      <c r="A1" s="1"/>
    </row>
    <row r="2" spans="1:10">
      <c r="A2" s="1"/>
    </row>
    <row r="3" spans="1:10" ht="6.9" customHeight="1"/>
    <row r="4" spans="1:10">
      <c r="A4" s="112" t="s">
        <v>10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0" ht="6.9" customHeight="1"/>
    <row r="6" spans="1:10">
      <c r="A6" s="171" t="s">
        <v>186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6.9" customHeight="1"/>
    <row r="8" spans="1:10" ht="15" customHeight="1">
      <c r="A8" s="172" t="s">
        <v>11</v>
      </c>
      <c r="B8" s="173"/>
      <c r="C8" s="174"/>
      <c r="D8" s="169" t="s">
        <v>55</v>
      </c>
      <c r="E8" s="169"/>
      <c r="F8" s="169" t="s">
        <v>56</v>
      </c>
      <c r="G8" s="169"/>
    </row>
    <row r="9" spans="1:10" ht="15" thickBot="1">
      <c r="A9" s="114" t="s">
        <v>19</v>
      </c>
      <c r="B9" s="152"/>
      <c r="C9" s="153"/>
      <c r="D9" s="170">
        <f t="shared" ref="D9" si="0">D10+D11</f>
        <v>350</v>
      </c>
      <c r="E9" s="170"/>
      <c r="F9" s="170">
        <f t="shared" ref="F9" si="1">F10+F11</f>
        <v>350</v>
      </c>
      <c r="G9" s="170"/>
      <c r="H9" s="3"/>
    </row>
    <row r="10" spans="1:10" ht="15.6" thickTop="1" thickBot="1">
      <c r="A10" s="146" t="s">
        <v>14</v>
      </c>
      <c r="B10" s="147"/>
      <c r="C10" s="154"/>
      <c r="D10" s="156">
        <v>200</v>
      </c>
      <c r="E10" s="156"/>
      <c r="F10" s="157">
        <f>D10</f>
        <v>200</v>
      </c>
      <c r="G10" s="157"/>
      <c r="H10" s="3"/>
    </row>
    <row r="11" spans="1:10" ht="15.6" thickTop="1" thickBot="1">
      <c r="A11" s="146" t="s">
        <v>15</v>
      </c>
      <c r="B11" s="147"/>
      <c r="C11" s="148"/>
      <c r="D11" s="176">
        <f t="shared" ref="D11" si="2">D12+D13</f>
        <v>150</v>
      </c>
      <c r="E11" s="176"/>
      <c r="F11" s="176">
        <f t="shared" ref="F11" si="3">F12+F13</f>
        <v>150</v>
      </c>
      <c r="G11" s="176"/>
      <c r="H11" s="3"/>
    </row>
    <row r="12" spans="1:10" ht="15.6" thickTop="1" thickBot="1">
      <c r="A12" s="149" t="s">
        <v>33</v>
      </c>
      <c r="B12" s="150"/>
      <c r="C12" s="151"/>
      <c r="D12" s="156">
        <v>100</v>
      </c>
      <c r="E12" s="156"/>
      <c r="F12" s="156">
        <v>100</v>
      </c>
      <c r="G12" s="156"/>
      <c r="H12" s="3"/>
    </row>
    <row r="13" spans="1:10" ht="15.6" thickTop="1" thickBot="1">
      <c r="A13" s="149" t="s">
        <v>34</v>
      </c>
      <c r="B13" s="150"/>
      <c r="C13" s="151"/>
      <c r="D13" s="156">
        <v>50</v>
      </c>
      <c r="E13" s="156"/>
      <c r="F13" s="156">
        <v>50</v>
      </c>
      <c r="G13" s="156"/>
      <c r="H13" s="3"/>
    </row>
    <row r="14" spans="1:10" ht="15.6" thickTop="1" thickBot="1">
      <c r="A14" s="114" t="s">
        <v>18</v>
      </c>
      <c r="B14" s="152"/>
      <c r="C14" s="153"/>
      <c r="D14" s="155">
        <f t="shared" ref="D14" si="4">D15+D16</f>
        <v>410</v>
      </c>
      <c r="E14" s="155"/>
      <c r="F14" s="155">
        <f t="shared" ref="F14" si="5">F15+F16</f>
        <v>410</v>
      </c>
      <c r="G14" s="155"/>
    </row>
    <row r="15" spans="1:10" ht="15.6" thickTop="1" thickBot="1">
      <c r="A15" s="146" t="s">
        <v>14</v>
      </c>
      <c r="B15" s="147"/>
      <c r="C15" s="154"/>
      <c r="D15" s="156">
        <v>300</v>
      </c>
      <c r="E15" s="156"/>
      <c r="F15" s="157">
        <f>D15</f>
        <v>300</v>
      </c>
      <c r="G15" s="157"/>
    </row>
    <row r="16" spans="1:10" ht="15.6" thickTop="1" thickBot="1">
      <c r="A16" s="146" t="s">
        <v>15</v>
      </c>
      <c r="B16" s="147"/>
      <c r="C16" s="148"/>
      <c r="D16" s="155">
        <f t="shared" ref="D16" si="6">D17+D18</f>
        <v>110</v>
      </c>
      <c r="E16" s="155"/>
      <c r="F16" s="155">
        <f t="shared" ref="F16" si="7">F17+F18</f>
        <v>110</v>
      </c>
      <c r="G16" s="155"/>
    </row>
    <row r="17" spans="1:10" ht="15.6" thickTop="1" thickBot="1">
      <c r="A17" s="149" t="s">
        <v>33</v>
      </c>
      <c r="B17" s="150"/>
      <c r="C17" s="151"/>
      <c r="D17" s="156">
        <v>80</v>
      </c>
      <c r="E17" s="156"/>
      <c r="F17" s="156">
        <v>80</v>
      </c>
      <c r="G17" s="156"/>
    </row>
    <row r="18" spans="1:10" ht="15.6" thickTop="1" thickBot="1">
      <c r="A18" s="149" t="s">
        <v>34</v>
      </c>
      <c r="B18" s="150"/>
      <c r="C18" s="151"/>
      <c r="D18" s="156">
        <v>30</v>
      </c>
      <c r="E18" s="156"/>
      <c r="F18" s="156">
        <v>30</v>
      </c>
      <c r="G18" s="156"/>
    </row>
    <row r="19" spans="1:10" ht="15.6" thickTop="1" thickBot="1">
      <c r="A19" s="114" t="s">
        <v>141</v>
      </c>
      <c r="B19" s="152"/>
      <c r="C19" s="153"/>
      <c r="D19" s="155">
        <f>D20+D21</f>
        <v>40</v>
      </c>
      <c r="E19" s="155"/>
      <c r="F19" s="155">
        <f>D19</f>
        <v>40</v>
      </c>
      <c r="G19" s="155"/>
    </row>
    <row r="20" spans="1:10" ht="15.6" thickTop="1" thickBot="1">
      <c r="A20" s="146" t="s">
        <v>16</v>
      </c>
      <c r="B20" s="147"/>
      <c r="C20" s="154"/>
      <c r="D20" s="156">
        <v>20</v>
      </c>
      <c r="E20" s="156"/>
      <c r="F20" s="157">
        <f>D20</f>
        <v>20</v>
      </c>
      <c r="G20" s="157"/>
    </row>
    <row r="21" spans="1:10" ht="15.6" thickTop="1" thickBot="1">
      <c r="A21" s="146" t="s">
        <v>17</v>
      </c>
      <c r="B21" s="147"/>
      <c r="C21" s="154"/>
      <c r="D21" s="156">
        <v>20</v>
      </c>
      <c r="E21" s="156"/>
      <c r="F21" s="157">
        <f>D21</f>
        <v>20</v>
      </c>
      <c r="G21" s="157"/>
    </row>
    <row r="22" spans="1:10" ht="6.9" customHeight="1" thickTop="1"/>
    <row r="23" spans="1:10">
      <c r="A23" s="175" t="s">
        <v>187</v>
      </c>
      <c r="B23" s="175"/>
      <c r="C23" s="175"/>
      <c r="D23" s="175"/>
      <c r="E23" s="175"/>
      <c r="F23" s="175"/>
      <c r="G23" s="175"/>
      <c r="H23" s="175"/>
      <c r="I23" s="175"/>
      <c r="J23" s="175"/>
    </row>
    <row r="24" spans="1:10" ht="6.9" customHeight="1"/>
    <row r="25" spans="1:10" ht="15" thickBot="1">
      <c r="A25" s="166" t="s">
        <v>11</v>
      </c>
      <c r="B25" s="167"/>
      <c r="C25" s="167"/>
      <c r="D25" s="168"/>
      <c r="E25" s="130" t="s">
        <v>65</v>
      </c>
      <c r="F25" s="130"/>
    </row>
    <row r="26" spans="1:10" ht="15.6" thickTop="1" thickBot="1">
      <c r="A26" s="114" t="s">
        <v>22</v>
      </c>
      <c r="B26" s="152"/>
      <c r="C26" s="152"/>
      <c r="D26" s="153"/>
      <c r="E26" s="156">
        <v>1200</v>
      </c>
      <c r="F26" s="156"/>
    </row>
    <row r="27" spans="1:10" ht="15" thickTop="1">
      <c r="A27" s="114" t="s">
        <v>13</v>
      </c>
      <c r="B27" s="152"/>
      <c r="C27" s="152"/>
      <c r="D27" s="153"/>
      <c r="E27" s="162">
        <f>F9</f>
        <v>350</v>
      </c>
      <c r="F27" s="162"/>
    </row>
    <row r="28" spans="1:10">
      <c r="A28" s="114" t="s">
        <v>12</v>
      </c>
      <c r="B28" s="152"/>
      <c r="C28" s="152"/>
      <c r="D28" s="153"/>
      <c r="E28" s="162">
        <f>F14</f>
        <v>410</v>
      </c>
      <c r="F28" s="162"/>
    </row>
    <row r="29" spans="1:10">
      <c r="A29" s="163" t="s">
        <v>67</v>
      </c>
      <c r="B29" s="164"/>
      <c r="C29" s="164"/>
      <c r="D29" s="165"/>
      <c r="E29" s="162">
        <f>-F19</f>
        <v>-40</v>
      </c>
      <c r="F29" s="162"/>
      <c r="G29" s="61"/>
      <c r="H29" s="61"/>
      <c r="I29" s="61"/>
      <c r="J29" s="61"/>
    </row>
    <row r="30" spans="1:10">
      <c r="A30" s="158" t="s">
        <v>23</v>
      </c>
      <c r="B30" s="159"/>
      <c r="C30" s="159"/>
      <c r="D30" s="160"/>
      <c r="E30" s="161">
        <f>E26-SUM(E27:F29)</f>
        <v>480</v>
      </c>
      <c r="F30" s="161"/>
      <c r="G30" s="61"/>
      <c r="H30" s="61"/>
      <c r="I30" s="61"/>
      <c r="J30" s="61"/>
    </row>
    <row r="31" spans="1:10" ht="6.9" customHeight="1">
      <c r="A31" s="7"/>
    </row>
    <row r="32" spans="1:10" ht="15" thickBot="1">
      <c r="A32" s="1" t="s">
        <v>35</v>
      </c>
    </row>
    <row r="33" spans="1:10" ht="15" thickTop="1">
      <c r="A33" s="103"/>
      <c r="B33" s="104"/>
      <c r="C33" s="104"/>
      <c r="D33" s="104"/>
      <c r="E33" s="104"/>
      <c r="F33" s="104"/>
      <c r="G33" s="104"/>
      <c r="H33" s="104"/>
      <c r="I33" s="104"/>
      <c r="J33" s="105"/>
    </row>
    <row r="34" spans="1:10">
      <c r="A34" s="106"/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>
      <c r="A35" s="106"/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>
      <c r="A36" s="106"/>
      <c r="B36" s="107"/>
      <c r="C36" s="107"/>
      <c r="D36" s="107"/>
      <c r="E36" s="107"/>
      <c r="F36" s="107"/>
      <c r="G36" s="107"/>
      <c r="H36" s="107"/>
      <c r="I36" s="107"/>
      <c r="J36" s="108"/>
    </row>
    <row r="37" spans="1:10">
      <c r="A37" s="106"/>
      <c r="B37" s="107"/>
      <c r="C37" s="107"/>
      <c r="D37" s="107"/>
      <c r="E37" s="107"/>
      <c r="F37" s="107"/>
      <c r="G37" s="107"/>
      <c r="H37" s="107"/>
      <c r="I37" s="107"/>
      <c r="J37" s="108"/>
    </row>
    <row r="38" spans="1:10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0">
      <c r="A40" s="106"/>
      <c r="B40" s="107"/>
      <c r="C40" s="107"/>
      <c r="D40" s="107"/>
      <c r="E40" s="107"/>
      <c r="F40" s="107"/>
      <c r="G40" s="107"/>
      <c r="H40" s="107"/>
      <c r="I40" s="107"/>
      <c r="J40" s="108"/>
    </row>
    <row r="41" spans="1:10">
      <c r="A41" s="106"/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0">
      <c r="A42" s="106"/>
      <c r="B42" s="107"/>
      <c r="C42" s="107"/>
      <c r="D42" s="107"/>
      <c r="E42" s="107"/>
      <c r="F42" s="107"/>
      <c r="G42" s="107"/>
      <c r="H42" s="107"/>
      <c r="I42" s="107"/>
      <c r="J42" s="108"/>
    </row>
    <row r="43" spans="1:10">
      <c r="A43" s="106"/>
      <c r="B43" s="107"/>
      <c r="C43" s="107"/>
      <c r="D43" s="107"/>
      <c r="E43" s="107"/>
      <c r="F43" s="107"/>
      <c r="G43" s="107"/>
      <c r="H43" s="107"/>
      <c r="I43" s="107"/>
      <c r="J43" s="108"/>
    </row>
    <row r="44" spans="1:10">
      <c r="A44" s="106"/>
      <c r="B44" s="107"/>
      <c r="C44" s="107"/>
      <c r="D44" s="107"/>
      <c r="E44" s="107"/>
      <c r="F44" s="107"/>
      <c r="G44" s="107"/>
      <c r="H44" s="107"/>
      <c r="I44" s="107"/>
      <c r="J44" s="108"/>
    </row>
    <row r="45" spans="1:10">
      <c r="A45" s="106"/>
      <c r="B45" s="107"/>
      <c r="C45" s="107"/>
      <c r="D45" s="107"/>
      <c r="E45" s="107"/>
      <c r="F45" s="107"/>
      <c r="G45" s="107"/>
      <c r="H45" s="107"/>
      <c r="I45" s="107"/>
      <c r="J45" s="108"/>
    </row>
    <row r="46" spans="1:10">
      <c r="A46" s="106"/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0" ht="15" thickBot="1">
      <c r="A47" s="109"/>
      <c r="B47" s="110"/>
      <c r="C47" s="110"/>
      <c r="D47" s="110"/>
      <c r="E47" s="110"/>
      <c r="F47" s="110"/>
      <c r="G47" s="110"/>
      <c r="H47" s="110"/>
      <c r="I47" s="110"/>
      <c r="J47" s="111"/>
    </row>
    <row r="48" spans="1:10" ht="15" thickTop="1"/>
  </sheetData>
  <sheetProtection algorithmName="SHA-512" hashValue="WYkQGfnZklU+bUC1ev+RYs9LAcJDDElfgLSP4Bi/k8z0nXGcv6B7/Jl7Hmlh2IRMwYq/0NPbYUwY53R+CLfi6g==" saltValue="GnNBkKZeQmzeFflnuvdhmw==" spinCount="100000" sheet="1" objects="1" scenarios="1"/>
  <mergeCells count="58">
    <mergeCell ref="D13:E13"/>
    <mergeCell ref="D14:E14"/>
    <mergeCell ref="D18:E18"/>
    <mergeCell ref="F18:G18"/>
    <mergeCell ref="D11:E11"/>
    <mergeCell ref="D12:E12"/>
    <mergeCell ref="F11:G11"/>
    <mergeCell ref="F12:G12"/>
    <mergeCell ref="F13:G13"/>
    <mergeCell ref="D15:E15"/>
    <mergeCell ref="F15:G15"/>
    <mergeCell ref="F16:G16"/>
    <mergeCell ref="D16:E16"/>
    <mergeCell ref="D17:E17"/>
    <mergeCell ref="F17:G17"/>
    <mergeCell ref="E25:F25"/>
    <mergeCell ref="A26:D26"/>
    <mergeCell ref="E26:F26"/>
    <mergeCell ref="A23:J23"/>
    <mergeCell ref="F14:G14"/>
    <mergeCell ref="A15:C15"/>
    <mergeCell ref="A4:J4"/>
    <mergeCell ref="D8:E8"/>
    <mergeCell ref="F8:G8"/>
    <mergeCell ref="D9:E9"/>
    <mergeCell ref="D10:E10"/>
    <mergeCell ref="F9:G9"/>
    <mergeCell ref="F10:G10"/>
    <mergeCell ref="A6:J6"/>
    <mergeCell ref="A8:C8"/>
    <mergeCell ref="A9:C9"/>
    <mergeCell ref="A10:C10"/>
    <mergeCell ref="A33:J47"/>
    <mergeCell ref="F19:G19"/>
    <mergeCell ref="D20:E20"/>
    <mergeCell ref="F20:G20"/>
    <mergeCell ref="D21:E21"/>
    <mergeCell ref="D19:E19"/>
    <mergeCell ref="F21:G21"/>
    <mergeCell ref="A30:D30"/>
    <mergeCell ref="E30:F30"/>
    <mergeCell ref="A27:D27"/>
    <mergeCell ref="E27:F27"/>
    <mergeCell ref="A28:D28"/>
    <mergeCell ref="E28:F28"/>
    <mergeCell ref="A29:D29"/>
    <mergeCell ref="E29:F29"/>
    <mergeCell ref="A25:D25"/>
    <mergeCell ref="A11:C11"/>
    <mergeCell ref="A12:C12"/>
    <mergeCell ref="A13:C13"/>
    <mergeCell ref="A14:C14"/>
    <mergeCell ref="A21:C21"/>
    <mergeCell ref="A16:C16"/>
    <mergeCell ref="A17:C17"/>
    <mergeCell ref="A18:C18"/>
    <mergeCell ref="A19:C19"/>
    <mergeCell ref="A20:C20"/>
  </mergeCells>
  <dataValidations count="1">
    <dataValidation type="decimal" operator="greaterThanOrEqual" allowBlank="1" showInputMessage="1" showErrorMessage="1" errorTitle="Atenção" error="Preencher com valor maior ou igual a zero." sqref="D20:G21 D17:G18 D15:G15 D12:G13 D10:G10" xr:uid="{00000000-0002-0000-03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J104"/>
  <sheetViews>
    <sheetView showGridLines="0" showRowColHeaders="0" showRuler="0" view="pageLayout" zoomScale="150" zoomScaleNormal="100" zoomScalePageLayoutView="150" workbookViewId="0">
      <selection activeCell="A4" sqref="A4:J4"/>
    </sheetView>
  </sheetViews>
  <sheetFormatPr defaultColWidth="9.109375" defaultRowHeight="14.4"/>
  <cols>
    <col min="1" max="2" width="9.88671875" customWidth="1"/>
    <col min="3" max="3" width="9.109375" customWidth="1"/>
    <col min="4" max="4" width="9.6640625" customWidth="1"/>
    <col min="5" max="5" width="9.88671875" customWidth="1"/>
    <col min="6" max="6" width="10" customWidth="1"/>
    <col min="7" max="8" width="10.33203125" customWidth="1"/>
    <col min="9" max="9" width="9.109375" customWidth="1"/>
  </cols>
  <sheetData>
    <row r="1" spans="1:10" ht="6.9" customHeight="1">
      <c r="A1" s="1"/>
    </row>
    <row r="2" spans="1:10">
      <c r="A2" s="1"/>
    </row>
    <row r="3" spans="1:10" ht="6.9" customHeight="1">
      <c r="A3" s="7"/>
    </row>
    <row r="4" spans="1:10">
      <c r="A4" s="195" t="s">
        <v>107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0" ht="6.9" customHeight="1">
      <c r="A5" s="7"/>
    </row>
    <row r="6" spans="1:10">
      <c r="A6" s="175" t="s">
        <v>108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ht="6.9" customHeight="1">
      <c r="A7" s="7"/>
    </row>
    <row r="8" spans="1:10">
      <c r="A8" s="2" t="s">
        <v>76</v>
      </c>
    </row>
    <row r="9" spans="1:10" ht="6.9" customHeight="1">
      <c r="A9" s="7"/>
    </row>
    <row r="10" spans="1:10">
      <c r="A10" s="115" t="s">
        <v>11</v>
      </c>
      <c r="B10" s="196"/>
      <c r="C10" s="116"/>
      <c r="D10" s="130" t="s">
        <v>21</v>
      </c>
      <c r="E10" s="130"/>
    </row>
    <row r="11" spans="1:10" ht="15" thickBot="1">
      <c r="A11" s="163" t="s">
        <v>95</v>
      </c>
      <c r="B11" s="164"/>
      <c r="C11" s="164"/>
      <c r="D11" s="197">
        <f>'3. Avaliação Atuarial'!F11+'3. Avaliação Atuarial'!F16-'3. Avaliação Atuarial'!F19</f>
        <v>220</v>
      </c>
      <c r="E11" s="197"/>
    </row>
    <row r="12" spans="1:10" ht="15.6" thickTop="1" thickBot="1">
      <c r="A12" s="163" t="s">
        <v>68</v>
      </c>
      <c r="B12" s="164"/>
      <c r="C12" s="164"/>
      <c r="D12" s="198">
        <v>8</v>
      </c>
      <c r="E12" s="199"/>
    </row>
    <row r="13" spans="1:10" ht="15" thickTop="1">
      <c r="A13" s="163" t="s">
        <v>26</v>
      </c>
      <c r="B13" s="164"/>
      <c r="C13" s="164"/>
      <c r="D13" s="200">
        <f>MIN(10%+1%*D12,25%)</f>
        <v>0.18</v>
      </c>
      <c r="E13" s="200"/>
    </row>
    <row r="14" spans="1:10">
      <c r="A14" s="183" t="s">
        <v>27</v>
      </c>
      <c r="B14" s="192"/>
      <c r="C14" s="192"/>
      <c r="D14" s="193">
        <f>MIN(MAX('3. Avaliação Atuarial'!E30,0),D13*D11)</f>
        <v>39.6</v>
      </c>
      <c r="E14" s="194"/>
    </row>
    <row r="15" spans="1:10">
      <c r="A15" s="183" t="s">
        <v>28</v>
      </c>
      <c r="B15" s="192"/>
      <c r="C15" s="192"/>
      <c r="D15" s="193">
        <f>MAX('3. Avaliação Atuarial'!E30,0)-D14</f>
        <v>440.4</v>
      </c>
      <c r="E15" s="194"/>
    </row>
    <row r="16" spans="1:10" ht="6.9" customHeight="1">
      <c r="A16" s="7"/>
    </row>
    <row r="17" spans="1:10">
      <c r="A17" s="2" t="s">
        <v>86</v>
      </c>
    </row>
    <row r="18" spans="1:10" ht="6.9" customHeight="1" thickBot="1">
      <c r="A18" s="7"/>
    </row>
    <row r="19" spans="1:10" ht="15.6" thickTop="1" thickBot="1">
      <c r="A19" s="2" t="s">
        <v>81</v>
      </c>
      <c r="F19" s="39"/>
      <c r="G19" s="12" t="s">
        <v>77</v>
      </c>
      <c r="H19" s="39"/>
    </row>
    <row r="20" spans="1:10" ht="6.9" customHeight="1" thickTop="1">
      <c r="A20" s="7"/>
    </row>
    <row r="21" spans="1:10" ht="15" thickBot="1">
      <c r="C21" s="189" t="s">
        <v>78</v>
      </c>
      <c r="D21" s="190"/>
      <c r="E21" s="9" t="s">
        <v>20</v>
      </c>
      <c r="F21" s="130" t="s">
        <v>28</v>
      </c>
      <c r="G21" s="130"/>
    </row>
    <row r="22" spans="1:10" ht="15.6" thickTop="1" thickBot="1">
      <c r="A22" s="191" t="s">
        <v>24</v>
      </c>
      <c r="B22" s="163"/>
      <c r="C22" s="177">
        <v>3</v>
      </c>
      <c r="D22" s="178"/>
      <c r="E22" s="13">
        <f>IF($C$24=0,0,C22/$C$24)</f>
        <v>0.75</v>
      </c>
      <c r="F22" s="179">
        <f>$D$15*E22</f>
        <v>330.29999999999995</v>
      </c>
      <c r="G22" s="179"/>
    </row>
    <row r="23" spans="1:10" ht="15.6" thickTop="1" thickBot="1">
      <c r="A23" s="51" t="s">
        <v>25</v>
      </c>
      <c r="B23" s="50"/>
      <c r="C23" s="177">
        <v>1</v>
      </c>
      <c r="D23" s="178"/>
      <c r="E23" s="13">
        <f>IF($C$24=0,0,C23/$C$24)</f>
        <v>0.25</v>
      </c>
      <c r="F23" s="179">
        <f>$D$15*E23</f>
        <v>110.1</v>
      </c>
      <c r="G23" s="179"/>
    </row>
    <row r="24" spans="1:10" ht="15" thickTop="1">
      <c r="A24" s="166" t="s">
        <v>8</v>
      </c>
      <c r="B24" s="168"/>
      <c r="C24" s="186">
        <f>C22+C23</f>
        <v>4</v>
      </c>
      <c r="D24" s="187"/>
      <c r="E24" s="14">
        <f>E22+E23</f>
        <v>1</v>
      </c>
      <c r="F24" s="180">
        <f>F22+F23</f>
        <v>440.4</v>
      </c>
      <c r="G24" s="180"/>
    </row>
    <row r="25" spans="1:10" ht="6.9" customHeight="1">
      <c r="A25" s="7"/>
    </row>
    <row r="26" spans="1:10" ht="15" thickBot="1">
      <c r="A26" s="1" t="s">
        <v>35</v>
      </c>
    </row>
    <row r="27" spans="1:10" ht="15" thickTop="1">
      <c r="A27" s="103"/>
      <c r="B27" s="104"/>
      <c r="C27" s="104"/>
      <c r="D27" s="104"/>
      <c r="E27" s="104"/>
      <c r="F27" s="104"/>
      <c r="G27" s="104"/>
      <c r="H27" s="104"/>
      <c r="I27" s="104"/>
      <c r="J27" s="105"/>
    </row>
    <row r="28" spans="1:10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0">
      <c r="A29" s="106"/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0">
      <c r="A30" s="106"/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0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0">
      <c r="A32" s="106"/>
      <c r="B32" s="107"/>
      <c r="C32" s="107"/>
      <c r="D32" s="107"/>
      <c r="E32" s="107"/>
      <c r="F32" s="107"/>
      <c r="G32" s="107"/>
      <c r="H32" s="107"/>
      <c r="I32" s="107"/>
      <c r="J32" s="108"/>
    </row>
    <row r="33" spans="1:10">
      <c r="A33" s="106"/>
      <c r="B33" s="107"/>
      <c r="C33" s="107"/>
      <c r="D33" s="107"/>
      <c r="E33" s="107"/>
      <c r="F33" s="107"/>
      <c r="G33" s="107"/>
      <c r="H33" s="107"/>
      <c r="I33" s="107"/>
      <c r="J33" s="108"/>
    </row>
    <row r="34" spans="1:10">
      <c r="A34" s="106"/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>
      <c r="A35" s="106"/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 ht="15" thickBot="1">
      <c r="A36" s="109"/>
      <c r="B36" s="110"/>
      <c r="C36" s="110"/>
      <c r="D36" s="110"/>
      <c r="E36" s="110"/>
      <c r="F36" s="110"/>
      <c r="G36" s="110"/>
      <c r="H36" s="110"/>
      <c r="I36" s="110"/>
      <c r="J36" s="111"/>
    </row>
    <row r="37" spans="1:10" ht="6.9" customHeight="1" thickTop="1"/>
    <row r="38" spans="1:10">
      <c r="A38" s="175" t="s">
        <v>109</v>
      </c>
      <c r="B38" s="175"/>
      <c r="C38" s="175"/>
      <c r="D38" s="175"/>
      <c r="E38" s="175"/>
      <c r="F38" s="175"/>
      <c r="G38" s="175"/>
      <c r="H38" s="175"/>
      <c r="I38" s="175"/>
      <c r="J38" s="175"/>
    </row>
    <row r="39" spans="1:10" ht="6.9" customHeight="1">
      <c r="A39" s="7"/>
    </row>
    <row r="40" spans="1:10">
      <c r="A40" s="2" t="s">
        <v>87</v>
      </c>
    </row>
    <row r="41" spans="1:10" ht="6.9" customHeight="1" thickBot="1">
      <c r="A41" s="7"/>
    </row>
    <row r="42" spans="1:10" ht="15.6" thickTop="1" thickBot="1">
      <c r="A42" s="2" t="s">
        <v>80</v>
      </c>
      <c r="E42" s="39"/>
      <c r="F42" s="12" t="s">
        <v>77</v>
      </c>
      <c r="G42" s="39"/>
    </row>
    <row r="43" spans="1:10" ht="6.9" customHeight="1" thickTop="1">
      <c r="A43" s="7"/>
    </row>
    <row r="44" spans="1:10" ht="15" thickBot="1">
      <c r="A44" s="7"/>
      <c r="C44" s="189" t="s">
        <v>78</v>
      </c>
      <c r="D44" s="190"/>
      <c r="E44" s="9" t="s">
        <v>20</v>
      </c>
      <c r="F44" s="130" t="s">
        <v>79</v>
      </c>
      <c r="G44" s="130"/>
    </row>
    <row r="45" spans="1:10" ht="15.6" thickTop="1" thickBot="1">
      <c r="A45" s="181" t="s">
        <v>24</v>
      </c>
      <c r="B45" s="182"/>
      <c r="C45" s="177"/>
      <c r="D45" s="178"/>
      <c r="E45" s="13">
        <f>IF($C$47=0,0,C45/$C$47)</f>
        <v>0</v>
      </c>
      <c r="F45" s="179">
        <f>-MIN('3. Avaliação Atuarial'!$E$30,0)*E45</f>
        <v>0</v>
      </c>
      <c r="G45" s="179"/>
    </row>
    <row r="46" spans="1:10" ht="15.6" thickTop="1" thickBot="1">
      <c r="A46" s="181" t="s">
        <v>25</v>
      </c>
      <c r="B46" s="182"/>
      <c r="C46" s="177"/>
      <c r="D46" s="178"/>
      <c r="E46" s="13">
        <f>IF($C$47=0,0,C46/$C$47)</f>
        <v>0</v>
      </c>
      <c r="F46" s="179">
        <f>-MIN('3. Avaliação Atuarial'!$E$30,0)*E46</f>
        <v>0</v>
      </c>
      <c r="G46" s="179"/>
    </row>
    <row r="47" spans="1:10" ht="15" thickTop="1">
      <c r="A47" s="130" t="s">
        <v>8</v>
      </c>
      <c r="B47" s="130"/>
      <c r="C47" s="186">
        <f>SUM(C45:D46)</f>
        <v>0</v>
      </c>
      <c r="D47" s="187"/>
      <c r="E47" s="14">
        <f>E45+E46</f>
        <v>0</v>
      </c>
      <c r="F47" s="180">
        <f>F45+F46</f>
        <v>0</v>
      </c>
      <c r="G47" s="180"/>
    </row>
    <row r="48" spans="1:10" ht="6.9" customHeight="1">
      <c r="A48" s="7"/>
    </row>
    <row r="49" spans="1:10">
      <c r="A49" s="7"/>
    </row>
    <row r="50" spans="1:10">
      <c r="A50" s="7"/>
    </row>
    <row r="51" spans="1:10">
      <c r="A51" s="7"/>
    </row>
    <row r="52" spans="1:10">
      <c r="A52" s="7"/>
    </row>
    <row r="53" spans="1:10">
      <c r="A53" s="7"/>
    </row>
    <row r="54" spans="1:10">
      <c r="A54" s="7"/>
    </row>
    <row r="55" spans="1:10">
      <c r="A55" s="7"/>
    </row>
    <row r="56" spans="1:10">
      <c r="A56" s="7"/>
    </row>
    <row r="57" spans="1:10" ht="6.9" customHeight="1">
      <c r="A57" s="7"/>
    </row>
    <row r="58" spans="1:10" ht="15" thickBot="1">
      <c r="A58" s="1" t="s">
        <v>35</v>
      </c>
    </row>
    <row r="59" spans="1:10" ht="15" thickTop="1">
      <c r="A59" s="103"/>
      <c r="B59" s="104"/>
      <c r="C59" s="104"/>
      <c r="D59" s="104"/>
      <c r="E59" s="104"/>
      <c r="F59" s="104"/>
      <c r="G59" s="104"/>
      <c r="H59" s="104"/>
      <c r="I59" s="104"/>
      <c r="J59" s="105"/>
    </row>
    <row r="60" spans="1:10">
      <c r="A60" s="106"/>
      <c r="B60" s="107"/>
      <c r="C60" s="107"/>
      <c r="D60" s="107"/>
      <c r="E60" s="107"/>
      <c r="F60" s="107"/>
      <c r="G60" s="107"/>
      <c r="H60" s="107"/>
      <c r="I60" s="107"/>
      <c r="J60" s="108"/>
    </row>
    <row r="61" spans="1:10">
      <c r="A61" s="106"/>
      <c r="B61" s="107"/>
      <c r="C61" s="107"/>
      <c r="D61" s="107"/>
      <c r="E61" s="107"/>
      <c r="F61" s="107"/>
      <c r="G61" s="107"/>
      <c r="H61" s="107"/>
      <c r="I61" s="107"/>
      <c r="J61" s="108"/>
    </row>
    <row r="62" spans="1:10">
      <c r="A62" s="106"/>
      <c r="B62" s="107"/>
      <c r="C62" s="107"/>
      <c r="D62" s="107"/>
      <c r="E62" s="107"/>
      <c r="F62" s="107"/>
      <c r="G62" s="107"/>
      <c r="H62" s="107"/>
      <c r="I62" s="107"/>
      <c r="J62" s="108"/>
    </row>
    <row r="63" spans="1:10">
      <c r="A63" s="106"/>
      <c r="B63" s="107"/>
      <c r="C63" s="107"/>
      <c r="D63" s="107"/>
      <c r="E63" s="107"/>
      <c r="F63" s="107"/>
      <c r="G63" s="107"/>
      <c r="H63" s="107"/>
      <c r="I63" s="107"/>
      <c r="J63" s="108"/>
    </row>
    <row r="64" spans="1:10">
      <c r="A64" s="106"/>
      <c r="B64" s="107"/>
      <c r="C64" s="107"/>
      <c r="D64" s="107"/>
      <c r="E64" s="107"/>
      <c r="F64" s="107"/>
      <c r="G64" s="107"/>
      <c r="H64" s="107"/>
      <c r="I64" s="107"/>
      <c r="J64" s="108"/>
    </row>
    <row r="65" spans="1:10">
      <c r="A65" s="106"/>
      <c r="B65" s="107"/>
      <c r="C65" s="107"/>
      <c r="D65" s="107"/>
      <c r="E65" s="107"/>
      <c r="F65" s="107"/>
      <c r="G65" s="107"/>
      <c r="H65" s="107"/>
      <c r="I65" s="107"/>
      <c r="J65" s="108"/>
    </row>
    <row r="66" spans="1:10">
      <c r="A66" s="106"/>
      <c r="B66" s="107"/>
      <c r="C66" s="107"/>
      <c r="D66" s="107"/>
      <c r="E66" s="107"/>
      <c r="F66" s="107"/>
      <c r="G66" s="107"/>
      <c r="H66" s="107"/>
      <c r="I66" s="107"/>
      <c r="J66" s="108"/>
    </row>
    <row r="67" spans="1:10">
      <c r="A67" s="106"/>
      <c r="B67" s="107"/>
      <c r="C67" s="107"/>
      <c r="D67" s="107"/>
      <c r="E67" s="107"/>
      <c r="F67" s="107"/>
      <c r="G67" s="107"/>
      <c r="H67" s="107"/>
      <c r="I67" s="107"/>
      <c r="J67" s="108"/>
    </row>
    <row r="68" spans="1:10" ht="15" thickBot="1">
      <c r="A68" s="109"/>
      <c r="B68" s="110"/>
      <c r="C68" s="110"/>
      <c r="D68" s="110"/>
      <c r="E68" s="110"/>
      <c r="F68" s="110"/>
      <c r="G68" s="110"/>
      <c r="H68" s="110"/>
      <c r="I68" s="110"/>
      <c r="J68" s="111"/>
    </row>
    <row r="69" spans="1:10" ht="6.9" customHeight="1" thickTop="1"/>
    <row r="70" spans="1:10">
      <c r="A70" s="175" t="s">
        <v>110</v>
      </c>
      <c r="B70" s="175"/>
      <c r="C70" s="175"/>
      <c r="D70" s="175"/>
      <c r="E70" s="175"/>
      <c r="F70" s="175"/>
      <c r="G70" s="175"/>
      <c r="H70" s="175"/>
      <c r="I70" s="175"/>
      <c r="J70" s="175"/>
    </row>
    <row r="71" spans="1:10" ht="6.9" customHeight="1" thickBot="1"/>
    <row r="72" spans="1:10" ht="15.6" thickTop="1" thickBot="1">
      <c r="A72" s="2" t="s">
        <v>185</v>
      </c>
      <c r="C72" s="177">
        <v>200</v>
      </c>
      <c r="D72" s="178"/>
    </row>
    <row r="73" spans="1:10" ht="6.9" customHeight="1" thickTop="1"/>
    <row r="74" spans="1:10">
      <c r="A74" s="2" t="s">
        <v>86</v>
      </c>
    </row>
    <row r="75" spans="1:10" ht="6.9" customHeight="1" thickBot="1">
      <c r="A75" s="7"/>
    </row>
    <row r="76" spans="1:10" ht="15.6" thickTop="1" thickBot="1">
      <c r="A76" s="2" t="s">
        <v>188</v>
      </c>
      <c r="E76" s="39"/>
      <c r="F76" s="12" t="s">
        <v>77</v>
      </c>
      <c r="G76" s="39"/>
    </row>
    <row r="77" spans="1:10" ht="6.9" customHeight="1" thickTop="1">
      <c r="A77" s="7"/>
    </row>
    <row r="78" spans="1:10" ht="29.4" customHeight="1" thickBot="1">
      <c r="A78" s="7"/>
      <c r="C78" s="140" t="s">
        <v>112</v>
      </c>
      <c r="D78" s="141"/>
      <c r="E78" s="46" t="s">
        <v>20</v>
      </c>
      <c r="F78" s="188" t="s">
        <v>31</v>
      </c>
      <c r="G78" s="188"/>
    </row>
    <row r="79" spans="1:10" ht="15.6" thickTop="1" thickBot="1">
      <c r="A79" s="181" t="s">
        <v>24</v>
      </c>
      <c r="B79" s="182"/>
      <c r="C79" s="177">
        <v>3</v>
      </c>
      <c r="D79" s="178"/>
      <c r="E79" s="13">
        <f>IF($C$72=0,0,C79/$C$81)</f>
        <v>0.75</v>
      </c>
      <c r="F79" s="179">
        <f>$C$72*E79</f>
        <v>150</v>
      </c>
      <c r="G79" s="179"/>
    </row>
    <row r="80" spans="1:10" ht="15.6" thickTop="1" thickBot="1">
      <c r="A80" s="181" t="s">
        <v>25</v>
      </c>
      <c r="B80" s="182"/>
      <c r="C80" s="177">
        <v>1</v>
      </c>
      <c r="D80" s="178"/>
      <c r="E80" s="13">
        <f>IF($C$72=0,0,C80/$C$81)</f>
        <v>0.25</v>
      </c>
      <c r="F80" s="179">
        <f>$C$72*E80</f>
        <v>50</v>
      </c>
      <c r="G80" s="179"/>
    </row>
    <row r="81" spans="1:10" ht="15" thickTop="1">
      <c r="A81" s="130" t="s">
        <v>8</v>
      </c>
      <c r="B81" s="130"/>
      <c r="C81" s="186">
        <f>SUM(C79:D80)</f>
        <v>4</v>
      </c>
      <c r="D81" s="187"/>
      <c r="E81" s="14">
        <f>E79+E80</f>
        <v>1</v>
      </c>
      <c r="F81" s="180">
        <f>F79+F80</f>
        <v>200</v>
      </c>
      <c r="G81" s="180"/>
    </row>
    <row r="82" spans="1:10" ht="6.9" customHeight="1">
      <c r="A82" s="7"/>
    </row>
    <row r="83" spans="1:10">
      <c r="A83" s="175" t="s">
        <v>111</v>
      </c>
      <c r="B83" s="175"/>
      <c r="C83" s="175"/>
      <c r="D83" s="175"/>
      <c r="E83" s="175"/>
      <c r="F83" s="175"/>
      <c r="G83" s="175"/>
      <c r="H83" s="175"/>
      <c r="I83" s="175"/>
      <c r="J83" s="175"/>
    </row>
    <row r="84" spans="1:10" ht="6.9" customHeight="1">
      <c r="A84" s="7"/>
    </row>
    <row r="85" spans="1:10">
      <c r="A85" s="130" t="s">
        <v>11</v>
      </c>
      <c r="B85" s="130"/>
      <c r="C85" s="130" t="s">
        <v>88</v>
      </c>
      <c r="D85" s="130"/>
      <c r="E85" s="130" t="s">
        <v>25</v>
      </c>
      <c r="F85" s="130"/>
    </row>
    <row r="86" spans="1:10" s="3" customFormat="1">
      <c r="A86" s="183" t="s">
        <v>89</v>
      </c>
      <c r="B86" s="184"/>
      <c r="C86" s="185">
        <f>SUM(C87:D89)</f>
        <v>519.9</v>
      </c>
      <c r="D86" s="185"/>
      <c r="E86" s="185">
        <f>SUM(E87:F89)</f>
        <v>160.1</v>
      </c>
      <c r="F86" s="185"/>
      <c r="G86"/>
      <c r="H86"/>
    </row>
    <row r="87" spans="1:10" s="3" customFormat="1">
      <c r="A87" s="202" t="s">
        <v>27</v>
      </c>
      <c r="B87" s="203"/>
      <c r="C87" s="201">
        <f>reserva_contingencia</f>
        <v>39.6</v>
      </c>
      <c r="D87" s="201"/>
      <c r="E87" s="201">
        <v>0</v>
      </c>
      <c r="F87" s="201"/>
      <c r="G87"/>
      <c r="H87"/>
    </row>
    <row r="88" spans="1:10" s="3" customFormat="1">
      <c r="A88" s="202" t="s">
        <v>28</v>
      </c>
      <c r="B88" s="203"/>
      <c r="C88" s="201">
        <f>re_part</f>
        <v>330.29999999999995</v>
      </c>
      <c r="D88" s="201"/>
      <c r="E88" s="201">
        <f>re_patr</f>
        <v>110.1</v>
      </c>
      <c r="F88" s="201"/>
      <c r="G88"/>
      <c r="H88"/>
    </row>
    <row r="89" spans="1:10" s="3" customFormat="1">
      <c r="A89" s="202" t="s">
        <v>31</v>
      </c>
      <c r="B89" s="203"/>
      <c r="C89" s="201">
        <f>F79</f>
        <v>150</v>
      </c>
      <c r="D89" s="201"/>
      <c r="E89" s="201">
        <f>F80</f>
        <v>50</v>
      </c>
      <c r="F89" s="201"/>
      <c r="G89"/>
      <c r="H89"/>
    </row>
    <row r="90" spans="1:10" s="3" customFormat="1">
      <c r="A90" s="183" t="s">
        <v>90</v>
      </c>
      <c r="B90" s="184"/>
      <c r="C90" s="185">
        <f>-def_part</f>
        <v>0</v>
      </c>
      <c r="D90" s="185"/>
      <c r="E90" s="185">
        <f>-def_patr</f>
        <v>0</v>
      </c>
      <c r="F90" s="185"/>
      <c r="G90"/>
      <c r="H90"/>
    </row>
    <row r="91" spans="1:10" s="3" customFormat="1">
      <c r="A91" s="130" t="s">
        <v>8</v>
      </c>
      <c r="B91" s="130"/>
      <c r="C91" s="185">
        <f>C86+C90</f>
        <v>519.9</v>
      </c>
      <c r="D91" s="185"/>
      <c r="E91" s="185">
        <f>E86+E90</f>
        <v>160.1</v>
      </c>
      <c r="F91" s="185"/>
      <c r="G91"/>
      <c r="H91"/>
    </row>
    <row r="92" spans="1:10" s="3" customFormat="1" ht="13.8"/>
    <row r="93" spans="1:10" ht="15" thickBot="1">
      <c r="A93" s="1" t="s">
        <v>35</v>
      </c>
    </row>
    <row r="94" spans="1:10" ht="15" thickTop="1">
      <c r="A94" s="103"/>
      <c r="B94" s="104"/>
      <c r="C94" s="104"/>
      <c r="D94" s="104"/>
      <c r="E94" s="104"/>
      <c r="F94" s="104"/>
      <c r="G94" s="104"/>
      <c r="H94" s="104"/>
      <c r="I94" s="104"/>
      <c r="J94" s="105"/>
    </row>
    <row r="95" spans="1:10">
      <c r="A95" s="106"/>
      <c r="B95" s="107"/>
      <c r="C95" s="107"/>
      <c r="D95" s="107"/>
      <c r="E95" s="107"/>
      <c r="F95" s="107"/>
      <c r="G95" s="107"/>
      <c r="H95" s="107"/>
      <c r="I95" s="107"/>
      <c r="J95" s="108"/>
    </row>
    <row r="96" spans="1:10">
      <c r="A96" s="106"/>
      <c r="B96" s="107"/>
      <c r="C96" s="107"/>
      <c r="D96" s="107"/>
      <c r="E96" s="107"/>
      <c r="F96" s="107"/>
      <c r="G96" s="107"/>
      <c r="H96" s="107"/>
      <c r="I96" s="107"/>
      <c r="J96" s="108"/>
    </row>
    <row r="97" spans="1:10">
      <c r="A97" s="106"/>
      <c r="B97" s="107"/>
      <c r="C97" s="107"/>
      <c r="D97" s="107"/>
      <c r="E97" s="107"/>
      <c r="F97" s="107"/>
      <c r="G97" s="107"/>
      <c r="H97" s="107"/>
      <c r="I97" s="107"/>
      <c r="J97" s="108"/>
    </row>
    <row r="98" spans="1:10">
      <c r="A98" s="106"/>
      <c r="B98" s="107"/>
      <c r="C98" s="107"/>
      <c r="D98" s="107"/>
      <c r="E98" s="107"/>
      <c r="F98" s="107"/>
      <c r="G98" s="107"/>
      <c r="H98" s="107"/>
      <c r="I98" s="107"/>
      <c r="J98" s="108"/>
    </row>
    <row r="99" spans="1:10">
      <c r="A99" s="106"/>
      <c r="B99" s="107"/>
      <c r="C99" s="107"/>
      <c r="D99" s="107"/>
      <c r="E99" s="107"/>
      <c r="F99" s="107"/>
      <c r="G99" s="107"/>
      <c r="H99" s="107"/>
      <c r="I99" s="107"/>
      <c r="J99" s="108"/>
    </row>
    <row r="100" spans="1:10">
      <c r="A100" s="106"/>
      <c r="B100" s="107"/>
      <c r="C100" s="107"/>
      <c r="D100" s="107"/>
      <c r="E100" s="107"/>
      <c r="F100" s="107"/>
      <c r="G100" s="107"/>
      <c r="H100" s="107"/>
      <c r="I100" s="107"/>
      <c r="J100" s="108"/>
    </row>
    <row r="101" spans="1:10">
      <c r="A101" s="106"/>
      <c r="B101" s="107"/>
      <c r="C101" s="107"/>
      <c r="D101" s="107"/>
      <c r="E101" s="107"/>
      <c r="F101" s="107"/>
      <c r="G101" s="107"/>
      <c r="H101" s="107"/>
      <c r="I101" s="107"/>
      <c r="J101" s="108"/>
    </row>
    <row r="102" spans="1:10">
      <c r="A102" s="106"/>
      <c r="B102" s="107"/>
      <c r="C102" s="107"/>
      <c r="D102" s="107"/>
      <c r="E102" s="107"/>
      <c r="F102" s="107"/>
      <c r="G102" s="107"/>
      <c r="H102" s="107"/>
      <c r="I102" s="107"/>
      <c r="J102" s="108"/>
    </row>
    <row r="103" spans="1:10" ht="15" thickBot="1">
      <c r="A103" s="109"/>
      <c r="B103" s="110"/>
      <c r="C103" s="110"/>
      <c r="D103" s="110"/>
      <c r="E103" s="110"/>
      <c r="F103" s="110"/>
      <c r="G103" s="110"/>
      <c r="H103" s="110"/>
      <c r="I103" s="110"/>
      <c r="J103" s="111"/>
    </row>
    <row r="104" spans="1:10" ht="15" thickTop="1"/>
  </sheetData>
  <sheetProtection algorithmName="SHA-512" hashValue="IBhkf2qBTQ84hakPIoF4TG+r/9Z09wfTfp9bZ/++U1n5JH2B/j6toPaGCbNnHJ8dp3/lcJZX1IcGn/Zjfgz/Qw==" saltValue="1ufNLIvikOjvj9/kMd/VUA==" spinCount="100000" sheet="1" objects="1" scenarios="1"/>
  <mergeCells count="74">
    <mergeCell ref="E89:F89"/>
    <mergeCell ref="E90:F90"/>
    <mergeCell ref="E91:F91"/>
    <mergeCell ref="A91:B91"/>
    <mergeCell ref="C87:D87"/>
    <mergeCell ref="C88:D88"/>
    <mergeCell ref="C89:D89"/>
    <mergeCell ref="C90:D90"/>
    <mergeCell ref="C91:D91"/>
    <mergeCell ref="A87:B87"/>
    <mergeCell ref="A88:B88"/>
    <mergeCell ref="A89:B89"/>
    <mergeCell ref="E87:F87"/>
    <mergeCell ref="E88:F88"/>
    <mergeCell ref="A15:C15"/>
    <mergeCell ref="D15:E15"/>
    <mergeCell ref="A13:C13"/>
    <mergeCell ref="A4:J4"/>
    <mergeCell ref="A6:J6"/>
    <mergeCell ref="A10:C10"/>
    <mergeCell ref="D10:E10"/>
    <mergeCell ref="A11:C11"/>
    <mergeCell ref="D11:E11"/>
    <mergeCell ref="A12:C12"/>
    <mergeCell ref="D12:E12"/>
    <mergeCell ref="D13:E13"/>
    <mergeCell ref="A14:C14"/>
    <mergeCell ref="D14:E14"/>
    <mergeCell ref="A38:J38"/>
    <mergeCell ref="A45:B45"/>
    <mergeCell ref="C44:D44"/>
    <mergeCell ref="C45:D45"/>
    <mergeCell ref="F21:G21"/>
    <mergeCell ref="A27:J36"/>
    <mergeCell ref="C21:D21"/>
    <mergeCell ref="C22:D22"/>
    <mergeCell ref="C23:D23"/>
    <mergeCell ref="C24:D24"/>
    <mergeCell ref="A24:B24"/>
    <mergeCell ref="A22:B22"/>
    <mergeCell ref="F22:G22"/>
    <mergeCell ref="F23:G23"/>
    <mergeCell ref="F24:G24"/>
    <mergeCell ref="C85:D85"/>
    <mergeCell ref="E85:F85"/>
    <mergeCell ref="A85:B85"/>
    <mergeCell ref="A83:J83"/>
    <mergeCell ref="C47:D47"/>
    <mergeCell ref="A81:B81"/>
    <mergeCell ref="C81:D81"/>
    <mergeCell ref="A70:J70"/>
    <mergeCell ref="C78:D78"/>
    <mergeCell ref="F78:G78"/>
    <mergeCell ref="C79:D79"/>
    <mergeCell ref="F79:G79"/>
    <mergeCell ref="C80:D80"/>
    <mergeCell ref="F80:G80"/>
    <mergeCell ref="F81:G81"/>
    <mergeCell ref="C46:D46"/>
    <mergeCell ref="C72:D72"/>
    <mergeCell ref="A94:J103"/>
    <mergeCell ref="F44:G44"/>
    <mergeCell ref="F45:G45"/>
    <mergeCell ref="F46:G46"/>
    <mergeCell ref="F47:G47"/>
    <mergeCell ref="A46:B46"/>
    <mergeCell ref="A47:B47"/>
    <mergeCell ref="A59:J68"/>
    <mergeCell ref="A80:B80"/>
    <mergeCell ref="A79:B79"/>
    <mergeCell ref="A90:B90"/>
    <mergeCell ref="A86:B86"/>
    <mergeCell ref="C86:D86"/>
    <mergeCell ref="E86:F86"/>
  </mergeCells>
  <dataValidations count="1">
    <dataValidation type="decimal" operator="greaterThanOrEqual" allowBlank="1" showInputMessage="1" showErrorMessage="1" errorTitle="Atenção" error="Preencher com valor maior ou igual a zero." sqref="D23 D12:E12 C22:C23 C45:C46 F45:F46 C79:C80 F79:F80" xr:uid="{00000000-0002-0000-04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9"/>
  <dimension ref="A1:J179"/>
  <sheetViews>
    <sheetView showGridLines="0" showRowColHeaders="0" showRuler="0" view="pageLayout" zoomScale="150" zoomScaleNormal="100" zoomScalePageLayoutView="150" workbookViewId="0">
      <selection activeCell="A3" sqref="A3:J3"/>
    </sheetView>
  </sheetViews>
  <sheetFormatPr defaultColWidth="9.109375" defaultRowHeight="14.4"/>
  <cols>
    <col min="1" max="2" width="10.5546875" customWidth="1"/>
    <col min="3" max="9" width="9.109375" customWidth="1"/>
  </cols>
  <sheetData>
    <row r="1" spans="1:10">
      <c r="A1" s="1"/>
    </row>
    <row r="2" spans="1:10" ht="6.9" customHeight="1">
      <c r="A2" s="1"/>
    </row>
    <row r="3" spans="1:10">
      <c r="A3" s="195" t="s">
        <v>125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6.9" customHeight="1">
      <c r="A4" s="7"/>
    </row>
    <row r="5" spans="1:10" s="3" customFormat="1">
      <c r="A5" s="171" t="s">
        <v>127</v>
      </c>
      <c r="B5" s="171"/>
      <c r="C5" s="171"/>
      <c r="D5" s="171"/>
      <c r="E5" s="171"/>
      <c r="F5" s="171"/>
      <c r="G5" s="171"/>
      <c r="H5" s="171"/>
      <c r="I5" s="171"/>
      <c r="J5" s="171"/>
    </row>
    <row r="6" spans="1:10" ht="6.9" customHeight="1" thickBot="1">
      <c r="A6" s="7"/>
    </row>
    <row r="7" spans="1:10" s="3" customFormat="1" ht="14.4" customHeight="1" thickTop="1" thickBot="1">
      <c r="A7" s="2" t="s">
        <v>44</v>
      </c>
      <c r="B7" s="213">
        <v>5</v>
      </c>
      <c r="C7" s="214"/>
      <c r="D7" s="2"/>
      <c r="G7"/>
      <c r="H7"/>
    </row>
    <row r="8" spans="1:10" s="3" customFormat="1" ht="14.4" customHeight="1" thickTop="1">
      <c r="A8" s="2" t="s">
        <v>126</v>
      </c>
      <c r="B8" s="204" t="s">
        <v>215</v>
      </c>
      <c r="C8" s="205"/>
      <c r="D8" s="205"/>
      <c r="E8" s="205"/>
      <c r="F8" s="205"/>
      <c r="G8" s="205"/>
      <c r="H8" s="205"/>
      <c r="I8" s="205"/>
      <c r="J8" s="206"/>
    </row>
    <row r="9" spans="1:10" s="3" customFormat="1" ht="14.4" customHeight="1">
      <c r="A9" s="2"/>
      <c r="B9" s="207"/>
      <c r="C9" s="208"/>
      <c r="D9" s="208"/>
      <c r="E9" s="208"/>
      <c r="F9" s="208"/>
      <c r="G9" s="208"/>
      <c r="H9" s="208"/>
      <c r="I9" s="208"/>
      <c r="J9" s="209"/>
    </row>
    <row r="10" spans="1:10" s="3" customFormat="1" ht="14.4" customHeight="1">
      <c r="A10" s="2"/>
      <c r="B10" s="207"/>
      <c r="C10" s="208"/>
      <c r="D10" s="208"/>
      <c r="E10" s="208"/>
      <c r="F10" s="208"/>
      <c r="G10" s="208"/>
      <c r="H10" s="208"/>
      <c r="I10" s="208"/>
      <c r="J10" s="209"/>
    </row>
    <row r="11" spans="1:10" s="3" customFormat="1" ht="14.4" customHeight="1" thickBot="1">
      <c r="A11" s="2"/>
      <c r="B11" s="210"/>
      <c r="C11" s="211"/>
      <c r="D11" s="211"/>
      <c r="E11" s="211"/>
      <c r="F11" s="211"/>
      <c r="G11" s="211"/>
      <c r="H11" s="211"/>
      <c r="I11" s="211"/>
      <c r="J11" s="212"/>
    </row>
    <row r="12" spans="1:10" ht="6.9" customHeight="1" thickTop="1">
      <c r="A12" s="7"/>
    </row>
    <row r="13" spans="1:10" s="3" customFormat="1">
      <c r="A13" s="171" t="s">
        <v>142</v>
      </c>
      <c r="B13" s="171"/>
      <c r="C13" s="171"/>
      <c r="D13" s="171"/>
      <c r="E13" s="171"/>
      <c r="F13" s="171"/>
      <c r="G13" s="171"/>
      <c r="H13" s="171"/>
      <c r="I13" s="171"/>
      <c r="J13" s="171"/>
    </row>
    <row r="14" spans="1:10" ht="6.9" customHeight="1" thickBot="1">
      <c r="A14" s="2"/>
      <c r="B14" s="3"/>
      <c r="C14" s="3"/>
      <c r="D14" s="3"/>
      <c r="E14" s="3"/>
      <c r="F14" s="2"/>
      <c r="I14" s="3"/>
      <c r="J14" s="3"/>
    </row>
    <row r="15" spans="1:10" s="3" customFormat="1" ht="14.4" customHeight="1" thickTop="1" thickBot="1">
      <c r="A15" s="2" t="s">
        <v>44</v>
      </c>
      <c r="B15" s="213"/>
      <c r="C15" s="214"/>
      <c r="D15" s="2"/>
      <c r="G15"/>
      <c r="H15"/>
    </row>
    <row r="16" spans="1:10" s="3" customFormat="1" ht="14.4" customHeight="1" thickTop="1">
      <c r="A16" s="2" t="s">
        <v>126</v>
      </c>
      <c r="B16" s="204"/>
      <c r="C16" s="205"/>
      <c r="D16" s="205"/>
      <c r="E16" s="205"/>
      <c r="F16" s="205"/>
      <c r="G16" s="205"/>
      <c r="H16" s="205"/>
      <c r="I16" s="205"/>
      <c r="J16" s="206"/>
    </row>
    <row r="17" spans="1:10" s="3" customFormat="1" ht="14.4" customHeight="1">
      <c r="A17" s="2"/>
      <c r="B17" s="207"/>
      <c r="C17" s="208"/>
      <c r="D17" s="208"/>
      <c r="E17" s="208"/>
      <c r="F17" s="208"/>
      <c r="G17" s="208"/>
      <c r="H17" s="208"/>
      <c r="I17" s="208"/>
      <c r="J17" s="209"/>
    </row>
    <row r="18" spans="1:10" s="3" customFormat="1" ht="14.4" customHeight="1">
      <c r="A18" s="2"/>
      <c r="B18" s="207"/>
      <c r="C18" s="208"/>
      <c r="D18" s="208"/>
      <c r="E18" s="208"/>
      <c r="F18" s="208"/>
      <c r="G18" s="208"/>
      <c r="H18" s="208"/>
      <c r="I18" s="208"/>
      <c r="J18" s="209"/>
    </row>
    <row r="19" spans="1:10" s="3" customFormat="1" ht="14.4" customHeight="1" thickBot="1">
      <c r="A19" s="2"/>
      <c r="B19" s="210"/>
      <c r="C19" s="211"/>
      <c r="D19" s="211"/>
      <c r="E19" s="211"/>
      <c r="F19" s="211"/>
      <c r="G19" s="211"/>
      <c r="H19" s="211"/>
      <c r="I19" s="211"/>
      <c r="J19" s="212"/>
    </row>
    <row r="20" spans="1:10" ht="6.9" customHeight="1" thickTop="1">
      <c r="A20" s="2"/>
      <c r="B20" s="3"/>
      <c r="C20" s="3"/>
      <c r="D20" s="3"/>
      <c r="E20" s="3"/>
      <c r="F20" s="2"/>
      <c r="I20" s="3"/>
      <c r="J20" s="3"/>
    </row>
    <row r="21" spans="1:10" s="3" customFormat="1">
      <c r="A21" s="171" t="s">
        <v>128</v>
      </c>
      <c r="B21" s="171"/>
      <c r="C21" s="171"/>
      <c r="D21" s="171"/>
      <c r="E21" s="171"/>
      <c r="F21" s="171"/>
      <c r="G21" s="171"/>
      <c r="H21" s="171"/>
      <c r="I21" s="171"/>
      <c r="J21" s="171"/>
    </row>
    <row r="22" spans="1:10" ht="6.9" customHeight="1" thickBot="1">
      <c r="A22" s="2"/>
      <c r="B22" s="3"/>
      <c r="C22" s="3"/>
      <c r="D22" s="3"/>
      <c r="E22" s="3"/>
      <c r="F22" s="2"/>
      <c r="I22" s="3"/>
      <c r="J22" s="3"/>
    </row>
    <row r="23" spans="1:10" s="3" customFormat="1" ht="14.4" customHeight="1" thickTop="1" thickBot="1">
      <c r="A23" s="2" t="s">
        <v>44</v>
      </c>
      <c r="B23" s="213"/>
      <c r="C23" s="214"/>
      <c r="D23" s="2"/>
      <c r="G23"/>
      <c r="H23"/>
    </row>
    <row r="24" spans="1:10" s="3" customFormat="1" ht="14.4" customHeight="1" thickTop="1">
      <c r="A24" s="2" t="s">
        <v>126</v>
      </c>
      <c r="B24" s="204"/>
      <c r="C24" s="205"/>
      <c r="D24" s="205"/>
      <c r="E24" s="205"/>
      <c r="F24" s="205"/>
      <c r="G24" s="205"/>
      <c r="H24" s="205"/>
      <c r="I24" s="205"/>
      <c r="J24" s="206"/>
    </row>
    <row r="25" spans="1:10" s="3" customFormat="1" ht="14.4" customHeight="1">
      <c r="A25" s="2"/>
      <c r="B25" s="207"/>
      <c r="C25" s="208"/>
      <c r="D25" s="208"/>
      <c r="E25" s="208"/>
      <c r="F25" s="208"/>
      <c r="G25" s="208"/>
      <c r="H25" s="208"/>
      <c r="I25" s="208"/>
      <c r="J25" s="209"/>
    </row>
    <row r="26" spans="1:10" s="3" customFormat="1" ht="14.4" customHeight="1">
      <c r="A26" s="2"/>
      <c r="B26" s="207"/>
      <c r="C26" s="208"/>
      <c r="D26" s="208"/>
      <c r="E26" s="208"/>
      <c r="F26" s="208"/>
      <c r="G26" s="208"/>
      <c r="H26" s="208"/>
      <c r="I26" s="208"/>
      <c r="J26" s="209"/>
    </row>
    <row r="27" spans="1:10" s="3" customFormat="1" ht="14.4" customHeight="1" thickBot="1">
      <c r="A27" s="2"/>
      <c r="B27" s="210"/>
      <c r="C27" s="211"/>
      <c r="D27" s="211"/>
      <c r="E27" s="211"/>
      <c r="F27" s="211"/>
      <c r="G27" s="211"/>
      <c r="H27" s="211"/>
      <c r="I27" s="211"/>
      <c r="J27" s="212"/>
    </row>
    <row r="28" spans="1:10" ht="6.9" customHeight="1" thickTop="1">
      <c r="A28" s="2"/>
      <c r="B28" s="3"/>
      <c r="C28" s="3"/>
      <c r="D28" s="3"/>
      <c r="E28" s="3"/>
      <c r="F28" s="2"/>
      <c r="I28" s="3"/>
      <c r="J28" s="3"/>
    </row>
    <row r="29" spans="1:10" ht="15" thickBot="1">
      <c r="A29" s="1" t="s">
        <v>35</v>
      </c>
    </row>
    <row r="30" spans="1:10" ht="15" thickTop="1">
      <c r="A30" s="103"/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0">
      <c r="A32" s="106"/>
      <c r="B32" s="107"/>
      <c r="C32" s="107"/>
      <c r="D32" s="107"/>
      <c r="E32" s="107"/>
      <c r="F32" s="107"/>
      <c r="G32" s="107"/>
      <c r="H32" s="107"/>
      <c r="I32" s="107"/>
      <c r="J32" s="108"/>
    </row>
    <row r="33" spans="1:10">
      <c r="A33" s="106"/>
      <c r="B33" s="107"/>
      <c r="C33" s="107"/>
      <c r="D33" s="107"/>
      <c r="E33" s="107"/>
      <c r="F33" s="107"/>
      <c r="G33" s="107"/>
      <c r="H33" s="107"/>
      <c r="I33" s="107"/>
      <c r="J33" s="108"/>
    </row>
    <row r="34" spans="1:10">
      <c r="A34" s="106"/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 s="3" customFormat="1" ht="13.8">
      <c r="A35" s="106"/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 s="3" customFormat="1" ht="13.8">
      <c r="A36" s="106"/>
      <c r="B36" s="107"/>
      <c r="C36" s="107"/>
      <c r="D36" s="107"/>
      <c r="E36" s="107"/>
      <c r="F36" s="107"/>
      <c r="G36" s="107"/>
      <c r="H36" s="107"/>
      <c r="I36" s="107"/>
      <c r="J36" s="108"/>
    </row>
    <row r="37" spans="1:10" s="3" customFormat="1" ht="13.8">
      <c r="A37" s="106"/>
      <c r="B37" s="107"/>
      <c r="C37" s="107"/>
      <c r="D37" s="107"/>
      <c r="E37" s="107"/>
      <c r="F37" s="107"/>
      <c r="G37" s="107"/>
      <c r="H37" s="107"/>
      <c r="I37" s="107"/>
      <c r="J37" s="108"/>
    </row>
    <row r="38" spans="1:10" s="3" customFormat="1" ht="13.8">
      <c r="A38" s="106"/>
      <c r="B38" s="107"/>
      <c r="C38" s="107"/>
      <c r="D38" s="107"/>
      <c r="E38" s="107"/>
      <c r="F38" s="107"/>
      <c r="G38" s="107"/>
      <c r="H38" s="107"/>
      <c r="I38" s="107"/>
      <c r="J38" s="108"/>
    </row>
    <row r="39" spans="1:10" s="3" customFormat="1" ht="13.8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0" s="3" customFormat="1" ht="13.8">
      <c r="A40" s="106"/>
      <c r="B40" s="107"/>
      <c r="C40" s="107"/>
      <c r="D40" s="107"/>
      <c r="E40" s="107"/>
      <c r="F40" s="107"/>
      <c r="G40" s="107"/>
      <c r="H40" s="107"/>
      <c r="I40" s="107"/>
      <c r="J40" s="108"/>
    </row>
    <row r="41" spans="1:10" s="3" customFormat="1" ht="13.8">
      <c r="A41" s="106"/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0" s="3" customFormat="1" ht="13.8">
      <c r="A42" s="106"/>
      <c r="B42" s="107"/>
      <c r="C42" s="107"/>
      <c r="D42" s="107"/>
      <c r="E42" s="107"/>
      <c r="F42" s="107"/>
      <c r="G42" s="107"/>
      <c r="H42" s="107"/>
      <c r="I42" s="107"/>
      <c r="J42" s="108"/>
    </row>
    <row r="43" spans="1:10" s="3" customFormat="1" ht="13.8">
      <c r="A43" s="106"/>
      <c r="B43" s="107"/>
      <c r="C43" s="107"/>
      <c r="D43" s="107"/>
      <c r="E43" s="107"/>
      <c r="F43" s="107"/>
      <c r="G43" s="107"/>
      <c r="H43" s="107"/>
      <c r="I43" s="107"/>
      <c r="J43" s="108"/>
    </row>
    <row r="44" spans="1:10" s="3" customFormat="1" ht="13.8">
      <c r="A44" s="106"/>
      <c r="B44" s="107"/>
      <c r="C44" s="107"/>
      <c r="D44" s="107"/>
      <c r="E44" s="107"/>
      <c r="F44" s="107"/>
      <c r="G44" s="107"/>
      <c r="H44" s="107"/>
      <c r="I44" s="107"/>
      <c r="J44" s="108"/>
    </row>
    <row r="45" spans="1:10" s="3" customFormat="1" ht="13.8">
      <c r="A45" s="106"/>
      <c r="B45" s="107"/>
      <c r="C45" s="107"/>
      <c r="D45" s="107"/>
      <c r="E45" s="107"/>
      <c r="F45" s="107"/>
      <c r="G45" s="107"/>
      <c r="H45" s="107"/>
      <c r="I45" s="107"/>
      <c r="J45" s="108"/>
    </row>
    <row r="46" spans="1:10" s="3" customFormat="1" ht="13.8">
      <c r="A46" s="106"/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0" s="3" customFormat="1" thickBot="1">
      <c r="A47" s="109"/>
      <c r="B47" s="110"/>
      <c r="C47" s="110"/>
      <c r="D47" s="110"/>
      <c r="E47" s="110"/>
      <c r="F47" s="110"/>
      <c r="G47" s="110"/>
      <c r="H47" s="110"/>
      <c r="I47" s="110"/>
      <c r="J47" s="111"/>
    </row>
    <row r="48" spans="1:10" s="3" customFormat="1" thickTop="1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  <row r="170" s="3" customFormat="1" ht="13.8"/>
    <row r="171" s="3" customFormat="1" ht="13.8"/>
    <row r="172" s="3" customFormat="1" ht="13.8"/>
    <row r="173" s="3" customFormat="1" ht="13.8"/>
    <row r="174" s="3" customFormat="1" ht="13.8"/>
    <row r="175" s="3" customFormat="1" ht="13.8"/>
    <row r="176" s="3" customFormat="1" ht="13.8"/>
    <row r="177" spans="1:10" s="3" customFormat="1" ht="13.8"/>
    <row r="178" spans="1:10" s="3" customFormat="1" ht="13.8"/>
    <row r="179" spans="1:10">
      <c r="A179" s="3"/>
      <c r="B179" s="3"/>
      <c r="C179" s="3"/>
      <c r="D179" s="3"/>
      <c r="E179" s="3"/>
      <c r="F179" s="3"/>
      <c r="G179" s="3"/>
      <c r="H179" s="3"/>
      <c r="I179" s="3"/>
      <c r="J179" s="3"/>
    </row>
  </sheetData>
  <sheetProtection algorithmName="SHA-512" hashValue="tkQJeaUubDYHQ4qizh4CmqMpaPkWM6489Bpsto9tD17hJBrmB6RTY3mXI+iCG8++KYCsrXA5e/QbOsWqGR6cTA==" saltValue="c/YgA28eXHdfJBP6vaWebw==" spinCount="100000" sheet="1" objects="1" scenarios="1"/>
  <mergeCells count="11">
    <mergeCell ref="A3:J3"/>
    <mergeCell ref="A30:J47"/>
    <mergeCell ref="B16:J19"/>
    <mergeCell ref="A21:J21"/>
    <mergeCell ref="B23:C23"/>
    <mergeCell ref="B24:J27"/>
    <mergeCell ref="A5:J5"/>
    <mergeCell ref="B7:C7"/>
    <mergeCell ref="B8:J11"/>
    <mergeCell ref="A13:J13"/>
    <mergeCell ref="B15:C15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/>
  <dimension ref="A2:J176"/>
  <sheetViews>
    <sheetView showGridLines="0" showRowColHeaders="0" showRuler="0" view="pageLayout" zoomScale="150" zoomScaleNormal="100" zoomScalePageLayoutView="150" workbookViewId="0">
      <selection activeCell="A3" sqref="A3:J3"/>
    </sheetView>
  </sheetViews>
  <sheetFormatPr defaultColWidth="9.109375" defaultRowHeight="14.4"/>
  <cols>
    <col min="1" max="9" width="9.109375" customWidth="1"/>
  </cols>
  <sheetData>
    <row r="2" spans="1:10" ht="6.9" customHeight="1">
      <c r="A2" s="1"/>
    </row>
    <row r="3" spans="1:10">
      <c r="A3" s="195" t="s">
        <v>135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6.9" customHeight="1">
      <c r="A4" s="7"/>
    </row>
    <row r="5" spans="1:10" s="3" customFormat="1" ht="13.8">
      <c r="A5" s="166" t="s">
        <v>11</v>
      </c>
      <c r="B5" s="167"/>
      <c r="C5" s="167"/>
      <c r="D5" s="167"/>
      <c r="E5" s="167"/>
      <c r="F5" s="168"/>
      <c r="G5" s="217" t="s">
        <v>65</v>
      </c>
      <c r="H5" s="217"/>
    </row>
    <row r="6" spans="1:10" s="3" customFormat="1" ht="14.4" customHeight="1" thickBot="1">
      <c r="A6" s="219" t="s">
        <v>37</v>
      </c>
      <c r="B6" s="220"/>
      <c r="C6" s="220"/>
      <c r="D6" s="220"/>
      <c r="E6" s="220"/>
      <c r="F6" s="221"/>
      <c r="G6" s="218">
        <f>'4. Resultado e Fundo Adm.'!F46</f>
        <v>0</v>
      </c>
      <c r="H6" s="218"/>
    </row>
    <row r="7" spans="1:10" s="3" customFormat="1" ht="15" thickTop="1" thickBot="1">
      <c r="A7" s="219" t="s">
        <v>59</v>
      </c>
      <c r="B7" s="220"/>
      <c r="C7" s="220"/>
      <c r="D7" s="220"/>
      <c r="E7" s="220"/>
      <c r="F7" s="221"/>
      <c r="G7" s="215">
        <v>0</v>
      </c>
      <c r="H7" s="216"/>
    </row>
    <row r="8" spans="1:10" s="3" customFormat="1" ht="15" thickTop="1" thickBot="1">
      <c r="A8" s="219" t="s">
        <v>38</v>
      </c>
      <c r="B8" s="220"/>
      <c r="C8" s="220"/>
      <c r="D8" s="220"/>
      <c r="E8" s="220"/>
      <c r="F8" s="221"/>
      <c r="G8" s="218">
        <f>'5. Dívidas e + compromissos'!B7+'5. Dívidas e + compromissos'!B15+'5. Dívidas e + compromissos'!B23</f>
        <v>5</v>
      </c>
      <c r="H8" s="218"/>
    </row>
    <row r="9" spans="1:10" s="3" customFormat="1" ht="15" thickTop="1" thickBot="1">
      <c r="A9" s="219" t="s">
        <v>39</v>
      </c>
      <c r="B9" s="220"/>
      <c r="C9" s="220"/>
      <c r="D9" s="220"/>
      <c r="E9" s="220"/>
      <c r="F9" s="221"/>
      <c r="G9" s="215">
        <v>30</v>
      </c>
      <c r="H9" s="216"/>
    </row>
    <row r="10" spans="1:10" s="3" customFormat="1" ht="15" thickTop="1" thickBot="1">
      <c r="A10" s="219" t="s">
        <v>58</v>
      </c>
      <c r="B10" s="220"/>
      <c r="C10" s="220"/>
      <c r="D10" s="220"/>
      <c r="E10" s="220"/>
      <c r="F10" s="221"/>
      <c r="G10" s="215">
        <v>0</v>
      </c>
      <c r="H10" s="216"/>
    </row>
    <row r="11" spans="1:10" s="3" customFormat="1" ht="15" thickTop="1" thickBot="1">
      <c r="A11" s="219" t="s">
        <v>117</v>
      </c>
      <c r="B11" s="220"/>
      <c r="C11" s="220"/>
      <c r="D11" s="220"/>
      <c r="E11" s="220"/>
      <c r="F11" s="221"/>
      <c r="G11" s="215">
        <v>0</v>
      </c>
      <c r="H11" s="216"/>
    </row>
    <row r="12" spans="1:10" s="3" customFormat="1" ht="15" thickTop="1" thickBot="1">
      <c r="A12" s="219" t="s">
        <v>118</v>
      </c>
      <c r="B12" s="220"/>
      <c r="C12" s="220"/>
      <c r="D12" s="220"/>
      <c r="E12" s="220"/>
      <c r="F12" s="221"/>
      <c r="G12" s="215">
        <v>30</v>
      </c>
      <c r="H12" s="216"/>
    </row>
    <row r="13" spans="1:10" s="3" customFormat="1" ht="15" thickTop="1" thickBot="1">
      <c r="A13" s="219" t="s">
        <v>119</v>
      </c>
      <c r="B13" s="220"/>
      <c r="C13" s="220"/>
      <c r="D13" s="220"/>
      <c r="E13" s="220"/>
      <c r="F13" s="221"/>
      <c r="G13" s="215">
        <v>30</v>
      </c>
      <c r="H13" s="216"/>
    </row>
    <row r="14" spans="1:10" s="3" customFormat="1" ht="15" thickTop="1" thickBot="1">
      <c r="A14" s="219" t="s">
        <v>120</v>
      </c>
      <c r="B14" s="220"/>
      <c r="C14" s="220"/>
      <c r="D14" s="220"/>
      <c r="E14" s="220"/>
      <c r="F14" s="221"/>
      <c r="G14" s="215">
        <v>0</v>
      </c>
      <c r="H14" s="216"/>
    </row>
    <row r="15" spans="1:10" s="3" customFormat="1" thickTop="1">
      <c r="A15" s="166" t="s">
        <v>8</v>
      </c>
      <c r="B15" s="167"/>
      <c r="C15" s="167"/>
      <c r="D15" s="167"/>
      <c r="E15" s="167"/>
      <c r="F15" s="168"/>
      <c r="G15" s="222">
        <f>SUM(G6:H14)</f>
        <v>95</v>
      </c>
      <c r="H15" s="222"/>
    </row>
    <row r="16" spans="1:10" s="3" customFormat="1" ht="13.8">
      <c r="A16" s="7"/>
    </row>
    <row r="17" spans="1:10" ht="15" thickBot="1">
      <c r="A17" s="1" t="s">
        <v>35</v>
      </c>
    </row>
    <row r="18" spans="1:10" ht="15" thickTop="1">
      <c r="A18" s="103"/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0">
      <c r="A19" s="106"/>
      <c r="B19" s="107"/>
      <c r="C19" s="107"/>
      <c r="D19" s="107"/>
      <c r="E19" s="107"/>
      <c r="F19" s="107"/>
      <c r="G19" s="107"/>
      <c r="H19" s="107"/>
      <c r="I19" s="107"/>
      <c r="J19" s="108"/>
    </row>
    <row r="20" spans="1:10">
      <c r="A20" s="106"/>
      <c r="B20" s="107"/>
      <c r="C20" s="107"/>
      <c r="D20" s="107"/>
      <c r="E20" s="107"/>
      <c r="F20" s="107"/>
      <c r="G20" s="107"/>
      <c r="H20" s="107"/>
      <c r="I20" s="107"/>
      <c r="J20" s="108"/>
    </row>
    <row r="21" spans="1:10">
      <c r="A21" s="106"/>
      <c r="B21" s="107"/>
      <c r="C21" s="107"/>
      <c r="D21" s="107"/>
      <c r="E21" s="107"/>
      <c r="F21" s="107"/>
      <c r="G21" s="107"/>
      <c r="H21" s="107"/>
      <c r="I21" s="107"/>
      <c r="J21" s="108"/>
    </row>
    <row r="22" spans="1:10">
      <c r="A22" s="106"/>
      <c r="B22" s="107"/>
      <c r="C22" s="107"/>
      <c r="D22" s="107"/>
      <c r="E22" s="107"/>
      <c r="F22" s="107"/>
      <c r="G22" s="107"/>
      <c r="H22" s="107"/>
      <c r="I22" s="107"/>
      <c r="J22" s="108"/>
    </row>
    <row r="23" spans="1:10">
      <c r="A23" s="106"/>
      <c r="B23" s="107"/>
      <c r="C23" s="107"/>
      <c r="D23" s="107"/>
      <c r="E23" s="107"/>
      <c r="F23" s="107"/>
      <c r="G23" s="107"/>
      <c r="H23" s="107"/>
      <c r="I23" s="107"/>
      <c r="J23" s="108"/>
    </row>
    <row r="24" spans="1:10">
      <c r="A24" s="106"/>
      <c r="B24" s="107"/>
      <c r="C24" s="107"/>
      <c r="D24" s="107"/>
      <c r="E24" s="107"/>
      <c r="F24" s="107"/>
      <c r="G24" s="107"/>
      <c r="H24" s="107"/>
      <c r="I24" s="107"/>
      <c r="J24" s="108"/>
    </row>
    <row r="25" spans="1:10">
      <c r="A25" s="106"/>
      <c r="B25" s="107"/>
      <c r="C25" s="107"/>
      <c r="D25" s="107"/>
      <c r="E25" s="107"/>
      <c r="F25" s="107"/>
      <c r="G25" s="107"/>
      <c r="H25" s="107"/>
      <c r="I25" s="107"/>
      <c r="J25" s="108"/>
    </row>
    <row r="26" spans="1:10">
      <c r="A26" s="106"/>
      <c r="B26" s="107"/>
      <c r="C26" s="107"/>
      <c r="D26" s="107"/>
      <c r="E26" s="107"/>
      <c r="F26" s="107"/>
      <c r="G26" s="107"/>
      <c r="H26" s="107"/>
      <c r="I26" s="107"/>
      <c r="J26" s="108"/>
    </row>
    <row r="27" spans="1:10">
      <c r="A27" s="106"/>
      <c r="B27" s="107"/>
      <c r="C27" s="107"/>
      <c r="D27" s="107"/>
      <c r="E27" s="107"/>
      <c r="F27" s="107"/>
      <c r="G27" s="107"/>
      <c r="H27" s="107"/>
      <c r="I27" s="107"/>
      <c r="J27" s="108"/>
    </row>
    <row r="28" spans="1:10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0">
      <c r="A29" s="106"/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0">
      <c r="A30" s="106"/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0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0">
      <c r="A32" s="106"/>
      <c r="B32" s="107"/>
      <c r="C32" s="107"/>
      <c r="D32" s="107"/>
      <c r="E32" s="107"/>
      <c r="F32" s="107"/>
      <c r="G32" s="107"/>
      <c r="H32" s="107"/>
      <c r="I32" s="107"/>
      <c r="J32" s="108"/>
    </row>
    <row r="33" spans="1:10">
      <c r="A33" s="106"/>
      <c r="B33" s="107"/>
      <c r="C33" s="107"/>
      <c r="D33" s="107"/>
      <c r="E33" s="107"/>
      <c r="F33" s="107"/>
      <c r="G33" s="107"/>
      <c r="H33" s="107"/>
      <c r="I33" s="107"/>
      <c r="J33" s="108"/>
    </row>
    <row r="34" spans="1:10">
      <c r="A34" s="106"/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>
      <c r="A35" s="106"/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 ht="15" thickBot="1">
      <c r="A36" s="109"/>
      <c r="B36" s="110"/>
      <c r="C36" s="110"/>
      <c r="D36" s="110"/>
      <c r="E36" s="110"/>
      <c r="F36" s="110"/>
      <c r="G36" s="110"/>
      <c r="H36" s="110"/>
      <c r="I36" s="110"/>
      <c r="J36" s="111"/>
    </row>
    <row r="37" spans="1:10" s="3" customFormat="1" thickTop="1"/>
    <row r="38" spans="1:10" s="3" customFormat="1" ht="13.8"/>
    <row r="39" spans="1:10" s="3" customFormat="1" ht="13.8"/>
    <row r="40" spans="1:10" s="3" customFormat="1" ht="13.8"/>
    <row r="41" spans="1:10" s="3" customFormat="1" ht="13.8"/>
    <row r="42" spans="1:10" s="3" customFormat="1" ht="13.8"/>
    <row r="43" spans="1:10" s="3" customFormat="1" ht="13.8"/>
    <row r="44" spans="1:10" s="3" customFormat="1" ht="13.8"/>
    <row r="45" spans="1:10" s="3" customFormat="1" ht="13.8"/>
    <row r="46" spans="1:10" s="3" customFormat="1" ht="13.8"/>
    <row r="47" spans="1:10" s="3" customFormat="1" ht="13.8"/>
    <row r="48" spans="1:10" s="3" customFormat="1" ht="13.8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  <row r="170" s="3" customFormat="1" ht="13.8"/>
    <row r="171" s="3" customFormat="1" ht="13.8"/>
    <row r="172" s="3" customFormat="1" ht="13.8"/>
    <row r="173" s="3" customFormat="1" ht="13.8"/>
    <row r="174" s="3" customFormat="1" ht="13.8"/>
    <row r="175" s="3" customFormat="1" ht="13.8"/>
    <row r="176" s="3" customFormat="1" ht="13.8"/>
  </sheetData>
  <sheetProtection algorithmName="SHA-512" hashValue="ArwlmDwp264UNhOPZ+wryn0d3EH99xy0i966r7h60c1xvgHA72jZ8cBKJOIaukSIM95MWXUvyOI1myU1+5u97A==" saltValue="xzsWO3h+DHsRxm/Kq402Xg==" spinCount="100000" sheet="1" objects="1" scenarios="1"/>
  <mergeCells count="24">
    <mergeCell ref="G12:H12"/>
    <mergeCell ref="G15:H15"/>
    <mergeCell ref="A18:J36"/>
    <mergeCell ref="G8:H8"/>
    <mergeCell ref="G9:H9"/>
    <mergeCell ref="G11:H11"/>
    <mergeCell ref="A11:F11"/>
    <mergeCell ref="A8:F8"/>
    <mergeCell ref="A9:F9"/>
    <mergeCell ref="A10:F10"/>
    <mergeCell ref="A12:F12"/>
    <mergeCell ref="A15:F15"/>
    <mergeCell ref="A13:F13"/>
    <mergeCell ref="G13:H13"/>
    <mergeCell ref="A14:F14"/>
    <mergeCell ref="G14:H14"/>
    <mergeCell ref="A3:J3"/>
    <mergeCell ref="G10:H10"/>
    <mergeCell ref="G5:H5"/>
    <mergeCell ref="G6:H6"/>
    <mergeCell ref="G7:H7"/>
    <mergeCell ref="A5:F5"/>
    <mergeCell ref="A6:F6"/>
    <mergeCell ref="A7:F7"/>
  </mergeCells>
  <dataValidations count="1">
    <dataValidation type="decimal" operator="greaterThanOrEqual" allowBlank="1" showInputMessage="1" showErrorMessage="1" errorTitle="Atenção" error="Preencher com valor maior ou igual a zero." sqref="G7:H9 G12:H14" xr:uid="{00000000-0002-0000-07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F5C4-140D-458B-81D7-5C63CCA10BD3}">
  <sheetPr codeName="Folha13"/>
  <dimension ref="A1:J169"/>
  <sheetViews>
    <sheetView showGridLines="0" showRowColHeaders="0" showRuler="0" view="pageLayout" zoomScale="150" zoomScaleNormal="100" zoomScalePageLayoutView="150" workbookViewId="0">
      <selection activeCell="A3" sqref="A3:J3"/>
    </sheetView>
  </sheetViews>
  <sheetFormatPr defaultColWidth="9.109375" defaultRowHeight="14.4"/>
  <cols>
    <col min="1" max="8" width="9.109375" customWidth="1"/>
    <col min="9" max="9" width="11.6640625" customWidth="1"/>
  </cols>
  <sheetData>
    <row r="1" spans="1:10">
      <c r="A1" s="1"/>
    </row>
    <row r="2" spans="1:10" ht="6.9" customHeight="1">
      <c r="A2" s="7"/>
    </row>
    <row r="3" spans="1:10">
      <c r="A3" s="195" t="s">
        <v>158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6.9" customHeight="1" thickBot="1">
      <c r="A4" s="7"/>
    </row>
    <row r="5" spans="1:10" ht="15.6" thickTop="1" thickBot="1">
      <c r="A5" s="49" t="s">
        <v>138</v>
      </c>
      <c r="J5" s="62" t="s">
        <v>214</v>
      </c>
    </row>
    <row r="6" spans="1:10" ht="6.9" customHeight="1" thickTop="1">
      <c r="A6" s="7"/>
    </row>
    <row r="7" spans="1:10" s="3" customFormat="1" ht="13.8">
      <c r="A7" s="224" t="s">
        <v>11</v>
      </c>
      <c r="B7" s="225"/>
      <c r="C7" s="225"/>
      <c r="D7" s="225"/>
      <c r="E7" s="225"/>
      <c r="F7" s="226"/>
      <c r="G7" s="217" t="s">
        <v>65</v>
      </c>
      <c r="H7" s="217"/>
    </row>
    <row r="8" spans="1:10" s="3" customFormat="1" ht="13.8">
      <c r="A8" s="219" t="s">
        <v>27</v>
      </c>
      <c r="B8" s="220"/>
      <c r="C8" s="220"/>
      <c r="D8" s="220"/>
      <c r="E8" s="220"/>
      <c r="F8" s="227"/>
      <c r="G8" s="218">
        <f>IF(J5="N",0,'4. Resultado e Fundo Adm.'!D14)</f>
        <v>39.6</v>
      </c>
      <c r="H8" s="218"/>
    </row>
    <row r="9" spans="1:10" s="3" customFormat="1" thickBot="1">
      <c r="A9" s="219" t="s">
        <v>130</v>
      </c>
      <c r="B9" s="220"/>
      <c r="C9" s="220"/>
      <c r="D9" s="220"/>
      <c r="E9" s="220"/>
      <c r="F9" s="227"/>
      <c r="G9" s="218">
        <f>IF(J5="N",0,'4. Resultado e Fundo Adm.'!F22)</f>
        <v>330.29999999999995</v>
      </c>
      <c r="H9" s="218"/>
    </row>
    <row r="10" spans="1:10" s="3" customFormat="1" ht="15" thickTop="1" thickBot="1">
      <c r="A10" s="219" t="s">
        <v>131</v>
      </c>
      <c r="B10" s="220"/>
      <c r="C10" s="220"/>
      <c r="D10" s="220"/>
      <c r="E10" s="220"/>
      <c r="F10" s="227"/>
      <c r="G10" s="215">
        <v>40</v>
      </c>
      <c r="H10" s="216"/>
    </row>
    <row r="11" spans="1:10" s="3" customFormat="1" ht="15" thickTop="1" thickBot="1">
      <c r="A11" s="219" t="s">
        <v>132</v>
      </c>
      <c r="B11" s="220"/>
      <c r="C11" s="220"/>
      <c r="D11" s="220"/>
      <c r="E11" s="220"/>
      <c r="F11" s="227"/>
      <c r="G11" s="215">
        <v>30</v>
      </c>
      <c r="H11" s="216"/>
    </row>
    <row r="12" spans="1:10" s="3" customFormat="1" thickTop="1">
      <c r="A12" s="219" t="s">
        <v>118</v>
      </c>
      <c r="B12" s="220"/>
      <c r="C12" s="220"/>
      <c r="D12" s="220"/>
      <c r="E12" s="220"/>
      <c r="F12" s="220"/>
      <c r="G12" s="223">
        <f>dif_rm</f>
        <v>30</v>
      </c>
      <c r="H12" s="223"/>
    </row>
    <row r="13" spans="1:10" s="3" customFormat="1" ht="13.8">
      <c r="A13" s="224" t="s">
        <v>8</v>
      </c>
      <c r="B13" s="225"/>
      <c r="C13" s="225"/>
      <c r="D13" s="225"/>
      <c r="E13" s="225"/>
      <c r="F13" s="226"/>
      <c r="G13" s="222">
        <f>SUM(G8:H12)</f>
        <v>469.9</v>
      </c>
      <c r="H13" s="222"/>
    </row>
    <row r="14" spans="1:10" s="3" customFormat="1" ht="13.8">
      <c r="A14" s="7"/>
    </row>
    <row r="15" spans="1:10" ht="15" thickBot="1">
      <c r="A15" s="1" t="s">
        <v>35</v>
      </c>
    </row>
    <row r="16" spans="1:10" ht="15" thickTop="1">
      <c r="A16" s="103"/>
      <c r="B16" s="104"/>
      <c r="C16" s="104"/>
      <c r="D16" s="104"/>
      <c r="E16" s="104"/>
      <c r="F16" s="104"/>
      <c r="G16" s="104"/>
      <c r="H16" s="104"/>
      <c r="I16" s="104"/>
      <c r="J16" s="105"/>
    </row>
    <row r="17" spans="1:10">
      <c r="A17" s="106"/>
      <c r="B17" s="107"/>
      <c r="C17" s="107"/>
      <c r="D17" s="107"/>
      <c r="E17" s="107"/>
      <c r="F17" s="107"/>
      <c r="G17" s="107"/>
      <c r="H17" s="107"/>
      <c r="I17" s="107"/>
      <c r="J17" s="108"/>
    </row>
    <row r="18" spans="1:10">
      <c r="A18" s="106"/>
      <c r="B18" s="107"/>
      <c r="C18" s="107"/>
      <c r="D18" s="107"/>
      <c r="E18" s="107"/>
      <c r="F18" s="107"/>
      <c r="G18" s="107"/>
      <c r="H18" s="107"/>
      <c r="I18" s="107"/>
      <c r="J18" s="108"/>
    </row>
    <row r="19" spans="1:10">
      <c r="A19" s="106"/>
      <c r="B19" s="107"/>
      <c r="C19" s="107"/>
      <c r="D19" s="107"/>
      <c r="E19" s="107"/>
      <c r="F19" s="107"/>
      <c r="G19" s="107"/>
      <c r="H19" s="107"/>
      <c r="I19" s="107"/>
      <c r="J19" s="108"/>
    </row>
    <row r="20" spans="1:10">
      <c r="A20" s="106"/>
      <c r="B20" s="107"/>
      <c r="C20" s="107"/>
      <c r="D20" s="107"/>
      <c r="E20" s="107"/>
      <c r="F20" s="107"/>
      <c r="G20" s="107"/>
      <c r="H20" s="107"/>
      <c r="I20" s="107"/>
      <c r="J20" s="108"/>
    </row>
    <row r="21" spans="1:10">
      <c r="A21" s="106"/>
      <c r="B21" s="107"/>
      <c r="C21" s="107"/>
      <c r="D21" s="107"/>
      <c r="E21" s="107"/>
      <c r="F21" s="107"/>
      <c r="G21" s="107"/>
      <c r="H21" s="107"/>
      <c r="I21" s="107"/>
      <c r="J21" s="108"/>
    </row>
    <row r="22" spans="1:10">
      <c r="A22" s="106"/>
      <c r="B22" s="107"/>
      <c r="C22" s="107"/>
      <c r="D22" s="107"/>
      <c r="E22" s="107"/>
      <c r="F22" s="107"/>
      <c r="G22" s="107"/>
      <c r="H22" s="107"/>
      <c r="I22" s="107"/>
      <c r="J22" s="108"/>
    </row>
    <row r="23" spans="1:10">
      <c r="A23" s="106"/>
      <c r="B23" s="107"/>
      <c r="C23" s="107"/>
      <c r="D23" s="107"/>
      <c r="E23" s="107"/>
      <c r="F23" s="107"/>
      <c r="G23" s="107"/>
      <c r="H23" s="107"/>
      <c r="I23" s="107"/>
      <c r="J23" s="108"/>
    </row>
    <row r="24" spans="1:10">
      <c r="A24" s="106"/>
      <c r="B24" s="107"/>
      <c r="C24" s="107"/>
      <c r="D24" s="107"/>
      <c r="E24" s="107"/>
      <c r="F24" s="107"/>
      <c r="G24" s="107"/>
      <c r="H24" s="107"/>
      <c r="I24" s="107"/>
      <c r="J24" s="108"/>
    </row>
    <row r="25" spans="1:10">
      <c r="A25" s="106"/>
      <c r="B25" s="107"/>
      <c r="C25" s="107"/>
      <c r="D25" s="107"/>
      <c r="E25" s="107"/>
      <c r="F25" s="107"/>
      <c r="G25" s="107"/>
      <c r="H25" s="107"/>
      <c r="I25" s="107"/>
      <c r="J25" s="108"/>
    </row>
    <row r="26" spans="1:10">
      <c r="A26" s="106"/>
      <c r="B26" s="107"/>
      <c r="C26" s="107"/>
      <c r="D26" s="107"/>
      <c r="E26" s="107"/>
      <c r="F26" s="107"/>
      <c r="G26" s="107"/>
      <c r="H26" s="107"/>
      <c r="I26" s="107"/>
      <c r="J26" s="108"/>
    </row>
    <row r="27" spans="1:10">
      <c r="A27" s="106"/>
      <c r="B27" s="107"/>
      <c r="C27" s="107"/>
      <c r="D27" s="107"/>
      <c r="E27" s="107"/>
      <c r="F27" s="107"/>
      <c r="G27" s="107"/>
      <c r="H27" s="107"/>
      <c r="I27" s="107"/>
      <c r="J27" s="108"/>
    </row>
    <row r="28" spans="1:10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0" ht="15" thickBot="1">
      <c r="A29" s="109"/>
      <c r="B29" s="110"/>
      <c r="C29" s="110"/>
      <c r="D29" s="110"/>
      <c r="E29" s="110"/>
      <c r="F29" s="110"/>
      <c r="G29" s="110"/>
      <c r="H29" s="110"/>
      <c r="I29" s="110"/>
      <c r="J29" s="111"/>
    </row>
    <row r="30" spans="1:10" s="3" customFormat="1" thickTop="1"/>
    <row r="31" spans="1:10" s="3" customFormat="1" ht="13.8"/>
    <row r="32" spans="1:10" s="3" customFormat="1" ht="13.8"/>
    <row r="33" s="3" customFormat="1" ht="13.8"/>
    <row r="34" s="3" customFormat="1" ht="13.8"/>
    <row r="35" s="3" customFormat="1" ht="13.8"/>
    <row r="36" s="3" customFormat="1" ht="13.8"/>
    <row r="37" s="3" customFormat="1" ht="13.8"/>
    <row r="38" s="3" customFormat="1" ht="13.8"/>
    <row r="39" s="3" customFormat="1" ht="13.8"/>
    <row r="40" s="3" customFormat="1" ht="13.8"/>
    <row r="41" s="3" customFormat="1" ht="13.8"/>
    <row r="42" s="3" customFormat="1" ht="13.8"/>
    <row r="43" s="3" customFormat="1" ht="13.8"/>
    <row r="44" s="3" customFormat="1" ht="13.8"/>
    <row r="45" s="3" customFormat="1" ht="13.8"/>
    <row r="46" s="3" customFormat="1" ht="13.8"/>
    <row r="47" s="3" customFormat="1" ht="13.8"/>
    <row r="48" s="3" customFormat="1" ht="13.8"/>
    <row r="49" s="3" customFormat="1" ht="13.8"/>
    <row r="50" s="3" customFormat="1" ht="13.8"/>
    <row r="51" s="3" customFormat="1" ht="13.8"/>
    <row r="52" s="3" customFormat="1" ht="13.8"/>
    <row r="53" s="3" customFormat="1" ht="13.8"/>
    <row r="54" s="3" customFormat="1" ht="13.8"/>
    <row r="55" s="3" customFormat="1" ht="13.8"/>
    <row r="56" s="3" customFormat="1" ht="13.8"/>
    <row r="57" s="3" customFormat="1" ht="13.8"/>
    <row r="58" s="3" customFormat="1" ht="13.8"/>
    <row r="59" s="3" customFormat="1" ht="13.8"/>
    <row r="60" s="3" customFormat="1" ht="13.8"/>
    <row r="61" s="3" customFormat="1" ht="13.8"/>
    <row r="62" s="3" customFormat="1" ht="13.8"/>
    <row r="63" s="3" customFormat="1" ht="13.8"/>
    <row r="64" s="3" customFormat="1" ht="13.8"/>
    <row r="65" s="3" customFormat="1" ht="13.8"/>
    <row r="66" s="3" customFormat="1" ht="13.8"/>
    <row r="67" s="3" customFormat="1" ht="13.8"/>
    <row r="68" s="3" customFormat="1" ht="13.8"/>
    <row r="69" s="3" customFormat="1" ht="13.8"/>
    <row r="70" s="3" customFormat="1" ht="13.8"/>
    <row r="71" s="3" customFormat="1" ht="13.8"/>
    <row r="72" s="3" customFormat="1" ht="13.8"/>
    <row r="73" s="3" customFormat="1" ht="13.8"/>
    <row r="74" s="3" customFormat="1" ht="13.8"/>
    <row r="75" s="3" customFormat="1" ht="13.8"/>
    <row r="76" s="3" customFormat="1" ht="13.8"/>
    <row r="77" s="3" customFormat="1" ht="13.8"/>
    <row r="78" s="3" customFormat="1" ht="13.8"/>
    <row r="79" s="3" customFormat="1" ht="13.8"/>
    <row r="80" s="3" customFormat="1" ht="13.8"/>
    <row r="81" s="3" customFormat="1" ht="13.8"/>
    <row r="82" s="3" customFormat="1" ht="13.8"/>
    <row r="83" s="3" customFormat="1" ht="13.8"/>
    <row r="84" s="3" customFormat="1" ht="13.8"/>
    <row r="85" s="3" customFormat="1" ht="13.8"/>
    <row r="86" s="3" customFormat="1" ht="13.8"/>
    <row r="87" s="3" customFormat="1" ht="13.8"/>
    <row r="88" s="3" customFormat="1" ht="13.8"/>
    <row r="89" s="3" customFormat="1" ht="13.8"/>
    <row r="90" s="3" customFormat="1" ht="13.8"/>
    <row r="91" s="3" customFormat="1" ht="13.8"/>
    <row r="92" s="3" customFormat="1" ht="13.8"/>
    <row r="93" s="3" customFormat="1" ht="13.8"/>
    <row r="94" s="3" customFormat="1" ht="13.8"/>
    <row r="95" s="3" customFormat="1" ht="13.8"/>
    <row r="96" s="3" customFormat="1" ht="13.8"/>
    <row r="97" s="3" customFormat="1" ht="13.8"/>
    <row r="98" s="3" customFormat="1" ht="13.8"/>
    <row r="99" s="3" customFormat="1" ht="13.8"/>
    <row r="100" s="3" customFormat="1" ht="13.8"/>
    <row r="101" s="3" customFormat="1" ht="13.8"/>
    <row r="102" s="3" customFormat="1" ht="13.8"/>
    <row r="103" s="3" customFormat="1" ht="13.8"/>
    <row r="104" s="3" customFormat="1" ht="13.8"/>
    <row r="105" s="3" customFormat="1" ht="13.8"/>
    <row r="106" s="3" customFormat="1" ht="13.8"/>
    <row r="107" s="3" customFormat="1" ht="13.8"/>
    <row r="108" s="3" customFormat="1" ht="13.8"/>
    <row r="109" s="3" customFormat="1" ht="13.8"/>
    <row r="110" s="3" customFormat="1" ht="13.8"/>
    <row r="111" s="3" customFormat="1" ht="13.8"/>
    <row r="112" s="3" customFormat="1" ht="13.8"/>
    <row r="113" s="3" customFormat="1" ht="13.8"/>
    <row r="114" s="3" customFormat="1" ht="13.8"/>
    <row r="115" s="3" customFormat="1" ht="13.8"/>
    <row r="116" s="3" customFormat="1" ht="13.8"/>
    <row r="117" s="3" customFormat="1" ht="13.8"/>
    <row r="118" s="3" customFormat="1" ht="13.8"/>
    <row r="119" s="3" customFormat="1" ht="13.8"/>
    <row r="120" s="3" customFormat="1" ht="13.8"/>
    <row r="121" s="3" customFormat="1" ht="13.8"/>
    <row r="122" s="3" customFormat="1" ht="13.8"/>
    <row r="123" s="3" customFormat="1" ht="13.8"/>
    <row r="124" s="3" customFormat="1" ht="13.8"/>
    <row r="125" s="3" customFormat="1" ht="13.8"/>
    <row r="126" s="3" customFormat="1" ht="13.8"/>
    <row r="127" s="3" customFormat="1" ht="13.8"/>
    <row r="128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  <row r="145" s="3" customFormat="1" ht="13.8"/>
    <row r="146" s="3" customFormat="1" ht="13.8"/>
    <row r="147" s="3" customFormat="1" ht="13.8"/>
    <row r="148" s="3" customFormat="1" ht="13.8"/>
    <row r="149" s="3" customFormat="1" ht="13.8"/>
    <row r="150" s="3" customFormat="1" ht="13.8"/>
    <row r="151" s="3" customFormat="1" ht="13.8"/>
    <row r="152" s="3" customFormat="1" ht="13.8"/>
    <row r="153" s="3" customFormat="1" ht="13.8"/>
    <row r="154" s="3" customFormat="1" ht="13.8"/>
    <row r="155" s="3" customFormat="1" ht="13.8"/>
    <row r="156" s="3" customFormat="1" ht="13.8"/>
    <row r="157" s="3" customFormat="1" ht="13.8"/>
    <row r="158" s="3" customFormat="1" ht="13.8"/>
    <row r="159" s="3" customFormat="1" ht="13.8"/>
    <row r="160" s="3" customFormat="1" ht="13.8"/>
    <row r="161" s="3" customFormat="1" ht="13.8"/>
    <row r="162" s="3" customFormat="1" ht="13.8"/>
    <row r="163" s="3" customFormat="1" ht="13.8"/>
    <row r="164" s="3" customFormat="1" ht="13.8"/>
    <row r="165" s="3" customFormat="1" ht="13.8"/>
    <row r="166" s="3" customFormat="1" ht="13.8"/>
    <row r="167" s="3" customFormat="1" ht="13.8"/>
    <row r="168" s="3" customFormat="1" ht="13.8"/>
    <row r="169" s="3" customFormat="1" ht="13.8"/>
  </sheetData>
  <sheetProtection algorithmName="SHA-512" hashValue="xhInba2kX/ggvHUlDyiOz6S9QjigAqWU1lVRLWHPu98ScOqlM+heKevBUw75OaiE72Zbs1EBYHGNWd1D8UA2CA==" saltValue="WOpb8IvYEUQantuF6BeQZg==" spinCount="100000" sheet="1" objects="1" scenarios="1"/>
  <mergeCells count="16">
    <mergeCell ref="G9:H9"/>
    <mergeCell ref="A3:J3"/>
    <mergeCell ref="G7:H7"/>
    <mergeCell ref="G8:H8"/>
    <mergeCell ref="A7:F7"/>
    <mergeCell ref="A8:F8"/>
    <mergeCell ref="A9:F9"/>
    <mergeCell ref="G12:H12"/>
    <mergeCell ref="G13:H13"/>
    <mergeCell ref="A16:J29"/>
    <mergeCell ref="A13:F13"/>
    <mergeCell ref="G10:H10"/>
    <mergeCell ref="G11:H11"/>
    <mergeCell ref="A10:F10"/>
    <mergeCell ref="A11:F11"/>
    <mergeCell ref="A12:F12"/>
  </mergeCells>
  <dataValidations xWindow="1024" yWindow="449" count="2">
    <dataValidation type="decimal" operator="greaterThanOrEqual" allowBlank="1" showInputMessage="1" showErrorMessage="1" errorTitle="Atenção" error="Preencher com valor maior ou igual a zero." sqref="G10:H12" xr:uid="{C5B46025-93FC-46E8-842F-14F85306DE03}">
      <formula1>0</formula1>
    </dataValidation>
    <dataValidation allowBlank="1" showInputMessage="1" showErrorMessage="1" promptTitle="Orientações" prompt="Preencha o campo com S ou N." sqref="J5" xr:uid="{9EE9432A-ECEC-469D-98E7-F4A7D1B6F314}"/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/>
  <dimension ref="A1:I36"/>
  <sheetViews>
    <sheetView showGridLines="0" showRowColHeaders="0" showRuler="0" view="pageLayout" zoomScale="150" zoomScaleNormal="100" zoomScalePageLayoutView="150" workbookViewId="0">
      <selection activeCell="A3" sqref="A3:I3"/>
    </sheetView>
  </sheetViews>
  <sheetFormatPr defaultColWidth="9.109375" defaultRowHeight="14.4"/>
  <cols>
    <col min="1" max="3" width="11.6640625" customWidth="1"/>
    <col min="4" max="4" width="9" customWidth="1"/>
    <col min="5" max="5" width="8.5546875" customWidth="1"/>
    <col min="6" max="7" width="9.109375" customWidth="1"/>
    <col min="8" max="8" width="8.44140625" customWidth="1"/>
  </cols>
  <sheetData>
    <row r="1" spans="1:9">
      <c r="A1" s="1"/>
    </row>
    <row r="2" spans="1:9" ht="6.9" customHeight="1">
      <c r="A2" s="1"/>
    </row>
    <row r="3" spans="1:9">
      <c r="A3" s="195" t="s">
        <v>43</v>
      </c>
      <c r="B3" s="195"/>
      <c r="C3" s="195"/>
      <c r="D3" s="195"/>
      <c r="E3" s="195"/>
      <c r="F3" s="195"/>
      <c r="G3" s="195"/>
      <c r="H3" s="195"/>
      <c r="I3" s="195"/>
    </row>
    <row r="4" spans="1:9" ht="6.9" customHeight="1">
      <c r="A4" s="7"/>
    </row>
    <row r="5" spans="1:9">
      <c r="A5" s="166" t="s">
        <v>11</v>
      </c>
      <c r="B5" s="167"/>
      <c r="C5" s="167"/>
      <c r="D5" s="167"/>
      <c r="E5" s="168"/>
      <c r="F5" s="217" t="s">
        <v>65</v>
      </c>
      <c r="G5" s="217"/>
    </row>
    <row r="6" spans="1:9">
      <c r="A6" s="228" t="s">
        <v>143</v>
      </c>
      <c r="B6" s="229"/>
      <c r="C6" s="229"/>
      <c r="D6" s="229"/>
      <c r="E6" s="230"/>
      <c r="F6" s="233">
        <f>'3. Avaliação Atuarial'!E27+'3. Avaliação Atuarial'!E28-'3. Avaliação Atuarial'!F21</f>
        <v>740</v>
      </c>
      <c r="G6" s="233"/>
    </row>
    <row r="7" spans="1:9">
      <c r="A7" s="231" t="s">
        <v>27</v>
      </c>
      <c r="B7" s="232"/>
      <c r="C7" s="232"/>
      <c r="D7" s="232"/>
      <c r="E7" s="232"/>
      <c r="F7" s="155">
        <f>IF('7. Fundo de Longevidade'!J5="S",0,'4. Resultado e Fundo Adm.'!D14)</f>
        <v>0</v>
      </c>
      <c r="G7" s="155"/>
    </row>
    <row r="8" spans="1:9" ht="15" thickBot="1">
      <c r="A8" s="231" t="s">
        <v>28</v>
      </c>
      <c r="B8" s="232"/>
      <c r="C8" s="232"/>
      <c r="D8" s="232"/>
      <c r="E8" s="232"/>
      <c r="F8" s="234">
        <f>IF('7. Fundo de Longevidade'!J5="S",0,'4. Resultado e Fundo Adm.'!D15)</f>
        <v>0</v>
      </c>
      <c r="G8" s="234"/>
    </row>
    <row r="9" spans="1:9" ht="15.6" thickTop="1" thickBot="1">
      <c r="A9" s="231" t="s">
        <v>30</v>
      </c>
      <c r="B9" s="232"/>
      <c r="C9" s="232"/>
      <c r="D9" s="232"/>
      <c r="E9" s="235"/>
      <c r="F9" s="236">
        <v>9</v>
      </c>
      <c r="G9" s="237"/>
    </row>
    <row r="10" spans="1:9" ht="15.6" thickTop="1" thickBot="1">
      <c r="A10" s="231" t="s">
        <v>116</v>
      </c>
      <c r="B10" s="232"/>
      <c r="C10" s="232"/>
      <c r="D10" s="232"/>
      <c r="E10" s="235"/>
      <c r="F10" s="236">
        <v>8</v>
      </c>
      <c r="G10" s="237"/>
    </row>
    <row r="11" spans="1:9" ht="15" thickTop="1">
      <c r="A11" s="163" t="s">
        <v>139</v>
      </c>
      <c r="B11" s="164"/>
      <c r="C11" s="164"/>
      <c r="D11" s="164"/>
      <c r="E11" s="165"/>
      <c r="F11" s="155">
        <f>-def_part</f>
        <v>0</v>
      </c>
      <c r="G11" s="155"/>
    </row>
    <row r="12" spans="1:9">
      <c r="A12" s="228" t="s">
        <v>93</v>
      </c>
      <c r="B12" s="229"/>
      <c r="C12" s="229"/>
      <c r="D12" s="229"/>
      <c r="E12" s="230"/>
      <c r="F12" s="233">
        <f>SUM(F13:G15)</f>
        <v>0</v>
      </c>
      <c r="G12" s="233"/>
    </row>
    <row r="13" spans="1:9">
      <c r="A13" s="163" t="s">
        <v>58</v>
      </c>
      <c r="B13" s="164"/>
      <c r="C13" s="164"/>
      <c r="D13" s="164"/>
      <c r="E13" s="165"/>
      <c r="F13" s="155">
        <f>'6. Obrigações do Patrocinador'!G10</f>
        <v>0</v>
      </c>
      <c r="G13" s="155"/>
    </row>
    <row r="14" spans="1:9">
      <c r="A14" s="163" t="s">
        <v>141</v>
      </c>
      <c r="B14" s="164"/>
      <c r="C14" s="164"/>
      <c r="D14" s="164"/>
      <c r="E14" s="165"/>
      <c r="F14" s="155">
        <f>'5. Dívidas e + compromissos'!B15</f>
        <v>0</v>
      </c>
      <c r="G14" s="155"/>
    </row>
    <row r="15" spans="1:9">
      <c r="A15" s="163" t="s">
        <v>117</v>
      </c>
      <c r="B15" s="164"/>
      <c r="C15" s="164"/>
      <c r="D15" s="164"/>
      <c r="E15" s="165"/>
      <c r="F15" s="155">
        <f>'6. Obrigações do Patrocinador'!G11</f>
        <v>0</v>
      </c>
      <c r="G15" s="155"/>
    </row>
    <row r="16" spans="1:9">
      <c r="A16" s="228" t="s">
        <v>66</v>
      </c>
      <c r="B16" s="229"/>
      <c r="C16" s="229"/>
      <c r="D16" s="229"/>
      <c r="E16" s="230"/>
      <c r="F16" s="233">
        <f>F17</f>
        <v>0</v>
      </c>
      <c r="G16" s="233"/>
    </row>
    <row r="17" spans="1:9">
      <c r="A17" s="163" t="s">
        <v>59</v>
      </c>
      <c r="B17" s="164"/>
      <c r="C17" s="164"/>
      <c r="D17" s="164"/>
      <c r="E17" s="165"/>
      <c r="F17" s="155">
        <f>'6. Obrigações do Patrocinador'!G7</f>
        <v>0</v>
      </c>
      <c r="G17" s="155"/>
    </row>
    <row r="18" spans="1:9">
      <c r="A18" s="166" t="s">
        <v>8</v>
      </c>
      <c r="B18" s="167"/>
      <c r="C18" s="167"/>
      <c r="D18" s="167"/>
      <c r="E18" s="168"/>
      <c r="F18" s="238">
        <f>SUM(F6:G11)+F12+F16</f>
        <v>757</v>
      </c>
      <c r="G18" s="238"/>
    </row>
    <row r="19" spans="1:9">
      <c r="A19" s="7"/>
    </row>
    <row r="20" spans="1:9" ht="15" thickBot="1">
      <c r="A20" s="1" t="s">
        <v>35</v>
      </c>
    </row>
    <row r="21" spans="1:9" ht="15" thickTop="1">
      <c r="A21" s="103" t="s">
        <v>216</v>
      </c>
      <c r="B21" s="104"/>
      <c r="C21" s="104"/>
      <c r="D21" s="104"/>
      <c r="E21" s="104"/>
      <c r="F21" s="104"/>
      <c r="G21" s="104"/>
      <c r="H21" s="104"/>
      <c r="I21" s="105"/>
    </row>
    <row r="22" spans="1:9">
      <c r="A22" s="106"/>
      <c r="B22" s="107"/>
      <c r="C22" s="107"/>
      <c r="D22" s="107"/>
      <c r="E22" s="107"/>
      <c r="F22" s="107"/>
      <c r="G22" s="107"/>
      <c r="H22" s="107"/>
      <c r="I22" s="108"/>
    </row>
    <row r="23" spans="1:9">
      <c r="A23" s="106"/>
      <c r="B23" s="107"/>
      <c r="C23" s="107"/>
      <c r="D23" s="107"/>
      <c r="E23" s="107"/>
      <c r="F23" s="107"/>
      <c r="G23" s="107"/>
      <c r="H23" s="107"/>
      <c r="I23" s="108"/>
    </row>
    <row r="24" spans="1:9">
      <c r="A24" s="106"/>
      <c r="B24" s="107"/>
      <c r="C24" s="107"/>
      <c r="D24" s="107"/>
      <c r="E24" s="107"/>
      <c r="F24" s="107"/>
      <c r="G24" s="107"/>
      <c r="H24" s="107"/>
      <c r="I24" s="108"/>
    </row>
    <row r="25" spans="1:9">
      <c r="A25" s="106"/>
      <c r="B25" s="107"/>
      <c r="C25" s="107"/>
      <c r="D25" s="107"/>
      <c r="E25" s="107"/>
      <c r="F25" s="107"/>
      <c r="G25" s="107"/>
      <c r="H25" s="107"/>
      <c r="I25" s="108"/>
    </row>
    <row r="26" spans="1:9">
      <c r="A26" s="106"/>
      <c r="B26" s="107"/>
      <c r="C26" s="107"/>
      <c r="D26" s="107"/>
      <c r="E26" s="107"/>
      <c r="F26" s="107"/>
      <c r="G26" s="107"/>
      <c r="H26" s="107"/>
      <c r="I26" s="108"/>
    </row>
    <row r="27" spans="1:9">
      <c r="A27" s="106"/>
      <c r="B27" s="107"/>
      <c r="C27" s="107"/>
      <c r="D27" s="107"/>
      <c r="E27" s="107"/>
      <c r="F27" s="107"/>
      <c r="G27" s="107"/>
      <c r="H27" s="107"/>
      <c r="I27" s="108"/>
    </row>
    <row r="28" spans="1:9">
      <c r="A28" s="106"/>
      <c r="B28" s="107"/>
      <c r="C28" s="107"/>
      <c r="D28" s="107"/>
      <c r="E28" s="107"/>
      <c r="F28" s="107"/>
      <c r="G28" s="107"/>
      <c r="H28" s="107"/>
      <c r="I28" s="108"/>
    </row>
    <row r="29" spans="1:9">
      <c r="A29" s="106"/>
      <c r="B29" s="107"/>
      <c r="C29" s="107"/>
      <c r="D29" s="107"/>
      <c r="E29" s="107"/>
      <c r="F29" s="107"/>
      <c r="G29" s="107"/>
      <c r="H29" s="107"/>
      <c r="I29" s="108"/>
    </row>
    <row r="30" spans="1:9">
      <c r="A30" s="106"/>
      <c r="B30" s="107"/>
      <c r="C30" s="107"/>
      <c r="D30" s="107"/>
      <c r="E30" s="107"/>
      <c r="F30" s="107"/>
      <c r="G30" s="107"/>
      <c r="H30" s="107"/>
      <c r="I30" s="108"/>
    </row>
    <row r="31" spans="1:9">
      <c r="A31" s="106"/>
      <c r="B31" s="107"/>
      <c r="C31" s="107"/>
      <c r="D31" s="107"/>
      <c r="E31" s="107"/>
      <c r="F31" s="107"/>
      <c r="G31" s="107"/>
      <c r="H31" s="107"/>
      <c r="I31" s="108"/>
    </row>
    <row r="32" spans="1:9">
      <c r="A32" s="106"/>
      <c r="B32" s="107"/>
      <c r="C32" s="107"/>
      <c r="D32" s="107"/>
      <c r="E32" s="107"/>
      <c r="F32" s="107"/>
      <c r="G32" s="107"/>
      <c r="H32" s="107"/>
      <c r="I32" s="108"/>
    </row>
    <row r="33" spans="1:9">
      <c r="A33" s="106"/>
      <c r="B33" s="107"/>
      <c r="C33" s="107"/>
      <c r="D33" s="107"/>
      <c r="E33" s="107"/>
      <c r="F33" s="107"/>
      <c r="G33" s="107"/>
      <c r="H33" s="107"/>
      <c r="I33" s="108"/>
    </row>
    <row r="34" spans="1:9">
      <c r="A34" s="106"/>
      <c r="B34" s="107"/>
      <c r="C34" s="107"/>
      <c r="D34" s="107"/>
      <c r="E34" s="107"/>
      <c r="F34" s="107"/>
      <c r="G34" s="107"/>
      <c r="H34" s="107"/>
      <c r="I34" s="108"/>
    </row>
    <row r="35" spans="1:9" ht="15" thickBot="1">
      <c r="A35" s="109"/>
      <c r="B35" s="110"/>
      <c r="C35" s="110"/>
      <c r="D35" s="110"/>
      <c r="E35" s="110"/>
      <c r="F35" s="110"/>
      <c r="G35" s="110"/>
      <c r="H35" s="110"/>
      <c r="I35" s="111"/>
    </row>
    <row r="36" spans="1:9" ht="15" thickTop="1"/>
  </sheetData>
  <sheetProtection algorithmName="SHA-512" hashValue="TPYuLVzxO/OjUUMfwUEMs+BsUNHXybC0aLl9wparZeX2mWozEwW/2I40FXfX1wRPdTv+PrFOdKlQVGv3eTq0SQ==" saltValue="svB0OlBTyYE+2hBp+HPGhg==" spinCount="100000" sheet="1" objects="1" scenarios="1"/>
  <mergeCells count="30">
    <mergeCell ref="A21:I35"/>
    <mergeCell ref="F10:G10"/>
    <mergeCell ref="F17:G17"/>
    <mergeCell ref="F18:G18"/>
    <mergeCell ref="F11:G11"/>
    <mergeCell ref="F13:G13"/>
    <mergeCell ref="A17:E17"/>
    <mergeCell ref="A18:E18"/>
    <mergeCell ref="F16:G16"/>
    <mergeCell ref="F15:G15"/>
    <mergeCell ref="F12:G12"/>
    <mergeCell ref="A14:E14"/>
    <mergeCell ref="F14:G14"/>
    <mergeCell ref="A11:E11"/>
    <mergeCell ref="A13:E13"/>
    <mergeCell ref="A12:E12"/>
    <mergeCell ref="A16:E16"/>
    <mergeCell ref="A15:E15"/>
    <mergeCell ref="A3:I3"/>
    <mergeCell ref="A6:E6"/>
    <mergeCell ref="A5:E5"/>
    <mergeCell ref="A7:E7"/>
    <mergeCell ref="A8:E8"/>
    <mergeCell ref="F5:G5"/>
    <mergeCell ref="F6:G6"/>
    <mergeCell ref="F7:G7"/>
    <mergeCell ref="F8:G8"/>
    <mergeCell ref="A9:E9"/>
    <mergeCell ref="F9:G9"/>
    <mergeCell ref="A10:E10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
RELATÓRIO DE RETIRADA DE PATROCÍNIO/RESCISÃO DE CONVÊNIO DE ADESÃO
- Requerimento de Retirada Total 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44</vt:i4>
      </vt:variant>
    </vt:vector>
  </HeadingPairs>
  <TitlesOfParts>
    <vt:vector size="57" baseType="lpstr">
      <vt:lpstr>Orientações</vt:lpstr>
      <vt:lpstr>1. Informações Básicas</vt:lpstr>
      <vt:lpstr>2. População</vt:lpstr>
      <vt:lpstr>3. Avaliação Atuarial</vt:lpstr>
      <vt:lpstr>4. Resultado e Fundo Adm.</vt:lpstr>
      <vt:lpstr>5. Dívidas e + compromissos</vt:lpstr>
      <vt:lpstr>6. Obrigações do Patrocinador</vt:lpstr>
      <vt:lpstr>7. Fundo de Longevidade</vt:lpstr>
      <vt:lpstr>8. Reserva Matemática Final</vt:lpstr>
      <vt:lpstr>9. Viabilidade do PIPPP</vt:lpstr>
      <vt:lpstr>Extra</vt:lpstr>
      <vt:lpstr>Inconsistências</vt:lpstr>
      <vt:lpstr>Versões</vt:lpstr>
      <vt:lpstr>CNPB</vt:lpstr>
      <vt:lpstr>cod_EFPC</vt:lpstr>
      <vt:lpstr>'7. Fundo de Longevidade'!da_patr</vt:lpstr>
      <vt:lpstr>da_patr</vt:lpstr>
      <vt:lpstr>database</vt:lpstr>
      <vt:lpstr>datanotificacao</vt:lpstr>
      <vt:lpstr>def_cn_part</vt:lpstr>
      <vt:lpstr>def_cn_patr</vt:lpstr>
      <vt:lpstr>def_fim</vt:lpstr>
      <vt:lpstr>def_ini</vt:lpstr>
      <vt:lpstr>'7. Fundo de Longevidade'!def_opc_patr</vt:lpstr>
      <vt:lpstr>def_opc_patr</vt:lpstr>
      <vt:lpstr>def_part</vt:lpstr>
      <vt:lpstr>def_patr</vt:lpstr>
      <vt:lpstr>dif_rm</vt:lpstr>
      <vt:lpstr>div1_valor</vt:lpstr>
      <vt:lpstr>dt_database</vt:lpstr>
      <vt:lpstr>duracao</vt:lpstr>
      <vt:lpstr>exc_opc_patr</vt:lpstr>
      <vt:lpstr>exc_part</vt:lpstr>
      <vt:lpstr>exc_patr</vt:lpstr>
      <vt:lpstr>fl_re_patr</vt:lpstr>
      <vt:lpstr>fl_re_patroc</vt:lpstr>
      <vt:lpstr>idmedia_part</vt:lpstr>
      <vt:lpstr>motivacao</vt:lpstr>
      <vt:lpstr>nm_EFPC</vt:lpstr>
      <vt:lpstr>nm_Plano</vt:lpstr>
      <vt:lpstr>patrimonio_cobertura</vt:lpstr>
      <vt:lpstr>pmac</vt:lpstr>
      <vt:lpstr>pmac_part</vt:lpstr>
      <vt:lpstr>pmac_patr</vt:lpstr>
      <vt:lpstr>pmbac</vt:lpstr>
      <vt:lpstr>pmbc</vt:lpstr>
      <vt:lpstr>qt_part</vt:lpstr>
      <vt:lpstr>re_cn_part</vt:lpstr>
      <vt:lpstr>re_cn_patr</vt:lpstr>
      <vt:lpstr>re_fim</vt:lpstr>
      <vt:lpstr>re_ini</vt:lpstr>
      <vt:lpstr>re_part</vt:lpstr>
      <vt:lpstr>re_patr</vt:lpstr>
      <vt:lpstr>reserva_contingencia</vt:lpstr>
      <vt:lpstr>reserva_especial</vt:lpstr>
      <vt:lpstr>resultado</vt:lpstr>
      <vt:lpstr>scbenmedio_part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2020-05-09T18:25:48Z</cp:lastPrinted>
  <dcterms:created xsi:type="dcterms:W3CDTF">2020-02-03T14:10:19Z</dcterms:created>
  <dcterms:modified xsi:type="dcterms:W3CDTF">2025-05-29T19:05:12Z</dcterms:modified>
</cp:coreProperties>
</file>