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042B67E4-4020-441E-AFFB-A21876942BA9}" xr6:coauthVersionLast="47" xr6:coauthVersionMax="47" xr10:uidLastSave="{00000000-0000-0000-0000-000000000000}"/>
  <bookViews>
    <workbookView xWindow="-120" yWindow="-120" windowWidth="20730" windowHeight="11040" tabRatio="903" xr2:uid="{00000000-000D-0000-FFFF-FFFF00000000}"/>
  </bookViews>
  <sheets>
    <sheet name="Tabela 1" sheetId="50" r:id="rId1"/>
    <sheet name="Tabela 2" sheetId="3" r:id="rId2"/>
    <sheet name="Tabela 3" sheetId="4" r:id="rId3"/>
    <sheet name="Tabela 4" sheetId="72" r:id="rId4"/>
    <sheet name="Tabela 5" sheetId="60" r:id="rId5"/>
    <sheet name="Tabela 6" sheetId="7" r:id="rId6"/>
    <sheet name="Tabelas 7, 9 e 10" sheetId="36" r:id="rId7"/>
    <sheet name="Tabela 8" sheetId="53" r:id="rId8"/>
    <sheet name="Tabela 11" sheetId="35" r:id="rId9"/>
    <sheet name="Tabela 12" sheetId="31" r:id="rId10"/>
    <sheet name="Tabela 13" sheetId="74" r:id="rId11"/>
    <sheet name="Tabela 17" sheetId="69" r:id="rId12"/>
    <sheet name="Tabela 18" sheetId="75" r:id="rId13"/>
    <sheet name="Efeitos RFB" sheetId="73" r:id="rId14"/>
    <sheet name="Anexo V" sheetId="70" r:id="rId15"/>
    <sheet name="Anexo VI" sheetId="71" r:id="rId16"/>
    <sheet name="Anexo VII" sheetId="76" r:id="rId17"/>
    <sheet name="Anexo VIII" sheetId="77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abr01">[1]dias_úteis_selic!#REF!</definedName>
    <definedName name="_dez7">#REF!</definedName>
    <definedName name="_xlnm._FilterDatabase" localSheetId="17" hidden="1">'Anexo VIII'!$A$8:$B$27</definedName>
    <definedName name="_xlnm._FilterDatabase" localSheetId="7" hidden="1">'Tabela 8'!$B$1:$B$21</definedName>
    <definedName name="_Key1" localSheetId="14" hidden="1">#REF!</definedName>
    <definedName name="_Key1" localSheetId="15" hidden="1">#REF!</definedName>
    <definedName name="_Key1" localSheetId="16" hidden="1">#REF!</definedName>
    <definedName name="_Key1" localSheetId="9" hidden="1">#REF!</definedName>
    <definedName name="_Key1" localSheetId="11" hidden="1">#REF!</definedName>
    <definedName name="_Key1" hidden="1">#REF!</definedName>
    <definedName name="_nov7">#REF!</definedName>
    <definedName name="_Order1" hidden="1">255</definedName>
    <definedName name="_out7">#REF!</definedName>
    <definedName name="_PIB01">'[1]BDPARAM3 '!$AI$52</definedName>
    <definedName name="_PIB02">'[1]BDPARAM3 '!$AI$53</definedName>
    <definedName name="_PIB03">'[1]BDPARAM3 '!$AI$54</definedName>
    <definedName name="_PIB04">'[1]BDPARAM3 '!$AI$55</definedName>
    <definedName name="_PIB05">'[1]BDPARAM3 '!$AI$56</definedName>
    <definedName name="_PIB06">'[1]BDPARAM3 '!$AI$57</definedName>
    <definedName name="_PIB90">#REF!</definedName>
    <definedName name="_PIB91">#REF!</definedName>
    <definedName name="_PIB92">#REF!</definedName>
    <definedName name="_PIB93">#REF!</definedName>
    <definedName name="_PIB94">#REF!</definedName>
    <definedName name="_PIB95">#REF!</definedName>
    <definedName name="_PIB96">#REF!</definedName>
    <definedName name="_PIB97">#REF!</definedName>
    <definedName name="_PIB98">'[1]BDPARAM3 '!$AI$46</definedName>
    <definedName name="_PIB99">'[1]BDPARAM3 '!$AI$48</definedName>
    <definedName name="_Regression_Int" hidden="1">1</definedName>
    <definedName name="_set7">#REF!</definedName>
    <definedName name="_Sort" localSheetId="14" hidden="1">#REF!</definedName>
    <definedName name="_Sort" localSheetId="15" hidden="1">#REF!</definedName>
    <definedName name="_Sort" localSheetId="16" hidden="1">#REF!</definedName>
    <definedName name="_Sort" localSheetId="9" hidden="1">#REF!</definedName>
    <definedName name="_Sort" localSheetId="11" hidden="1">#REF!</definedName>
    <definedName name="_Sort" hidden="1">#REF!</definedName>
    <definedName name="a">#REF!</definedName>
    <definedName name="abr">#REF!</definedName>
    <definedName name="AccessDatabase" hidden="1">"C:\DECIDE98\UNIÃO 2xls.mdb"</definedName>
    <definedName name="ADICIONAIS">#REF!</definedName>
    <definedName name="ago">#REF!</definedName>
    <definedName name="AMARELO">[2]AUX!$CA$2</definedName>
    <definedName name="AMEIXA">[2]AUX!$BR$3</definedName>
    <definedName name="area">#REF!</definedName>
    <definedName name="_xlnm.Print_Area" localSheetId="16">'Anexo VII'!$A$1:$G$38</definedName>
    <definedName name="_xlnm.Print_Area" localSheetId="17">'Anexo VIII'!$A$1:$G$39</definedName>
    <definedName name="_xlnm.Print_Area" localSheetId="13">'Efeitos RFB'!$A$1:$L$43</definedName>
    <definedName name="_xlnm.Print_Area">#REF!</definedName>
    <definedName name="area_de_impressaoEST">#REF!</definedName>
    <definedName name="Área_impressão_DIR">#REF!</definedName>
    <definedName name="ATIVIDADE">#REF!</definedName>
    <definedName name="AZUL">[2]AUX!$I$2</definedName>
    <definedName name="b">#REF!</definedName>
    <definedName name="BLPH10" localSheetId="11" hidden="1">#REF!</definedName>
    <definedName name="BLPH10" hidden="1">#REF!</definedName>
    <definedName name="BLPH100" localSheetId="11" hidden="1">#REF!</definedName>
    <definedName name="BLPH100" hidden="1">#REF!</definedName>
    <definedName name="BLPH101" localSheetId="11" hidden="1">#REF!</definedName>
    <definedName name="BLPH101" hidden="1">#REF!</definedName>
    <definedName name="BLPH102" localSheetId="11" hidden="1">#REF!</definedName>
    <definedName name="BLPH102" hidden="1">#REF!</definedName>
    <definedName name="BLPH103" localSheetId="11" hidden="1">#REF!</definedName>
    <definedName name="BLPH103" hidden="1">#REF!</definedName>
    <definedName name="BLPH104" localSheetId="11" hidden="1">#REF!</definedName>
    <definedName name="BLPH104" hidden="1">#REF!</definedName>
    <definedName name="BLPH105" localSheetId="11" hidden="1">#REF!</definedName>
    <definedName name="BLPH105" hidden="1">#REF!</definedName>
    <definedName name="BLPH106" localSheetId="11" hidden="1">#REF!</definedName>
    <definedName name="BLPH106" hidden="1">#REF!</definedName>
    <definedName name="BLPH107" localSheetId="11" hidden="1">#REF!</definedName>
    <definedName name="BLPH107" hidden="1">#REF!</definedName>
    <definedName name="BLPH108" localSheetId="11" hidden="1">#REF!</definedName>
    <definedName name="BLPH108" hidden="1">#REF!</definedName>
    <definedName name="BLPH109" localSheetId="11" hidden="1">#REF!</definedName>
    <definedName name="BLPH109" hidden="1">#REF!</definedName>
    <definedName name="BLPH11" localSheetId="11" hidden="1">#REF!</definedName>
    <definedName name="BLPH11" hidden="1">#REF!</definedName>
    <definedName name="BLPH111" localSheetId="11" hidden="1">#REF!</definedName>
    <definedName name="BLPH111" hidden="1">#REF!</definedName>
    <definedName name="BLPH112" localSheetId="11" hidden="1">#REF!</definedName>
    <definedName name="BLPH112" hidden="1">#REF!</definedName>
    <definedName name="BLPH113" localSheetId="11" hidden="1">#REF!</definedName>
    <definedName name="BLPH113" hidden="1">#REF!</definedName>
    <definedName name="BLPH114" localSheetId="11" hidden="1">#REF!</definedName>
    <definedName name="BLPH114" hidden="1">#REF!</definedName>
    <definedName name="BLPH115" localSheetId="11" hidden="1">#REF!</definedName>
    <definedName name="BLPH115" hidden="1">#REF!</definedName>
    <definedName name="BLPH116" localSheetId="11" hidden="1">#REF!</definedName>
    <definedName name="BLPH116" hidden="1">#REF!</definedName>
    <definedName name="BLPH117" localSheetId="11" hidden="1">#REF!</definedName>
    <definedName name="BLPH117" hidden="1">#REF!</definedName>
    <definedName name="BLPH118" localSheetId="11" hidden="1">#REF!</definedName>
    <definedName name="BLPH118" hidden="1">#REF!</definedName>
    <definedName name="BLPH119" localSheetId="11" hidden="1">#REF!</definedName>
    <definedName name="BLPH119" hidden="1">#REF!</definedName>
    <definedName name="BLPH12" localSheetId="11" hidden="1">#REF!</definedName>
    <definedName name="BLPH12" hidden="1">#REF!</definedName>
    <definedName name="BLPH120" localSheetId="11" hidden="1">#REF!</definedName>
    <definedName name="BLPH120" hidden="1">#REF!</definedName>
    <definedName name="BLPH121" localSheetId="11" hidden="1">#REF!</definedName>
    <definedName name="BLPH121" hidden="1">#REF!</definedName>
    <definedName name="BLPH122" localSheetId="11" hidden="1">#REF!</definedName>
    <definedName name="BLPH122" hidden="1">#REF!</definedName>
    <definedName name="BLPH123" localSheetId="11" hidden="1">#REF!</definedName>
    <definedName name="BLPH123" hidden="1">#REF!</definedName>
    <definedName name="BLPH124" localSheetId="11" hidden="1">#REF!</definedName>
    <definedName name="BLPH124" hidden="1">#REF!</definedName>
    <definedName name="BLPH125" localSheetId="11" hidden="1">#REF!</definedName>
    <definedName name="BLPH125" hidden="1">#REF!</definedName>
    <definedName name="BLPH126" localSheetId="11" hidden="1">#REF!</definedName>
    <definedName name="BLPH126" hidden="1">#REF!</definedName>
    <definedName name="BLPH127" localSheetId="11" hidden="1">#REF!</definedName>
    <definedName name="BLPH127" hidden="1">#REF!</definedName>
    <definedName name="BLPH128" localSheetId="11" hidden="1">#REF!</definedName>
    <definedName name="BLPH128" hidden="1">#REF!</definedName>
    <definedName name="BLPH129" localSheetId="11" hidden="1">#REF!</definedName>
    <definedName name="BLPH129" hidden="1">#REF!</definedName>
    <definedName name="BLPH13" localSheetId="11" hidden="1">#REF!</definedName>
    <definedName name="BLPH13" hidden="1">#REF!</definedName>
    <definedName name="BLPH130" localSheetId="11" hidden="1">#REF!</definedName>
    <definedName name="BLPH130" hidden="1">#REF!</definedName>
    <definedName name="BLPH131" localSheetId="11" hidden="1">#REF!</definedName>
    <definedName name="BLPH131" hidden="1">#REF!</definedName>
    <definedName name="BLPH132" localSheetId="11" hidden="1">#REF!</definedName>
    <definedName name="BLPH132" hidden="1">#REF!</definedName>
    <definedName name="BLPH133" localSheetId="11" hidden="1">#REF!</definedName>
    <definedName name="BLPH133" hidden="1">#REF!</definedName>
    <definedName name="BLPH134" localSheetId="11" hidden="1">#REF!</definedName>
    <definedName name="BLPH134" hidden="1">#REF!</definedName>
    <definedName name="BLPH135" localSheetId="11" hidden="1">#REF!</definedName>
    <definedName name="BLPH135" hidden="1">#REF!</definedName>
    <definedName name="BLPH136" localSheetId="11" hidden="1">#REF!</definedName>
    <definedName name="BLPH136" hidden="1">#REF!</definedName>
    <definedName name="BLPH137" localSheetId="11" hidden="1">#REF!</definedName>
    <definedName name="BLPH137" hidden="1">#REF!</definedName>
    <definedName name="BLPH138" localSheetId="11" hidden="1">#REF!</definedName>
    <definedName name="BLPH138" hidden="1">#REF!</definedName>
    <definedName name="BLPH139" localSheetId="11" hidden="1">#REF!</definedName>
    <definedName name="BLPH139" hidden="1">#REF!</definedName>
    <definedName name="BLPH14" localSheetId="11" hidden="1">#REF!</definedName>
    <definedName name="BLPH14" hidden="1">#REF!</definedName>
    <definedName name="BLPH140" localSheetId="11" hidden="1">#REF!</definedName>
    <definedName name="BLPH140" hidden="1">#REF!</definedName>
    <definedName name="BLPH141" localSheetId="11" hidden="1">#REF!</definedName>
    <definedName name="BLPH141" hidden="1">#REF!</definedName>
    <definedName name="BLPH142" localSheetId="11" hidden="1">#REF!</definedName>
    <definedName name="BLPH142" hidden="1">#REF!</definedName>
    <definedName name="BLPH143" localSheetId="11" hidden="1">#REF!</definedName>
    <definedName name="BLPH143" hidden="1">#REF!</definedName>
    <definedName name="BLPH144" localSheetId="14" hidden="1">[3]EURO!#REF!</definedName>
    <definedName name="BLPH144" localSheetId="15" hidden="1">[3]EURO!#REF!</definedName>
    <definedName name="BLPH144" localSheetId="0" hidden="1">[3]EURO!#REF!</definedName>
    <definedName name="BLPH144" localSheetId="11" hidden="1">[3]EURO!#REF!</definedName>
    <definedName name="BLPH144" localSheetId="12" hidden="1">#REF!</definedName>
    <definedName name="BLPH144" hidden="1">[3]EURO!#REF!</definedName>
    <definedName name="BLPH144B" localSheetId="14" hidden="1">#REF!</definedName>
    <definedName name="BLPH144B" localSheetId="15" hidden="1">#REF!</definedName>
    <definedName name="BLPH144B" localSheetId="0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hidden="1">#REF!</definedName>
    <definedName name="BLPH146" localSheetId="11" hidden="1">#REF!</definedName>
    <definedName name="BLPH146" hidden="1">#REF!</definedName>
    <definedName name="BLPH147" localSheetId="11" hidden="1">#REF!</definedName>
    <definedName name="BLPH147" hidden="1">#REF!</definedName>
    <definedName name="BLPH148" localSheetId="11" hidden="1">#REF!</definedName>
    <definedName name="BLPH148" hidden="1">#REF!</definedName>
    <definedName name="BLPH149" localSheetId="11" hidden="1">#REF!</definedName>
    <definedName name="BLPH149" hidden="1">#REF!</definedName>
    <definedName name="BLPH15" localSheetId="14" hidden="1">[3]BRASIL!#REF!</definedName>
    <definedName name="BLPH15" localSheetId="15" hidden="1">[3]BRASIL!#REF!</definedName>
    <definedName name="BLPH15" localSheetId="0" hidden="1">[3]BRASIL!#REF!</definedName>
    <definedName name="BLPH15" localSheetId="11" hidden="1">[3]BRASIL!#REF!</definedName>
    <definedName name="BLPH15" localSheetId="12" hidden="1">#REF!</definedName>
    <definedName name="BLPH15" hidden="1">[3]BRASIL!#REF!</definedName>
    <definedName name="BLPH150" localSheetId="11" hidden="1">#REF!</definedName>
    <definedName name="BLPH150" hidden="1">#REF!</definedName>
    <definedName name="BLPH151" localSheetId="11" hidden="1">#REF!</definedName>
    <definedName name="BLPH151" hidden="1">#REF!</definedName>
    <definedName name="BLPH152" localSheetId="11" hidden="1">#REF!</definedName>
    <definedName name="BLPH152" hidden="1">#REF!</definedName>
    <definedName name="BLPH153" localSheetId="11" hidden="1">#REF!</definedName>
    <definedName name="BLPH153" hidden="1">#REF!</definedName>
    <definedName name="BLPH154" localSheetId="11" hidden="1">#REF!</definedName>
    <definedName name="BLPH154" hidden="1">#REF!</definedName>
    <definedName name="BLPH155" localSheetId="11" hidden="1">#REF!</definedName>
    <definedName name="BLPH155" hidden="1">#REF!</definedName>
    <definedName name="BLPH156" localSheetId="11" hidden="1">#REF!</definedName>
    <definedName name="BLPH156" hidden="1">#REF!</definedName>
    <definedName name="BLPH157" localSheetId="11" hidden="1">#REF!</definedName>
    <definedName name="BLPH157" hidden="1">#REF!</definedName>
    <definedName name="BLPH158" localSheetId="11" hidden="1">#REF!</definedName>
    <definedName name="BLPH158" hidden="1">#REF!</definedName>
    <definedName name="BLPH159" localSheetId="14" hidden="1">#REF!</definedName>
    <definedName name="BLPH159" localSheetId="15" hidden="1">#REF!</definedName>
    <definedName name="BLPH159" localSheetId="0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4" hidden="1">#REF!</definedName>
    <definedName name="BLPH15B" localSheetId="15" hidden="1">#REF!</definedName>
    <definedName name="BLPH15B" localSheetId="0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hidden="1">#REF!</definedName>
    <definedName name="BLPH160" localSheetId="14" hidden="1">#REF!</definedName>
    <definedName name="BLPH160" localSheetId="15" hidden="1">#REF!</definedName>
    <definedName name="BLPH160" localSheetId="0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4" hidden="1">#REF!</definedName>
    <definedName name="BLPH161" localSheetId="15" hidden="1">#REF!</definedName>
    <definedName name="BLPH161" localSheetId="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4" hidden="1">#REF!</definedName>
    <definedName name="BLPH162" localSheetId="15" hidden="1">#REF!</definedName>
    <definedName name="BLPH162" localSheetId="0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4" hidden="1">#REF!</definedName>
    <definedName name="BLPH163" localSheetId="15" hidden="1">#REF!</definedName>
    <definedName name="BLPH163" localSheetId="0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4" hidden="1">#REF!</definedName>
    <definedName name="BLPH164" localSheetId="15" hidden="1">#REF!</definedName>
    <definedName name="BLPH164" localSheetId="0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4" hidden="1">#REF!</definedName>
    <definedName name="BLPH165" localSheetId="15" hidden="1">#REF!</definedName>
    <definedName name="BLPH165" localSheetId="0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4" hidden="1">#REF!</definedName>
    <definedName name="BLPH166" localSheetId="15" hidden="1">#REF!</definedName>
    <definedName name="BLPH166" localSheetId="0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4" hidden="1">#REF!</definedName>
    <definedName name="BLPH167" localSheetId="15" hidden="1">#REF!</definedName>
    <definedName name="BLPH167" localSheetId="0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4" hidden="1">#REF!</definedName>
    <definedName name="BLPH168" localSheetId="15" hidden="1">#REF!</definedName>
    <definedName name="BLPH168" localSheetId="0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4" hidden="1">#REF!</definedName>
    <definedName name="BLPH169" localSheetId="15" hidden="1">#REF!</definedName>
    <definedName name="BLPH169" localSheetId="0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hidden="1">#REF!</definedName>
    <definedName name="BLPH170" localSheetId="14" hidden="1">#REF!</definedName>
    <definedName name="BLPH170" localSheetId="15" hidden="1">#REF!</definedName>
    <definedName name="BLPH170" localSheetId="0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4" hidden="1">#REF!</definedName>
    <definedName name="BLPH171" localSheetId="15" hidden="1">#REF!</definedName>
    <definedName name="BLPH171" localSheetId="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4" hidden="1">#REF!</definedName>
    <definedName name="BLPH172" localSheetId="15" hidden="1">#REF!</definedName>
    <definedName name="BLPH172" localSheetId="0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4" hidden="1">#REF!</definedName>
    <definedName name="BLPH173" localSheetId="15" hidden="1">#REF!</definedName>
    <definedName name="BLPH173" localSheetId="0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4" hidden="1">#REF!</definedName>
    <definedName name="BLPH175" localSheetId="15" hidden="1">#REF!</definedName>
    <definedName name="BLPH175" localSheetId="0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4" hidden="1">[3]BRASIL!#REF!</definedName>
    <definedName name="BLPH19" localSheetId="15" hidden="1">[3]BRASIL!#REF!</definedName>
    <definedName name="BLPH19" localSheetId="0" hidden="1">[3]BRASIL!#REF!</definedName>
    <definedName name="BLPH19" localSheetId="11" hidden="1">[3]BRASIL!#REF!</definedName>
    <definedName name="BLPH19" localSheetId="12" hidden="1">#REF!</definedName>
    <definedName name="BLPH19" hidden="1">[3]BRASIL!#REF!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4" hidden="1">#REF!</definedName>
    <definedName name="BLPH19B" localSheetId="15" hidden="1">#REF!</definedName>
    <definedName name="BLPH19B" localSheetId="0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hidden="1">#REF!</definedName>
    <definedName name="BLPH205" localSheetId="11" hidden="1">#REF!</definedName>
    <definedName name="BLPH205" hidden="1">#REF!</definedName>
    <definedName name="BLPH206" localSheetId="11" hidden="1">#REF!</definedName>
    <definedName name="BLPH206" hidden="1">#REF!</definedName>
    <definedName name="BLPH207" localSheetId="11" hidden="1">#REF!</definedName>
    <definedName name="BLPH207" hidden="1">#REF!</definedName>
    <definedName name="BLPH208" localSheetId="11" hidden="1">#REF!</definedName>
    <definedName name="BLPH208" hidden="1">#REF!</definedName>
    <definedName name="BLPH209" localSheetId="11" hidden="1">#REF!</definedName>
    <definedName name="BLPH209" hidden="1">#REF!</definedName>
    <definedName name="BLPH21" localSheetId="11" hidden="1">#REF!</definedName>
    <definedName name="BLPH21" hidden="1">#REF!</definedName>
    <definedName name="BLPH210" localSheetId="11" hidden="1">#REF!</definedName>
    <definedName name="BLPH210" hidden="1">#REF!</definedName>
    <definedName name="BLPH211" localSheetId="11" hidden="1">#REF!</definedName>
    <definedName name="BLPH211" hidden="1">#REF!</definedName>
    <definedName name="BLPH212" localSheetId="11" hidden="1">#REF!</definedName>
    <definedName name="BLPH212" hidden="1">#REF!</definedName>
    <definedName name="BLPH213" localSheetId="11" hidden="1">#REF!</definedName>
    <definedName name="BLPH213" hidden="1">#REF!</definedName>
    <definedName name="BLPH22" localSheetId="11" hidden="1">#REF!</definedName>
    <definedName name="BLPH22" hidden="1">#REF!</definedName>
    <definedName name="BLPH23" localSheetId="11" hidden="1">#REF!</definedName>
    <definedName name="BLPH23" hidden="1">#REF!</definedName>
    <definedName name="BLPH24" localSheetId="11" hidden="1">#REF!</definedName>
    <definedName name="BLPH24" hidden="1">#REF!</definedName>
    <definedName name="BLPH25" localSheetId="11" hidden="1">#REF!</definedName>
    <definedName name="BLPH25" hidden="1">#REF!</definedName>
    <definedName name="BLPH26" localSheetId="11" hidden="1">#REF!</definedName>
    <definedName name="BLPH26" hidden="1">#REF!</definedName>
    <definedName name="BLPH27" localSheetId="11" hidden="1">#REF!</definedName>
    <definedName name="BLPH27" hidden="1">#REF!</definedName>
    <definedName name="BLPH28" localSheetId="11" hidden="1">#REF!</definedName>
    <definedName name="BLPH28" hidden="1">#REF!</definedName>
    <definedName name="BLPH29" localSheetId="11" hidden="1">#REF!</definedName>
    <definedName name="BLPH29" hidden="1">#REF!</definedName>
    <definedName name="BLPH30" localSheetId="11" hidden="1">#REF!</definedName>
    <definedName name="BLPH30" hidden="1">#REF!</definedName>
    <definedName name="BLPH31" localSheetId="11" hidden="1">#REF!</definedName>
    <definedName name="BLPH31" hidden="1">#REF!</definedName>
    <definedName name="BLPH32" localSheetId="11" hidden="1">#REF!</definedName>
    <definedName name="BLPH32" hidden="1">#REF!</definedName>
    <definedName name="BLPH33" localSheetId="11" hidden="1">#REF!</definedName>
    <definedName name="BLPH33" hidden="1">#REF!</definedName>
    <definedName name="BLPH34" localSheetId="11" hidden="1">#REF!</definedName>
    <definedName name="BLPH34" hidden="1">#REF!</definedName>
    <definedName name="BLPH35" localSheetId="11" hidden="1">#REF!</definedName>
    <definedName name="BLPH35" hidden="1">#REF!</definedName>
    <definedName name="BLPH36" localSheetId="11" hidden="1">#REF!</definedName>
    <definedName name="BLPH36" hidden="1">#REF!</definedName>
    <definedName name="BLPH37" localSheetId="11" hidden="1">#REF!</definedName>
    <definedName name="BLPH37" hidden="1">#REF!</definedName>
    <definedName name="BLPH38" localSheetId="14" hidden="1">[3]EUA!#REF!</definedName>
    <definedName name="BLPH38" localSheetId="15" hidden="1">[3]EUA!#REF!</definedName>
    <definedName name="BLPH38" localSheetId="0" hidden="1">[3]EUA!#REF!</definedName>
    <definedName name="BLPH38" localSheetId="11" hidden="1">[3]EUA!#REF!</definedName>
    <definedName name="BLPH38" localSheetId="12" hidden="1">#REF!</definedName>
    <definedName name="BLPH38" hidden="1">[3]EUA!#REF!</definedName>
    <definedName name="BLPH39" localSheetId="11" hidden="1">#REF!</definedName>
    <definedName name="BLPH39" hidden="1">#REF!</definedName>
    <definedName name="BLPH4" localSheetId="11" hidden="1">#REF!</definedName>
    <definedName name="BLPH4" hidden="1">#REF!</definedName>
    <definedName name="BLPH40" localSheetId="11" hidden="1">#REF!</definedName>
    <definedName name="BLPH40" hidden="1">#REF!</definedName>
    <definedName name="BLPH41" localSheetId="11" hidden="1">#REF!</definedName>
    <definedName name="BLPH41" hidden="1">#REF!</definedName>
    <definedName name="BLPH42" localSheetId="11" hidden="1">#REF!</definedName>
    <definedName name="BLPH42" hidden="1">#REF!</definedName>
    <definedName name="BLPH43" localSheetId="11" hidden="1">#REF!</definedName>
    <definedName name="BLPH43" hidden="1">#REF!</definedName>
    <definedName name="BLPH44" localSheetId="11" hidden="1">#REF!</definedName>
    <definedName name="BLPH44" hidden="1">#REF!</definedName>
    <definedName name="BLPH45" localSheetId="11" hidden="1">#REF!</definedName>
    <definedName name="BLPH45" hidden="1">#REF!</definedName>
    <definedName name="BLPH46" localSheetId="11" hidden="1">#REF!</definedName>
    <definedName name="BLPH46" hidden="1">#REF!</definedName>
    <definedName name="BLPH47" localSheetId="11" hidden="1">#REF!</definedName>
    <definedName name="BLPH47" hidden="1">#REF!</definedName>
    <definedName name="BLPH48" localSheetId="11" hidden="1">#REF!</definedName>
    <definedName name="BLPH48" hidden="1">#REF!</definedName>
    <definedName name="BLPH49" localSheetId="11" hidden="1">#REF!</definedName>
    <definedName name="BLPH49" hidden="1">#REF!</definedName>
    <definedName name="BLPH5" localSheetId="11" hidden="1">#REF!</definedName>
    <definedName name="BLPH5" hidden="1">#REF!</definedName>
    <definedName name="BLPH50" localSheetId="11" hidden="1">#REF!</definedName>
    <definedName name="BLPH50" hidden="1">#REF!</definedName>
    <definedName name="BLPH51" localSheetId="11" hidden="1">#REF!</definedName>
    <definedName name="BLPH51" hidden="1">#REF!</definedName>
    <definedName name="BLPH52" localSheetId="11" hidden="1">#REF!</definedName>
    <definedName name="BLPH52" hidden="1">#REF!</definedName>
    <definedName name="BLPH53" localSheetId="11" hidden="1">#REF!</definedName>
    <definedName name="BLPH53" hidden="1">#REF!</definedName>
    <definedName name="BLPH54" localSheetId="11" hidden="1">#REF!</definedName>
    <definedName name="BLPH54" hidden="1">#REF!</definedName>
    <definedName name="BLPH55" localSheetId="11" hidden="1">#REF!</definedName>
    <definedName name="BLPH55" hidden="1">#REF!</definedName>
    <definedName name="BLPH56" localSheetId="14" hidden="1">[3]EUA!#REF!</definedName>
    <definedName name="BLPH56" localSheetId="15" hidden="1">[3]EUA!#REF!</definedName>
    <definedName name="BLPH56" localSheetId="0" hidden="1">[3]EUA!#REF!</definedName>
    <definedName name="BLPH56" localSheetId="11" hidden="1">[3]EUA!#REF!</definedName>
    <definedName name="BLPH56" localSheetId="12" hidden="1">#REF!</definedName>
    <definedName name="BLPH56" hidden="1">[3]EUA!#REF!</definedName>
    <definedName name="BLPH57" localSheetId="11" hidden="1">#REF!</definedName>
    <definedName name="BLPH57" hidden="1">#REF!</definedName>
    <definedName name="BLPH58" localSheetId="11" hidden="1">#REF!</definedName>
    <definedName name="BLPH58" hidden="1">#REF!</definedName>
    <definedName name="BLPH59" localSheetId="11" hidden="1">#REF!</definedName>
    <definedName name="BLPH59" hidden="1">#REF!</definedName>
    <definedName name="BLPH6" localSheetId="11" hidden="1">#REF!</definedName>
    <definedName name="BLPH6" hidden="1">#REF!</definedName>
    <definedName name="BLPH60" localSheetId="11" hidden="1">#REF!</definedName>
    <definedName name="BLPH60" hidden="1">#REF!</definedName>
    <definedName name="BLPH61" localSheetId="11" hidden="1">#REF!</definedName>
    <definedName name="BLPH61" hidden="1">#REF!</definedName>
    <definedName name="BLPH62" localSheetId="11" hidden="1">#REF!</definedName>
    <definedName name="BLPH62" hidden="1">#REF!</definedName>
    <definedName name="BLPH63" localSheetId="11" hidden="1">#REF!</definedName>
    <definedName name="BLPH63" hidden="1">#REF!</definedName>
    <definedName name="BLPH64" localSheetId="11" hidden="1">#REF!</definedName>
    <definedName name="BLPH64" hidden="1">#REF!</definedName>
    <definedName name="BLPH65" localSheetId="11" hidden="1">#REF!</definedName>
    <definedName name="BLPH65" hidden="1">#REF!</definedName>
    <definedName name="BLPH66" localSheetId="14" hidden="1">[3]EUA!#REF!</definedName>
    <definedName name="BLPH66" localSheetId="15" hidden="1">[3]EUA!#REF!</definedName>
    <definedName name="BLPH66" localSheetId="0" hidden="1">[3]EUA!#REF!</definedName>
    <definedName name="BLPH66" localSheetId="11" hidden="1">[3]EUA!#REF!</definedName>
    <definedName name="BLPH66" localSheetId="12" hidden="1">#REF!</definedName>
    <definedName name="BLPH66" hidden="1">[3]EUA!#REF!</definedName>
    <definedName name="BLPH67" localSheetId="14" hidden="1">[3]EUA!#REF!</definedName>
    <definedName name="BLPH67" localSheetId="15" hidden="1">[3]EUA!#REF!</definedName>
    <definedName name="BLPH67" localSheetId="0" hidden="1">[3]EUA!#REF!</definedName>
    <definedName name="BLPH67" localSheetId="11" hidden="1">[3]EUA!#REF!</definedName>
    <definedName name="BLPH67" localSheetId="12" hidden="1">#REF!</definedName>
    <definedName name="BLPH67" hidden="1">[3]EUA!#REF!</definedName>
    <definedName name="BLPH68" localSheetId="14" hidden="1">[3]EUA!#REF!</definedName>
    <definedName name="BLPH68" localSheetId="15" hidden="1">[3]EUA!#REF!</definedName>
    <definedName name="BLPH68" localSheetId="0" hidden="1">[3]EUA!#REF!</definedName>
    <definedName name="BLPH68" localSheetId="11" hidden="1">[3]EUA!#REF!</definedName>
    <definedName name="BLPH68" localSheetId="12" hidden="1">#REF!</definedName>
    <definedName name="BLPH68" hidden="1">[3]EUA!#REF!</definedName>
    <definedName name="BLPH69" localSheetId="11" hidden="1">#REF!</definedName>
    <definedName name="BLPH69" hidden="1">#REF!</definedName>
    <definedName name="BLPH7" localSheetId="11" hidden="1">#REF!</definedName>
    <definedName name="BLPH7" hidden="1">#REF!</definedName>
    <definedName name="BLPH70" localSheetId="11" hidden="1">#REF!</definedName>
    <definedName name="BLPH70" hidden="1">#REF!</definedName>
    <definedName name="BLPH71" localSheetId="14" hidden="1">[3]EUA!#REF!</definedName>
    <definedName name="BLPH71" localSheetId="15" hidden="1">[3]EUA!#REF!</definedName>
    <definedName name="BLPH71" localSheetId="0" hidden="1">[3]EUA!#REF!</definedName>
    <definedName name="BLPH71" localSheetId="11" hidden="1">[3]EUA!#REF!</definedName>
    <definedName name="BLPH71" localSheetId="12" hidden="1">#REF!</definedName>
    <definedName name="BLPH71" hidden="1">[3]EUA!#REF!</definedName>
    <definedName name="BLPH72" localSheetId="14" hidden="1">[3]EUA!#REF!</definedName>
    <definedName name="BLPH72" localSheetId="15" hidden="1">[3]EUA!#REF!</definedName>
    <definedName name="BLPH72" localSheetId="0" hidden="1">[3]EUA!#REF!</definedName>
    <definedName name="BLPH72" localSheetId="11" hidden="1">[3]EUA!#REF!</definedName>
    <definedName name="BLPH72" localSheetId="12" hidden="1">#REF!</definedName>
    <definedName name="BLPH72" hidden="1">[3]EUA!#REF!</definedName>
    <definedName name="BLPH73" localSheetId="11" hidden="1">#REF!</definedName>
    <definedName name="BLPH73" hidden="1">#REF!</definedName>
    <definedName name="BLPH74" localSheetId="11" hidden="1">#REF!</definedName>
    <definedName name="BLPH74" hidden="1">#REF!</definedName>
    <definedName name="BLPH75" localSheetId="11" hidden="1">#REF!</definedName>
    <definedName name="BLPH75" hidden="1">#REF!</definedName>
    <definedName name="BLPH76" localSheetId="11" hidden="1">#REF!</definedName>
    <definedName name="BLPH76" hidden="1">#REF!</definedName>
    <definedName name="BLPH77" localSheetId="11" hidden="1">#REF!</definedName>
    <definedName name="BLPH77" hidden="1">#REF!</definedName>
    <definedName name="BLPH78" localSheetId="11" hidden="1">#REF!</definedName>
    <definedName name="BLPH78" hidden="1">#REF!</definedName>
    <definedName name="BLPH79" localSheetId="11" hidden="1">#REF!</definedName>
    <definedName name="BLPH79" hidden="1">#REF!</definedName>
    <definedName name="BLPH8" localSheetId="14" hidden="1">[3]BRASIL!#REF!</definedName>
    <definedName name="BLPH8" localSheetId="15" hidden="1">[3]BRASIL!#REF!</definedName>
    <definedName name="BLPH8" localSheetId="0" hidden="1">[3]BRASIL!#REF!</definedName>
    <definedName name="BLPH8" localSheetId="11" hidden="1">[3]BRASIL!#REF!</definedName>
    <definedName name="BLPH8" localSheetId="12" hidden="1">#REF!</definedName>
    <definedName name="BLPH8" hidden="1">[3]BRASIL!#REF!</definedName>
    <definedName name="BLPH80" localSheetId="11" hidden="1">#REF!</definedName>
    <definedName name="BLPH80" hidden="1">#REF!</definedName>
    <definedName name="BLPH81" localSheetId="14" hidden="1">[3]EUA!#REF!</definedName>
    <definedName name="BLPH81" localSheetId="15" hidden="1">[3]EUA!#REF!</definedName>
    <definedName name="BLPH81" localSheetId="0" hidden="1">[3]EUA!#REF!</definedName>
    <definedName name="BLPH81" localSheetId="11" hidden="1">[3]EUA!#REF!</definedName>
    <definedName name="BLPH81" localSheetId="12" hidden="1">#REF!</definedName>
    <definedName name="BLPH81" hidden="1">[3]EUA!#REF!</definedName>
    <definedName name="BLPH82" localSheetId="11" hidden="1">#REF!</definedName>
    <definedName name="BLPH82" hidden="1">#REF!</definedName>
    <definedName name="BLPH83" localSheetId="11" hidden="1">#REF!</definedName>
    <definedName name="BLPH83" hidden="1">#REF!</definedName>
    <definedName name="BLPH84" localSheetId="11" hidden="1">#REF!</definedName>
    <definedName name="BLPH84" hidden="1">#REF!</definedName>
    <definedName name="BLPH85" localSheetId="11" hidden="1">#REF!</definedName>
    <definedName name="BLPH85" hidden="1">#REF!</definedName>
    <definedName name="BLPH86" localSheetId="11" hidden="1">#REF!</definedName>
    <definedName name="BLPH86" hidden="1">#REF!</definedName>
    <definedName name="BLPH87" localSheetId="11" hidden="1">#REF!</definedName>
    <definedName name="BLPH87" hidden="1">#REF!</definedName>
    <definedName name="BLPH88" localSheetId="11" hidden="1">#REF!</definedName>
    <definedName name="BLPH88" hidden="1">#REF!</definedName>
    <definedName name="BLPH89" localSheetId="11" hidden="1">#REF!</definedName>
    <definedName name="BLPH89" hidden="1">#REF!</definedName>
    <definedName name="BLPH9" localSheetId="11" hidden="1">#REF!</definedName>
    <definedName name="BLPH9" hidden="1">#REF!</definedName>
    <definedName name="BLPH90" localSheetId="11" hidden="1">#REF!</definedName>
    <definedName name="BLPH90" hidden="1">#REF!</definedName>
    <definedName name="BLPH91" localSheetId="11" hidden="1">#REF!</definedName>
    <definedName name="BLPH91" hidden="1">#REF!</definedName>
    <definedName name="BLPH92" localSheetId="11" hidden="1">#REF!</definedName>
    <definedName name="BLPH92" hidden="1">#REF!</definedName>
    <definedName name="BLPH93" localSheetId="11" hidden="1">#REF!</definedName>
    <definedName name="BLPH93" hidden="1">#REF!</definedName>
    <definedName name="BLPH94" localSheetId="11" hidden="1">#REF!</definedName>
    <definedName name="BLPH94" hidden="1">#REF!</definedName>
    <definedName name="BLPH95" localSheetId="11" hidden="1">#REF!</definedName>
    <definedName name="BLPH95" hidden="1">#REF!</definedName>
    <definedName name="BLPH96" localSheetId="11" hidden="1">#REF!</definedName>
    <definedName name="BLPH96" hidden="1">#REF!</definedName>
    <definedName name="BLPH97" localSheetId="11" hidden="1">#REF!</definedName>
    <definedName name="BLPH97" hidden="1">#REF!</definedName>
    <definedName name="BLPH98" localSheetId="11" hidden="1">#REF!</definedName>
    <definedName name="BLPH98" hidden="1">#REF!</definedName>
    <definedName name="BLPH99" localSheetId="14" hidden="1">[3]ARG!#REF!</definedName>
    <definedName name="BLPH99" localSheetId="15" hidden="1">[3]ARG!#REF!</definedName>
    <definedName name="BLPH99" localSheetId="0" hidden="1">[3]ARG!#REF!</definedName>
    <definedName name="BLPH99" localSheetId="11" hidden="1">[3]ARG!#REF!</definedName>
    <definedName name="BLPH99" localSheetId="12" hidden="1">#REF!</definedName>
    <definedName name="BLPH99" hidden="1">[3]ARG!#REF!</definedName>
    <definedName name="BolCopin">'[4]Impresso Dibap'!$A$1:$B$72,'[4]Impresso Dibap'!$F$1:$J$72,'[4]Impresso Dibap'!$V$1:$CE$72</definedName>
    <definedName name="Brasil___Produto_Interno_Bruto___PIB">#REF!</definedName>
    <definedName name="CAPA">#REF!</definedName>
    <definedName name="CINZA">[2]AUX!$BG$2</definedName>
    <definedName name="d">#REF!</definedName>
    <definedName name="dados">[2]DadosSoja!$B$2:$B$116</definedName>
    <definedName name="dez">#REF!</definedName>
    <definedName name="dt">[2]DadosSoja!$A$3:$A$116</definedName>
    <definedName name="e">#REF!</definedName>
    <definedName name="EXTERNO">#REF!</definedName>
    <definedName name="fev">#REF!</definedName>
    <definedName name="FISCAL">#REF!</definedName>
    <definedName name="_xlnm.Recorder">[2]abrir!$F$3:$F$16384</definedName>
    <definedName name="Hedings">#REF!</definedName>
    <definedName name="HTML_CodePage" hidden="1">1252</definedName>
    <definedName name="HTML_Control" localSheetId="14" hidden="1">{"'Emissoes'!$B$1:$Q$80"}</definedName>
    <definedName name="HTML_Control" localSheetId="15" hidden="1">{"'Emissoes'!$B$1:$Q$80"}</definedName>
    <definedName name="HTML_Control" localSheetId="8" hidden="1">{"'Emissoes'!$B$1:$Q$80"}</definedName>
    <definedName name="HTML_Control" localSheetId="11" hidden="1">{"'Emissoes'!$B$1:$Q$80"}</definedName>
    <definedName name="HTML_Control" localSheetId="6" hidden="1">{"'Emissoes'!$B$1:$Q$80"}</definedName>
    <definedName name="HTML_Control" hidden="1">{"'Emissoes'!$B$1:$Q$80"}</definedName>
    <definedName name="HTML_Description" hidden="1">""</definedName>
    <definedName name="HTML_Email" hidden="1">""</definedName>
    <definedName name="HTML_Header" hidden="1">"Emissoes"</definedName>
    <definedName name="HTML_LastUpdate" hidden="1">"13/12/2000"</definedName>
    <definedName name="HTML_LineAfter" hidden="1">FALSE</definedName>
    <definedName name="HTML_LineBefore" hidden="1">FALSE</definedName>
    <definedName name="HTML_Name" hidden="1">"lfcgomes"</definedName>
    <definedName name="HTML_OBDlg2" hidden="1">TRUE</definedName>
    <definedName name="HTML_OBDlg4" hidden="1">TRUE</definedName>
    <definedName name="HTML_OS" hidden="1">0</definedName>
    <definedName name="HTML_PathFile" hidden="1">"C:\Ext\sovtemp.htm"</definedName>
    <definedName name="HTML_Title" hidden="1">"soberanos"</definedName>
    <definedName name="i10x">#REF!</definedName>
    <definedName name="i11x">#REF!</definedName>
    <definedName name="i12x">#REF!</definedName>
    <definedName name="i3x">#REF!</definedName>
    <definedName name="i4x">#REF!</definedName>
    <definedName name="i5x">#REF!</definedName>
    <definedName name="i6x">#REF!</definedName>
    <definedName name="i7x">#REF!</definedName>
    <definedName name="i8x">#REF!</definedName>
    <definedName name="i9x">#REF!</definedName>
    <definedName name="igpdic">[5]HIGHLIGH!$DJ$2</definedName>
    <definedName name="IV.22___Índices_de_taxas_reais_de_câmbio">#REF!</definedName>
    <definedName name="IV.30___Taxa_de_câmbio___segmento_livre1">#REF!</definedName>
    <definedName name="ja" localSheetId="14" hidden="1">#REF!</definedName>
    <definedName name="ja" localSheetId="15" hidden="1">#REF!</definedName>
    <definedName name="ja" localSheetId="0" hidden="1">#REF!</definedName>
    <definedName name="ja" localSheetId="11" hidden="1">#REF!</definedName>
    <definedName name="ja" hidden="1">#REF!</definedName>
    <definedName name="jan">#REF!</definedName>
    <definedName name="jul">#REF!</definedName>
    <definedName name="jun">#REF!</definedName>
    <definedName name="JUROS">#REF!</definedName>
    <definedName name="LARANJA">[2]AUX!$AW$2</definedName>
    <definedName name="mai">#REF!</definedName>
    <definedName name="MAPA1">#REF!</definedName>
    <definedName name="MAPA2">#REF!</definedName>
    <definedName name="MAPA3">#REF!</definedName>
    <definedName name="MAPA4">#REF!</definedName>
    <definedName name="MAPA5">#REF!</definedName>
    <definedName name="MAPA6">#REF!</definedName>
    <definedName name="MAPA7">#REF!</definedName>
    <definedName name="MAPA8">#REF!</definedName>
    <definedName name="MAPA9">#REF!</definedName>
    <definedName name="mar">#REF!</definedName>
    <definedName name="MARINHO">[2]AUX!$CK$2</definedName>
    <definedName name="MARRON">[2]AUX!$AC$2</definedName>
    <definedName name="Mensal">'[6]#REF'!$B$186:$J$210</definedName>
    <definedName name="mensal2">#REF!</definedName>
    <definedName name="mensal3">'[7]#REF'!$B$156:$H$179</definedName>
    <definedName name="merc">#REF!</definedName>
    <definedName name="MERCADODETRABALHO">#REF!</definedName>
    <definedName name="MERCTRABALHO">#REF!</definedName>
    <definedName name="MONETÁRIO">#REF!</definedName>
    <definedName name="nnns">#REF!</definedName>
    <definedName name="Nota_Técnica_nº_1.127_2013___GEPLA_COFIN_SUPOF_STN">#REF!</definedName>
    <definedName name="nov">#REF!</definedName>
    <definedName name="Novo" localSheetId="14" hidden="1">#REF!</definedName>
    <definedName name="Novo" localSheetId="15" hidden="1">#REF!</definedName>
    <definedName name="Novo" localSheetId="0" hidden="1">#REF!</definedName>
    <definedName name="Novo" localSheetId="11" hidden="1">#REF!</definedName>
    <definedName name="Novo" localSheetId="12" hidden="1">#REF!</definedName>
    <definedName name="Novo" hidden="1">#REF!</definedName>
    <definedName name="out">#REF!</definedName>
    <definedName name="Pagemaker">#REF!</definedName>
    <definedName name="PARAMETROS">#REF!</definedName>
    <definedName name="Período">#REF!</definedName>
    <definedName name="PIB">#REF!</definedName>
    <definedName name="PIB00">'[1]BDPARAM3 '!$AI$50</definedName>
    <definedName name="PIBMENSAL">#REF!</definedName>
    <definedName name="plan3" localSheetId="14" hidden="1">{#N/A,#N/A,FALSE,"DIESP"}</definedName>
    <definedName name="plan3" localSheetId="15" hidden="1">{#N/A,#N/A,FALSE,"DIESP"}</definedName>
    <definedName name="plan3" localSheetId="8" hidden="1">{#N/A,#N/A,FALSE,"DIESP"}</definedName>
    <definedName name="plan3" localSheetId="11" hidden="1">{#N/A,#N/A,FALSE,"DIESP"}</definedName>
    <definedName name="plan3" localSheetId="6" hidden="1">{#N/A,#N/A,FALSE,"DIESP"}</definedName>
    <definedName name="plan3" hidden="1">{#N/A,#N/A,FALSE,"DIESP"}</definedName>
    <definedName name="Planilha_1ÁreaTotal" localSheetId="16">'[8]Planilha 1'!$C$13:$C$40,'[8]Planilha 1'!$G$13:$J$40</definedName>
    <definedName name="Planilha_1ÁreaTotal">#REF!,#REF!</definedName>
    <definedName name="Planilha_1CabGráfico" localSheetId="16">'[9]fonte 138 1999'!#REF!</definedName>
    <definedName name="Planilha_1CabGráfico">#REF!</definedName>
    <definedName name="Planilha_1TítCols" localSheetId="16">'[8]Planilha 1'!$C$13,'[8]Planilha 1'!$G$13:$J$13</definedName>
    <definedName name="Planilha_1TítCols">#REF!,#REF!</definedName>
    <definedName name="Planilha_1TítLins" localSheetId="16">'[9]fonte 138 1999'!#REF!</definedName>
    <definedName name="Planilha_1TítLins">#REF!</definedName>
    <definedName name="Planilha_2ÁreaTotal" localSheetId="16">'[10]Planilha 2'!$C$12:$C$18,'[10]Planilha 2'!$G$12:$L$18</definedName>
    <definedName name="Planilha_2ÁreaTotal">'[11]Planilha 2'!$C$12:$C$18,'[11]Planilha 2'!$G$12:$L$18</definedName>
    <definedName name="Planilha_2TítCols" localSheetId="16">'[10]Planilha 2'!$C$12,'[10]Planilha 2'!$G$12:$L$12</definedName>
    <definedName name="Planilha_2TítCols">'[11]Planilha 2'!$C$12,'[11]Planilha 2'!$G$12:$L$12</definedName>
    <definedName name="Planilha_3ÁreaTotal" localSheetId="16">#REF!,#REF!</definedName>
    <definedName name="Planilha_3ÁreaTotal">#REF!,#REF!</definedName>
    <definedName name="Planilha_3CabGráfico" localSheetId="16">#REF!</definedName>
    <definedName name="Planilha_3CabGráfico">#REF!</definedName>
    <definedName name="Planilha_3TítCols" localSheetId="16">#REF!,#REF!</definedName>
    <definedName name="Planilha_3TítCols">#REF!,#REF!</definedName>
    <definedName name="Planilha_3TítLins" localSheetId="16">#REF!</definedName>
    <definedName name="Planilha_3TítLins">#REF!</definedName>
    <definedName name="pr">[2]DadosSoja!$D$2</definedName>
    <definedName name="pra">[2]DadosSoja!$AU$2</definedName>
    <definedName name="PRINT">#REF!</definedName>
    <definedName name="Print_Area_MI">[12]Plan3!#REF!</definedName>
    <definedName name="Quadro_II___Base_monetária_e_componentes">#REF!</definedName>
    <definedName name="Quadro_VI___Meios_de_pagamento_e_componentes">#REF!</definedName>
    <definedName name="ret">'[13]#REF'!$A$1:$I$23</definedName>
    <definedName name="Saldos_em_final_de_período">#REF!</definedName>
    <definedName name="SELIC">'[6]#REF'!$A$1:$I$23</definedName>
    <definedName name="SelicAbr">[14]SELIC!$G$16</definedName>
    <definedName name="SelicAgo">[14]SELIC!$G$20</definedName>
    <definedName name="SelicDez">[14]SELIC!$G$24</definedName>
    <definedName name="SelicFev">[14]SELIC!$G$14</definedName>
    <definedName name="SelicJan">[14]SELIC!$G$13</definedName>
    <definedName name="SelicJul">[14]SELIC!$G$19</definedName>
    <definedName name="SelicJun">[14]SELIC!$G$18</definedName>
    <definedName name="SelicMai">[14]SELIC!$G$17</definedName>
    <definedName name="SelicMar">[14]SELIC!$G$15</definedName>
    <definedName name="SelicNov">[14]SELIC!$G$23</definedName>
    <definedName name="SelicOut">[15]SELIC!$G$22</definedName>
    <definedName name="set">#REF!</definedName>
    <definedName name="VERDE">[2]AUX!$S$2</definedName>
    <definedName name="VERMELHO">[2]AUX!$AM$2</definedName>
    <definedName name="wrn.DIESP." localSheetId="14" hidden="1">{#N/A,#N/A,FALSE,"DIESP"}</definedName>
    <definedName name="wrn.DIESP." localSheetId="15" hidden="1">{#N/A,#N/A,FALSE,"DIESP"}</definedName>
    <definedName name="wrn.DIESP." localSheetId="8" hidden="1">{#N/A,#N/A,FALSE,"DIESP"}</definedName>
    <definedName name="wrn.DIESP." localSheetId="11" hidden="1">{#N/A,#N/A,FALSE,"DIESP"}</definedName>
    <definedName name="wrn.DIESP." localSheetId="6" hidden="1">{#N/A,#N/A,FALSE,"DIESP"}</definedName>
    <definedName name="wrn.DIESP." hidden="1">{#N/A,#N/A,FALSE,"DIESP"}</definedName>
    <definedName name="wrn.DIVIG." localSheetId="14" hidden="1">{#N/A,#N/A,FALSE,"DIVIG"}</definedName>
    <definedName name="wrn.DIVIG." localSheetId="15" hidden="1">{#N/A,#N/A,FALSE,"DIVIG"}</definedName>
    <definedName name="wrn.DIVIG." localSheetId="8" hidden="1">{#N/A,#N/A,FALSE,"DIVIG"}</definedName>
    <definedName name="wrn.DIVIG." localSheetId="11" hidden="1">{#N/A,#N/A,FALSE,"DIVIG"}</definedName>
    <definedName name="wrn.DIVIG." localSheetId="6" hidden="1">{#N/A,#N/A,FALSE,"DIVIG"}</definedName>
    <definedName name="wrn.DIVIG." hidden="1">{#N/A,#N/A,FALSE,"DIVIG"}</definedName>
    <definedName name="wrn.IAA." localSheetId="14" hidden="1">{#N/A,#N/A,FALSE,"IAA - Controlados pelo BB"}</definedName>
    <definedName name="wrn.IAA." localSheetId="15" hidden="1">{#N/A,#N/A,FALSE,"IAA - Controlados pelo BB"}</definedName>
    <definedName name="wrn.IAA." localSheetId="8" hidden="1">{#N/A,#N/A,FALSE,"IAA - Controlados pelo BB"}</definedName>
    <definedName name="wrn.IAA." localSheetId="11" hidden="1">{#N/A,#N/A,FALSE,"IAA - Controlados pelo BB"}</definedName>
    <definedName name="wrn.IAA." localSheetId="6" hidden="1">{#N/A,#N/A,FALSE,"IAA - Controlados pelo BB"}</definedName>
    <definedName name="wrn.IAA." hidden="1">{#N/A,#N/A,FALSE,"IAA - Controlados pelo BB"}</definedName>
    <definedName name="wrn.TOTAL." localSheetId="14" hidden="1">{#N/A,#N/A,FALSE,"TOTALIZAÇÃO POR EMPRESA"}</definedName>
    <definedName name="wrn.TOTAL." localSheetId="15" hidden="1">{#N/A,#N/A,FALSE,"TOTALIZAÇÃO POR EMPRESA"}</definedName>
    <definedName name="wrn.TOTAL." localSheetId="8" hidden="1">{#N/A,#N/A,FALSE,"TOTALIZAÇÃO POR EMPRESA"}</definedName>
    <definedName name="wrn.TOTAL." localSheetId="11" hidden="1">{#N/A,#N/A,FALSE,"TOTALIZAÇÃO POR EMPRESA"}</definedName>
    <definedName name="wrn.TOTAL." localSheetId="6" hidden="1">{#N/A,#N/A,FALSE,"TOTALIZAÇÃO POR EMPRESA"}</definedName>
    <definedName name="wrn.TOTAL." hidden="1">{#N/A,#N/A,FALSE,"TOTALIZAÇÃO POR EMPRESA"}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60" l="1"/>
  <c r="D3" i="60"/>
  <c r="G36" i="76"/>
  <c r="F36" i="76"/>
  <c r="E36" i="76"/>
  <c r="H19" i="74" l="1"/>
  <c r="G19" i="74"/>
  <c r="F19" i="74"/>
  <c r="E19" i="74"/>
  <c r="J16" i="74"/>
  <c r="I16" i="74"/>
  <c r="J15" i="74"/>
  <c r="I15" i="74"/>
  <c r="J14" i="74"/>
  <c r="I14" i="74"/>
  <c r="J13" i="74"/>
  <c r="I13" i="74"/>
  <c r="J12" i="74"/>
  <c r="I12" i="74"/>
  <c r="J11" i="74"/>
  <c r="I11" i="74"/>
  <c r="J10" i="74"/>
  <c r="I10" i="74"/>
  <c r="J9" i="74"/>
  <c r="I9" i="74"/>
  <c r="J8" i="74"/>
  <c r="I8" i="74"/>
  <c r="J7" i="74"/>
  <c r="I7" i="74"/>
  <c r="I19" i="74" s="1"/>
  <c r="J6" i="74"/>
  <c r="I6" i="74"/>
  <c r="J5" i="74"/>
  <c r="I5" i="74"/>
  <c r="J4" i="74"/>
  <c r="I4" i="74"/>
  <c r="J19" i="74" l="1"/>
  <c r="K119" i="71" l="1"/>
  <c r="J119" i="71"/>
  <c r="I119" i="71"/>
  <c r="H119" i="71"/>
  <c r="G119" i="71"/>
  <c r="F119" i="71"/>
  <c r="K118" i="71"/>
  <c r="J118" i="71"/>
  <c r="I118" i="71"/>
  <c r="H118" i="71"/>
  <c r="G118" i="71"/>
  <c r="F118" i="71"/>
  <c r="K98" i="71"/>
  <c r="J98" i="71"/>
  <c r="I98" i="71"/>
  <c r="H98" i="71"/>
  <c r="G98" i="71"/>
  <c r="D98" i="71"/>
  <c r="K97" i="71"/>
  <c r="J97" i="71"/>
  <c r="I97" i="71"/>
  <c r="H97" i="71"/>
  <c r="G97" i="71"/>
  <c r="D97" i="71"/>
  <c r="J96" i="71"/>
  <c r="I96" i="71"/>
  <c r="H96" i="71"/>
  <c r="G96" i="71"/>
  <c r="D96" i="71"/>
  <c r="J94" i="71"/>
  <c r="I94" i="71"/>
  <c r="H94" i="71"/>
  <c r="G94" i="71"/>
  <c r="J93" i="71"/>
  <c r="I93" i="71"/>
  <c r="H93" i="71"/>
  <c r="G93" i="71"/>
  <c r="D93" i="71"/>
  <c r="J92" i="71"/>
  <c r="I92" i="71"/>
  <c r="H92" i="71"/>
  <c r="G92" i="71"/>
  <c r="D92" i="71"/>
  <c r="J91" i="71"/>
  <c r="I91" i="71"/>
  <c r="H91" i="71"/>
  <c r="G91" i="71"/>
  <c r="D91" i="71"/>
  <c r="J90" i="71"/>
  <c r="I90" i="71"/>
  <c r="H90" i="71"/>
  <c r="G90" i="71"/>
  <c r="D90" i="71"/>
  <c r="J89" i="71"/>
  <c r="I89" i="71"/>
  <c r="H89" i="71"/>
  <c r="G89" i="71"/>
  <c r="D89" i="71"/>
  <c r="J88" i="71"/>
  <c r="I88" i="71"/>
  <c r="H88" i="71"/>
  <c r="G88" i="71"/>
  <c r="D88" i="71"/>
  <c r="J87" i="71"/>
  <c r="I87" i="71"/>
  <c r="H87" i="71"/>
  <c r="G87" i="71"/>
  <c r="D87" i="71"/>
  <c r="J86" i="71"/>
  <c r="I86" i="71"/>
  <c r="H86" i="71"/>
  <c r="G86" i="71"/>
  <c r="D86" i="71"/>
  <c r="J85" i="71"/>
  <c r="I85" i="71"/>
  <c r="H85" i="71"/>
  <c r="G85" i="71"/>
  <c r="D85" i="71"/>
  <c r="K84" i="71"/>
  <c r="J84" i="71"/>
  <c r="I84" i="71"/>
  <c r="H84" i="71"/>
  <c r="G84" i="71"/>
  <c r="D84" i="71"/>
  <c r="K82" i="71"/>
  <c r="J82" i="71"/>
  <c r="I82" i="71"/>
  <c r="H82" i="71"/>
  <c r="G82" i="71"/>
  <c r="D82" i="71"/>
  <c r="K80" i="71"/>
  <c r="J80" i="71"/>
  <c r="I80" i="71"/>
  <c r="H80" i="71"/>
  <c r="G80" i="71"/>
  <c r="D80" i="71"/>
  <c r="K79" i="71"/>
  <c r="J79" i="71"/>
  <c r="I79" i="71"/>
  <c r="H79" i="71"/>
  <c r="G79" i="71"/>
  <c r="D79" i="71"/>
  <c r="K78" i="71"/>
  <c r="K76" i="71" s="1"/>
  <c r="J78" i="71"/>
  <c r="I78" i="71"/>
  <c r="H78" i="71"/>
  <c r="G78" i="71"/>
  <c r="D78" i="71"/>
  <c r="K77" i="71"/>
  <c r="J77" i="71"/>
  <c r="I77" i="71"/>
  <c r="I76" i="71" s="1"/>
  <c r="H77" i="71"/>
  <c r="H76" i="71" s="1"/>
  <c r="G77" i="71"/>
  <c r="D77" i="71"/>
  <c r="G76" i="71"/>
  <c r="D76" i="71"/>
  <c r="K75" i="71"/>
  <c r="J75" i="71"/>
  <c r="I75" i="71"/>
  <c r="H75" i="71"/>
  <c r="G75" i="71"/>
  <c r="D75" i="71"/>
  <c r="K74" i="71"/>
  <c r="J74" i="71"/>
  <c r="I74" i="71"/>
  <c r="H74" i="71"/>
  <c r="G74" i="71"/>
  <c r="D74" i="71"/>
  <c r="K73" i="71"/>
  <c r="J73" i="71"/>
  <c r="I73" i="71"/>
  <c r="H73" i="71"/>
  <c r="G73" i="71"/>
  <c r="D73" i="71"/>
  <c r="K72" i="71"/>
  <c r="J72" i="71"/>
  <c r="I72" i="71"/>
  <c r="H72" i="71"/>
  <c r="G72" i="71"/>
  <c r="D72" i="71"/>
  <c r="K71" i="71"/>
  <c r="J71" i="71"/>
  <c r="I71" i="71"/>
  <c r="H71" i="71"/>
  <c r="G71" i="71"/>
  <c r="D71" i="71"/>
  <c r="K70" i="71"/>
  <c r="J70" i="71"/>
  <c r="I70" i="71"/>
  <c r="H70" i="71"/>
  <c r="G70" i="71"/>
  <c r="D70" i="71"/>
  <c r="K69" i="71"/>
  <c r="J69" i="71"/>
  <c r="I69" i="71"/>
  <c r="H69" i="71"/>
  <c r="G69" i="71"/>
  <c r="D69" i="71"/>
  <c r="K68" i="71"/>
  <c r="J68" i="71"/>
  <c r="I68" i="71"/>
  <c r="H68" i="71"/>
  <c r="G68" i="71"/>
  <c r="D68" i="71"/>
  <c r="K67" i="71"/>
  <c r="J67" i="71"/>
  <c r="I67" i="71"/>
  <c r="H67" i="71"/>
  <c r="G67" i="71"/>
  <c r="D67" i="71"/>
  <c r="K66" i="71"/>
  <c r="J66" i="71"/>
  <c r="I66" i="71"/>
  <c r="H66" i="71"/>
  <c r="G66" i="71"/>
  <c r="D66" i="71"/>
  <c r="K65" i="71"/>
  <c r="J65" i="71"/>
  <c r="I65" i="71"/>
  <c r="H65" i="71"/>
  <c r="G65" i="71"/>
  <c r="D65" i="71"/>
  <c r="K64" i="71"/>
  <c r="J64" i="71"/>
  <c r="I64" i="71"/>
  <c r="H64" i="71"/>
  <c r="G64" i="71"/>
  <c r="D64" i="71"/>
  <c r="J63" i="71"/>
  <c r="I63" i="71"/>
  <c r="H63" i="71"/>
  <c r="G63" i="71"/>
  <c r="D63" i="71"/>
  <c r="J62" i="71"/>
  <c r="I62" i="71"/>
  <c r="H62" i="71"/>
  <c r="G62" i="71"/>
  <c r="D62" i="71"/>
  <c r="J61" i="71"/>
  <c r="I61" i="71"/>
  <c r="H61" i="71"/>
  <c r="G61" i="71"/>
  <c r="D61" i="71"/>
  <c r="K60" i="71"/>
  <c r="J60" i="71"/>
  <c r="I60" i="71"/>
  <c r="H60" i="71"/>
  <c r="G60" i="71"/>
  <c r="D60" i="71"/>
  <c r="K59" i="71"/>
  <c r="J59" i="71"/>
  <c r="I59" i="71"/>
  <c r="H59" i="71"/>
  <c r="G59" i="71"/>
  <c r="D59" i="71"/>
  <c r="K58" i="71"/>
  <c r="J58" i="71"/>
  <c r="I58" i="71"/>
  <c r="H58" i="71"/>
  <c r="G58" i="71"/>
  <c r="D58" i="71"/>
  <c r="K57" i="71"/>
  <c r="J57" i="71"/>
  <c r="I57" i="71"/>
  <c r="H57" i="71"/>
  <c r="G57" i="71"/>
  <c r="D57" i="71"/>
  <c r="K56" i="71"/>
  <c r="J56" i="71"/>
  <c r="I56" i="71"/>
  <c r="H56" i="71"/>
  <c r="G56" i="71"/>
  <c r="D56" i="71"/>
  <c r="K55" i="71"/>
  <c r="J55" i="71"/>
  <c r="I55" i="71"/>
  <c r="H55" i="71"/>
  <c r="G55" i="71"/>
  <c r="D55" i="71"/>
  <c r="K54" i="71"/>
  <c r="J54" i="71"/>
  <c r="I54" i="71"/>
  <c r="H54" i="71"/>
  <c r="G54" i="71"/>
  <c r="D54" i="71"/>
  <c r="K53" i="71"/>
  <c r="J53" i="71"/>
  <c r="I53" i="71"/>
  <c r="H53" i="71"/>
  <c r="G53" i="71"/>
  <c r="D53" i="71"/>
  <c r="K52" i="71"/>
  <c r="J52" i="71"/>
  <c r="I52" i="71"/>
  <c r="H52" i="71"/>
  <c r="G52" i="71"/>
  <c r="D52" i="71"/>
  <c r="K51" i="71"/>
  <c r="J51" i="71"/>
  <c r="I51" i="71"/>
  <c r="H51" i="71"/>
  <c r="G51" i="71"/>
  <c r="D51" i="71"/>
  <c r="J50" i="71"/>
  <c r="I50" i="71"/>
  <c r="H50" i="71"/>
  <c r="G50" i="71"/>
  <c r="D50" i="71"/>
  <c r="K49" i="71"/>
  <c r="J49" i="71"/>
  <c r="I49" i="71"/>
  <c r="H49" i="71"/>
  <c r="G49" i="71"/>
  <c r="D49" i="71"/>
  <c r="K48" i="71"/>
  <c r="J48" i="71"/>
  <c r="I48" i="71"/>
  <c r="H48" i="71"/>
  <c r="G48" i="71"/>
  <c r="D48" i="71"/>
  <c r="K47" i="71"/>
  <c r="J47" i="71"/>
  <c r="I47" i="71"/>
  <c r="H47" i="71"/>
  <c r="G47" i="71"/>
  <c r="D47" i="71"/>
  <c r="K46" i="71"/>
  <c r="J46" i="71"/>
  <c r="I46" i="71"/>
  <c r="H46" i="71"/>
  <c r="G46" i="71"/>
  <c r="D46" i="71"/>
  <c r="K45" i="71"/>
  <c r="J45" i="71"/>
  <c r="I45" i="71"/>
  <c r="H45" i="71"/>
  <c r="G45" i="71"/>
  <c r="D45" i="71"/>
  <c r="K44" i="71"/>
  <c r="J44" i="71"/>
  <c r="I44" i="71"/>
  <c r="H44" i="71"/>
  <c r="G44" i="71"/>
  <c r="D44" i="71"/>
  <c r="K43" i="71"/>
  <c r="J43" i="71"/>
  <c r="I43" i="71"/>
  <c r="H43" i="71"/>
  <c r="G43" i="71"/>
  <c r="D43" i="71"/>
  <c r="K42" i="71"/>
  <c r="J42" i="71"/>
  <c r="I42" i="71"/>
  <c r="H42" i="71"/>
  <c r="G42" i="71"/>
  <c r="D42" i="71"/>
  <c r="K41" i="71"/>
  <c r="J41" i="71"/>
  <c r="I41" i="71"/>
  <c r="H41" i="71"/>
  <c r="G41" i="71"/>
  <c r="D41" i="71"/>
  <c r="K40" i="71"/>
  <c r="J40" i="71"/>
  <c r="I40" i="71"/>
  <c r="H40" i="71"/>
  <c r="G40" i="71"/>
  <c r="D40" i="71"/>
  <c r="K39" i="71"/>
  <c r="J39" i="71"/>
  <c r="I39" i="71"/>
  <c r="H39" i="71"/>
  <c r="G39" i="71"/>
  <c r="D39" i="71"/>
  <c r="K38" i="71"/>
  <c r="J38" i="71"/>
  <c r="I38" i="71"/>
  <c r="H38" i="71"/>
  <c r="G38" i="71"/>
  <c r="D38" i="71"/>
  <c r="K37" i="71"/>
  <c r="J37" i="71"/>
  <c r="I37" i="71"/>
  <c r="H37" i="71"/>
  <c r="G37" i="71"/>
  <c r="D37" i="71"/>
  <c r="K36" i="71"/>
  <c r="J36" i="71"/>
  <c r="I36" i="71"/>
  <c r="H36" i="71"/>
  <c r="G36" i="71"/>
  <c r="D36" i="71"/>
  <c r="K35" i="71"/>
  <c r="J35" i="71"/>
  <c r="I35" i="71"/>
  <c r="H35" i="71"/>
  <c r="G35" i="71"/>
  <c r="D35" i="71"/>
  <c r="K34" i="71"/>
  <c r="J34" i="71"/>
  <c r="I34" i="71"/>
  <c r="H34" i="71"/>
  <c r="G34" i="71"/>
  <c r="D34" i="71"/>
  <c r="K33" i="71"/>
  <c r="J33" i="71"/>
  <c r="I33" i="71"/>
  <c r="H33" i="71"/>
  <c r="G33" i="71"/>
  <c r="D33" i="71"/>
  <c r="K32" i="71"/>
  <c r="J32" i="71"/>
  <c r="I32" i="71"/>
  <c r="H32" i="71"/>
  <c r="G32" i="71"/>
  <c r="D32" i="71"/>
  <c r="K31" i="71"/>
  <c r="J31" i="71"/>
  <c r="I31" i="71"/>
  <c r="H31" i="71"/>
  <c r="G31" i="71"/>
  <c r="D31" i="71"/>
  <c r="K30" i="71"/>
  <c r="J30" i="71"/>
  <c r="I30" i="71"/>
  <c r="H30" i="71"/>
  <c r="G30" i="71"/>
  <c r="D30" i="71"/>
  <c r="K29" i="71"/>
  <c r="J29" i="71"/>
  <c r="I29" i="71"/>
  <c r="H29" i="71"/>
  <c r="G29" i="71"/>
  <c r="D29" i="71"/>
  <c r="K28" i="71"/>
  <c r="J28" i="71"/>
  <c r="I28" i="71"/>
  <c r="H28" i="71"/>
  <c r="G28" i="71"/>
  <c r="D28" i="71"/>
  <c r="K27" i="71"/>
  <c r="J27" i="71"/>
  <c r="I27" i="71"/>
  <c r="H27" i="71"/>
  <c r="G27" i="71"/>
  <c r="D27" i="71"/>
  <c r="K26" i="71"/>
  <c r="J26" i="71"/>
  <c r="I26" i="71"/>
  <c r="H26" i="71"/>
  <c r="G26" i="71"/>
  <c r="D26" i="71"/>
  <c r="K25" i="71"/>
  <c r="J25" i="71"/>
  <c r="I25" i="71"/>
  <c r="H25" i="71"/>
  <c r="G25" i="71"/>
  <c r="D25" i="71"/>
  <c r="K24" i="71"/>
  <c r="J24" i="71"/>
  <c r="I24" i="71"/>
  <c r="H24" i="71"/>
  <c r="G24" i="71"/>
  <c r="D24" i="71"/>
  <c r="K23" i="71"/>
  <c r="J23" i="71"/>
  <c r="I23" i="71"/>
  <c r="H23" i="71"/>
  <c r="G23" i="71"/>
  <c r="D23" i="71"/>
  <c r="K22" i="71"/>
  <c r="J22" i="71"/>
  <c r="I22" i="71"/>
  <c r="H22" i="71"/>
  <c r="G22" i="71"/>
  <c r="D22" i="71"/>
  <c r="K21" i="71"/>
  <c r="J21" i="71"/>
  <c r="I21" i="71"/>
  <c r="H21" i="71"/>
  <c r="G21" i="71"/>
  <c r="D21" i="71"/>
  <c r="K20" i="71"/>
  <c r="J20" i="71"/>
  <c r="I20" i="71"/>
  <c r="H20" i="71"/>
  <c r="G20" i="71"/>
  <c r="D20" i="71"/>
  <c r="K19" i="71"/>
  <c r="J19" i="71"/>
  <c r="I19" i="71"/>
  <c r="H19" i="71"/>
  <c r="G19" i="71"/>
  <c r="D19" i="71"/>
  <c r="K18" i="71"/>
  <c r="J18" i="71"/>
  <c r="I18" i="71"/>
  <c r="H18" i="71"/>
  <c r="G18" i="71"/>
  <c r="D18" i="71"/>
  <c r="K17" i="71"/>
  <c r="J17" i="71"/>
  <c r="I17" i="71"/>
  <c r="H17" i="71"/>
  <c r="G17" i="71"/>
  <c r="D17" i="71"/>
  <c r="K16" i="71"/>
  <c r="J16" i="71"/>
  <c r="I16" i="71"/>
  <c r="H16" i="71"/>
  <c r="G16" i="71"/>
  <c r="D16" i="71"/>
  <c r="K15" i="71"/>
  <c r="J15" i="71"/>
  <c r="I15" i="71"/>
  <c r="H15" i="71"/>
  <c r="G15" i="71"/>
  <c r="D15" i="71"/>
  <c r="K14" i="71"/>
  <c r="J14" i="71"/>
  <c r="I14" i="71"/>
  <c r="H14" i="71"/>
  <c r="G14" i="71"/>
  <c r="D14" i="71"/>
  <c r="K13" i="71"/>
  <c r="J13" i="71"/>
  <c r="I13" i="71"/>
  <c r="H13" i="71"/>
  <c r="G13" i="71"/>
  <c r="D13" i="71"/>
  <c r="K12" i="71"/>
  <c r="J12" i="71"/>
  <c r="I12" i="71"/>
  <c r="H12" i="71"/>
  <c r="G12" i="71"/>
  <c r="D12" i="71"/>
  <c r="K11" i="71"/>
  <c r="J11" i="71"/>
  <c r="I11" i="71"/>
  <c r="H11" i="71"/>
  <c r="G11" i="71"/>
  <c r="D11" i="71"/>
  <c r="K10" i="71"/>
  <c r="J10" i="71"/>
  <c r="I10" i="71"/>
  <c r="H10" i="71"/>
  <c r="G10" i="71"/>
  <c r="D10" i="71"/>
  <c r="K9" i="71"/>
  <c r="J9" i="71"/>
  <c r="I9" i="71"/>
  <c r="H9" i="71"/>
  <c r="G9" i="71"/>
  <c r="D9" i="71"/>
  <c r="K8" i="71"/>
  <c r="J8" i="71"/>
  <c r="I8" i="71"/>
  <c r="H8" i="71"/>
  <c r="G8" i="71"/>
  <c r="D8" i="71"/>
  <c r="K7" i="71"/>
  <c r="J7" i="71"/>
  <c r="I7" i="71"/>
  <c r="H7" i="71"/>
  <c r="G7" i="71"/>
  <c r="D7" i="71"/>
  <c r="K6" i="71"/>
  <c r="J6" i="71"/>
  <c r="I6" i="71"/>
  <c r="H6" i="71"/>
  <c r="G6" i="71"/>
  <c r="D6" i="71"/>
  <c r="K5" i="71"/>
  <c r="J5" i="71"/>
  <c r="I5" i="71"/>
  <c r="H5" i="71"/>
  <c r="G5" i="71"/>
  <c r="D5" i="71"/>
  <c r="O118" i="70"/>
  <c r="N118" i="70"/>
  <c r="M118" i="70"/>
  <c r="L118" i="70"/>
  <c r="G118" i="70"/>
  <c r="F118" i="70"/>
  <c r="O117" i="70"/>
  <c r="N117" i="70"/>
  <c r="M117" i="70"/>
  <c r="L117" i="70"/>
  <c r="G117" i="70"/>
  <c r="F117" i="70"/>
  <c r="O97" i="70"/>
  <c r="N97" i="70"/>
  <c r="M97" i="70"/>
  <c r="L97" i="70"/>
  <c r="G97" i="70"/>
  <c r="D97" i="70"/>
  <c r="O96" i="70"/>
  <c r="N96" i="70"/>
  <c r="M96" i="70"/>
  <c r="L96" i="70"/>
  <c r="G96" i="70"/>
  <c r="D96" i="70"/>
  <c r="O95" i="70"/>
  <c r="N95" i="70"/>
  <c r="M95" i="70"/>
  <c r="L95" i="70"/>
  <c r="G95" i="70"/>
  <c r="D95" i="70"/>
  <c r="O93" i="70"/>
  <c r="N93" i="70"/>
  <c r="M93" i="70"/>
  <c r="L93" i="70"/>
  <c r="G93" i="70"/>
  <c r="D93" i="70"/>
  <c r="O92" i="70"/>
  <c r="N92" i="70"/>
  <c r="M92" i="70"/>
  <c r="L92" i="70"/>
  <c r="G92" i="70"/>
  <c r="D92" i="70"/>
  <c r="O91" i="70"/>
  <c r="N91" i="70"/>
  <c r="M91" i="70"/>
  <c r="L91" i="70"/>
  <c r="G91" i="70"/>
  <c r="D91" i="70"/>
  <c r="O89" i="70"/>
  <c r="N89" i="70"/>
  <c r="M89" i="70"/>
  <c r="L89" i="70"/>
  <c r="G89" i="70"/>
  <c r="D89" i="70"/>
  <c r="O88" i="70"/>
  <c r="N88" i="70"/>
  <c r="M88" i="70"/>
  <c r="L88" i="70"/>
  <c r="G88" i="70"/>
  <c r="D88" i="70"/>
  <c r="O87" i="70"/>
  <c r="N87" i="70"/>
  <c r="M87" i="70"/>
  <c r="L87" i="70"/>
  <c r="G87" i="70"/>
  <c r="D87" i="70"/>
  <c r="O86" i="70"/>
  <c r="N86" i="70"/>
  <c r="M86" i="70"/>
  <c r="M85" i="70" s="1"/>
  <c r="L86" i="70"/>
  <c r="L85" i="70" s="1"/>
  <c r="G86" i="70"/>
  <c r="D86" i="70"/>
  <c r="G85" i="70"/>
  <c r="D85" i="70"/>
  <c r="O84" i="70"/>
  <c r="N84" i="70"/>
  <c r="M84" i="70"/>
  <c r="L84" i="70"/>
  <c r="G84" i="70"/>
  <c r="D84" i="70"/>
  <c r="O83" i="70"/>
  <c r="N83" i="70"/>
  <c r="M83" i="70"/>
  <c r="L83" i="70"/>
  <c r="G83" i="70"/>
  <c r="D83" i="70"/>
  <c r="O82" i="70"/>
  <c r="N82" i="70"/>
  <c r="M82" i="70"/>
  <c r="L82" i="70"/>
  <c r="G82" i="70"/>
  <c r="D82" i="70"/>
  <c r="O81" i="70"/>
  <c r="N81" i="70"/>
  <c r="M81" i="70"/>
  <c r="L81" i="70"/>
  <c r="G81" i="70"/>
  <c r="D81" i="70"/>
  <c r="O80" i="70"/>
  <c r="N80" i="70"/>
  <c r="M80" i="70"/>
  <c r="L80" i="70"/>
  <c r="G80" i="70"/>
  <c r="D80" i="70"/>
  <c r="O79" i="70"/>
  <c r="N79" i="70"/>
  <c r="M79" i="70"/>
  <c r="L79" i="70"/>
  <c r="G79" i="70"/>
  <c r="D79" i="70"/>
  <c r="O78" i="70"/>
  <c r="N78" i="70"/>
  <c r="M78" i="70"/>
  <c r="L78" i="70"/>
  <c r="G78" i="70"/>
  <c r="D78" i="70"/>
  <c r="O77" i="70"/>
  <c r="N77" i="70"/>
  <c r="M77" i="70"/>
  <c r="L77" i="70"/>
  <c r="G77" i="70"/>
  <c r="D77" i="70"/>
  <c r="O76" i="70"/>
  <c r="N76" i="70"/>
  <c r="M76" i="70"/>
  <c r="L76" i="70"/>
  <c r="G76" i="70"/>
  <c r="D76" i="70"/>
  <c r="O75" i="70"/>
  <c r="N75" i="70"/>
  <c r="M75" i="70"/>
  <c r="L75" i="70"/>
  <c r="G75" i="70"/>
  <c r="D75" i="70"/>
  <c r="O74" i="70"/>
  <c r="N74" i="70"/>
  <c r="M74" i="70"/>
  <c r="L74" i="70"/>
  <c r="G74" i="70"/>
  <c r="D74" i="70"/>
  <c r="O73" i="70"/>
  <c r="N73" i="70"/>
  <c r="M73" i="70"/>
  <c r="L73" i="70"/>
  <c r="G73" i="70"/>
  <c r="D73" i="70"/>
  <c r="O72" i="70"/>
  <c r="N72" i="70"/>
  <c r="M72" i="70"/>
  <c r="L72" i="70"/>
  <c r="G72" i="70"/>
  <c r="D72" i="70"/>
  <c r="O71" i="70"/>
  <c r="N71" i="70"/>
  <c r="M71" i="70"/>
  <c r="L71" i="70"/>
  <c r="G71" i="70"/>
  <c r="D71" i="70"/>
  <c r="O70" i="70"/>
  <c r="N70" i="70"/>
  <c r="M70" i="70"/>
  <c r="L70" i="70"/>
  <c r="G70" i="70"/>
  <c r="D70" i="70"/>
  <c r="O69" i="70"/>
  <c r="N69" i="70"/>
  <c r="M69" i="70"/>
  <c r="L69" i="70"/>
  <c r="G69" i="70"/>
  <c r="D69" i="70"/>
  <c r="O68" i="70"/>
  <c r="N68" i="70"/>
  <c r="M68" i="70"/>
  <c r="L68" i="70"/>
  <c r="G68" i="70"/>
  <c r="D68" i="70"/>
  <c r="O67" i="70"/>
  <c r="N67" i="70"/>
  <c r="M67" i="70"/>
  <c r="L67" i="70"/>
  <c r="G67" i="70"/>
  <c r="D67" i="70"/>
  <c r="O66" i="70"/>
  <c r="N66" i="70"/>
  <c r="M66" i="70"/>
  <c r="L66" i="70"/>
  <c r="G66" i="70"/>
  <c r="D66" i="70"/>
  <c r="O65" i="70"/>
  <c r="N65" i="70"/>
  <c r="M65" i="70"/>
  <c r="L65" i="70"/>
  <c r="G65" i="70"/>
  <c r="D65" i="70"/>
  <c r="O64" i="70"/>
  <c r="N64" i="70"/>
  <c r="M64" i="70"/>
  <c r="L64" i="70"/>
  <c r="G64" i="70"/>
  <c r="D64" i="70"/>
  <c r="O63" i="70"/>
  <c r="N63" i="70"/>
  <c r="M63" i="70"/>
  <c r="L63" i="70"/>
  <c r="G63" i="70"/>
  <c r="D63" i="70"/>
  <c r="O62" i="70"/>
  <c r="N62" i="70"/>
  <c r="M62" i="70"/>
  <c r="L62" i="70"/>
  <c r="G62" i="70"/>
  <c r="D62" i="70"/>
  <c r="O61" i="70"/>
  <c r="N61" i="70"/>
  <c r="M61" i="70"/>
  <c r="L61" i="70"/>
  <c r="G61" i="70"/>
  <c r="D61" i="70"/>
  <c r="O60" i="70"/>
  <c r="N60" i="70"/>
  <c r="M60" i="70"/>
  <c r="L60" i="70"/>
  <c r="G60" i="70"/>
  <c r="D60" i="70"/>
  <c r="O59" i="70"/>
  <c r="N59" i="70"/>
  <c r="M59" i="70"/>
  <c r="L59" i="70"/>
  <c r="G59" i="70"/>
  <c r="D59" i="70"/>
  <c r="O58" i="70"/>
  <c r="N58" i="70"/>
  <c r="M58" i="70"/>
  <c r="L58" i="70"/>
  <c r="G58" i="70"/>
  <c r="D58" i="70"/>
  <c r="O57" i="70"/>
  <c r="N57" i="70"/>
  <c r="M57" i="70"/>
  <c r="L57" i="70"/>
  <c r="G57" i="70"/>
  <c r="D57" i="70"/>
  <c r="O56" i="70"/>
  <c r="N56" i="70"/>
  <c r="M56" i="70"/>
  <c r="L56" i="70"/>
  <c r="G56" i="70"/>
  <c r="D56" i="70"/>
  <c r="O55" i="70"/>
  <c r="N55" i="70"/>
  <c r="M55" i="70"/>
  <c r="L55" i="70"/>
  <c r="G55" i="70"/>
  <c r="D55" i="70"/>
  <c r="O54" i="70"/>
  <c r="N54" i="70"/>
  <c r="M54" i="70"/>
  <c r="L54" i="70"/>
  <c r="G54" i="70"/>
  <c r="D54" i="70"/>
  <c r="O53" i="70"/>
  <c r="N53" i="70"/>
  <c r="M53" i="70"/>
  <c r="L53" i="70"/>
  <c r="G53" i="70"/>
  <c r="D53" i="70"/>
  <c r="O52" i="70"/>
  <c r="N52" i="70"/>
  <c r="M52" i="70"/>
  <c r="L52" i="70"/>
  <c r="G52" i="70"/>
  <c r="D52" i="70"/>
  <c r="O51" i="70"/>
  <c r="N51" i="70"/>
  <c r="M51" i="70"/>
  <c r="L51" i="70"/>
  <c r="G51" i="70"/>
  <c r="D51" i="70"/>
  <c r="O50" i="70"/>
  <c r="N50" i="70"/>
  <c r="M50" i="70"/>
  <c r="L50" i="70"/>
  <c r="G50" i="70"/>
  <c r="D50" i="70"/>
  <c r="O49" i="70"/>
  <c r="N49" i="70"/>
  <c r="M49" i="70"/>
  <c r="L49" i="70"/>
  <c r="G49" i="70"/>
  <c r="D49" i="70"/>
  <c r="O48" i="70"/>
  <c r="N48" i="70"/>
  <c r="M48" i="70"/>
  <c r="L48" i="70"/>
  <c r="G48" i="70"/>
  <c r="D48" i="70"/>
  <c r="O47" i="70"/>
  <c r="N47" i="70"/>
  <c r="M47" i="70"/>
  <c r="L47" i="70"/>
  <c r="G47" i="70"/>
  <c r="D47" i="70"/>
  <c r="O46" i="70"/>
  <c r="N46" i="70"/>
  <c r="M46" i="70"/>
  <c r="L46" i="70"/>
  <c r="G46" i="70"/>
  <c r="D46" i="70"/>
  <c r="O45" i="70"/>
  <c r="N45" i="70"/>
  <c r="M45" i="70"/>
  <c r="L45" i="70"/>
  <c r="G45" i="70"/>
  <c r="D45" i="70"/>
  <c r="O44" i="70"/>
  <c r="N44" i="70"/>
  <c r="M44" i="70"/>
  <c r="L44" i="70"/>
  <c r="G44" i="70"/>
  <c r="D44" i="70"/>
  <c r="O43" i="70"/>
  <c r="N43" i="70"/>
  <c r="M43" i="70"/>
  <c r="L43" i="70"/>
  <c r="G43" i="70"/>
  <c r="D43" i="70"/>
  <c r="O42" i="70"/>
  <c r="N42" i="70"/>
  <c r="M42" i="70"/>
  <c r="L42" i="70"/>
  <c r="G42" i="70"/>
  <c r="D42" i="70"/>
  <c r="O41" i="70"/>
  <c r="N41" i="70"/>
  <c r="M41" i="70"/>
  <c r="L41" i="70"/>
  <c r="G41" i="70"/>
  <c r="D41" i="70"/>
  <c r="O40" i="70"/>
  <c r="N40" i="70"/>
  <c r="M40" i="70"/>
  <c r="L40" i="70"/>
  <c r="G40" i="70"/>
  <c r="D40" i="70"/>
  <c r="O39" i="70"/>
  <c r="N39" i="70"/>
  <c r="M39" i="70"/>
  <c r="L39" i="70"/>
  <c r="G39" i="70"/>
  <c r="D39" i="70"/>
  <c r="O38" i="70"/>
  <c r="N38" i="70"/>
  <c r="M38" i="70"/>
  <c r="L38" i="70"/>
  <c r="G38" i="70"/>
  <c r="D38" i="70"/>
  <c r="O37" i="70"/>
  <c r="N37" i="70"/>
  <c r="M37" i="70"/>
  <c r="L37" i="70"/>
  <c r="G37" i="70"/>
  <c r="D37" i="70"/>
  <c r="O36" i="70"/>
  <c r="N36" i="70"/>
  <c r="M36" i="70"/>
  <c r="L36" i="70"/>
  <c r="G36" i="70"/>
  <c r="D36" i="70"/>
  <c r="O35" i="70"/>
  <c r="N35" i="70"/>
  <c r="M35" i="70"/>
  <c r="L35" i="70"/>
  <c r="G35" i="70"/>
  <c r="D35" i="70"/>
  <c r="O34" i="70"/>
  <c r="N34" i="70"/>
  <c r="M34" i="70"/>
  <c r="L34" i="70"/>
  <c r="G34" i="70"/>
  <c r="D34" i="70"/>
  <c r="O33" i="70"/>
  <c r="N33" i="70"/>
  <c r="M33" i="70"/>
  <c r="L33" i="70"/>
  <c r="G33" i="70"/>
  <c r="D33" i="70"/>
  <c r="O32" i="70"/>
  <c r="N32" i="70"/>
  <c r="M32" i="70"/>
  <c r="L32" i="70"/>
  <c r="G32" i="70"/>
  <c r="D32" i="70"/>
  <c r="O31" i="70"/>
  <c r="N31" i="70"/>
  <c r="M31" i="70"/>
  <c r="L31" i="70"/>
  <c r="G31" i="70"/>
  <c r="D31" i="70"/>
  <c r="O30" i="70"/>
  <c r="N30" i="70"/>
  <c r="M30" i="70"/>
  <c r="L30" i="70"/>
  <c r="G30" i="70"/>
  <c r="D30" i="70"/>
  <c r="O29" i="70"/>
  <c r="N29" i="70"/>
  <c r="M29" i="70"/>
  <c r="L29" i="70"/>
  <c r="G29" i="70"/>
  <c r="D29" i="70"/>
  <c r="O28" i="70"/>
  <c r="N28" i="70"/>
  <c r="M28" i="70"/>
  <c r="L28" i="70"/>
  <c r="G28" i="70"/>
  <c r="D28" i="70"/>
  <c r="O27" i="70"/>
  <c r="N27" i="70"/>
  <c r="M27" i="70"/>
  <c r="L27" i="70"/>
  <c r="G27" i="70"/>
  <c r="D27" i="70"/>
  <c r="O26" i="70"/>
  <c r="N26" i="70"/>
  <c r="M26" i="70"/>
  <c r="L26" i="70"/>
  <c r="G26" i="70"/>
  <c r="D26" i="70"/>
  <c r="O25" i="70"/>
  <c r="N25" i="70"/>
  <c r="M25" i="70"/>
  <c r="L25" i="70"/>
  <c r="G25" i="70"/>
  <c r="D25" i="70"/>
  <c r="O24" i="70"/>
  <c r="N24" i="70"/>
  <c r="M24" i="70"/>
  <c r="L24" i="70"/>
  <c r="G24" i="70"/>
  <c r="D24" i="70"/>
  <c r="O23" i="70"/>
  <c r="N23" i="70"/>
  <c r="M23" i="70"/>
  <c r="L23" i="70"/>
  <c r="G23" i="70"/>
  <c r="D23" i="70"/>
  <c r="O22" i="70"/>
  <c r="N22" i="70"/>
  <c r="M22" i="70"/>
  <c r="L22" i="70"/>
  <c r="G22" i="70"/>
  <c r="D22" i="70"/>
  <c r="O21" i="70"/>
  <c r="N21" i="70"/>
  <c r="M21" i="70"/>
  <c r="L21" i="70"/>
  <c r="G21" i="70"/>
  <c r="D21" i="70"/>
  <c r="O20" i="70"/>
  <c r="N20" i="70"/>
  <c r="M20" i="70"/>
  <c r="L20" i="70"/>
  <c r="G20" i="70"/>
  <c r="D20" i="70"/>
  <c r="O19" i="70"/>
  <c r="N19" i="70"/>
  <c r="M19" i="70"/>
  <c r="L19" i="70"/>
  <c r="G19" i="70"/>
  <c r="D19" i="70"/>
  <c r="O18" i="70"/>
  <c r="N18" i="70"/>
  <c r="M18" i="70"/>
  <c r="L18" i="70"/>
  <c r="G18" i="70"/>
  <c r="D18" i="70"/>
  <c r="O17" i="70"/>
  <c r="N17" i="70"/>
  <c r="M17" i="70"/>
  <c r="L17" i="70"/>
  <c r="G17" i="70"/>
  <c r="D17" i="70"/>
  <c r="O16" i="70"/>
  <c r="N16" i="70"/>
  <c r="M16" i="70"/>
  <c r="L16" i="70"/>
  <c r="G16" i="70"/>
  <c r="D16" i="70"/>
  <c r="O15" i="70"/>
  <c r="N15" i="70"/>
  <c r="M15" i="70"/>
  <c r="L15" i="70"/>
  <c r="G15" i="70"/>
  <c r="D15" i="70"/>
  <c r="O14" i="70"/>
  <c r="N14" i="70"/>
  <c r="M14" i="70"/>
  <c r="L14" i="70"/>
  <c r="G14" i="70"/>
  <c r="D14" i="70"/>
  <c r="O13" i="70"/>
  <c r="N13" i="70"/>
  <c r="M13" i="70"/>
  <c r="L13" i="70"/>
  <c r="G13" i="70"/>
  <c r="D13" i="70"/>
  <c r="O12" i="70"/>
  <c r="N12" i="70"/>
  <c r="M12" i="70"/>
  <c r="L12" i="70"/>
  <c r="G12" i="70"/>
  <c r="D12" i="70"/>
  <c r="O11" i="70"/>
  <c r="N11" i="70"/>
  <c r="M11" i="70"/>
  <c r="L11" i="70"/>
  <c r="G11" i="70"/>
  <c r="D11" i="70"/>
  <c r="O10" i="70"/>
  <c r="N10" i="70"/>
  <c r="M10" i="70"/>
  <c r="L10" i="70"/>
  <c r="G10" i="70"/>
  <c r="D10" i="70"/>
  <c r="O9" i="70"/>
  <c r="N9" i="70"/>
  <c r="M9" i="70"/>
  <c r="L9" i="70"/>
  <c r="G9" i="70"/>
  <c r="D9" i="70"/>
  <c r="O8" i="70"/>
  <c r="N8" i="70"/>
  <c r="M8" i="70"/>
  <c r="L8" i="70"/>
  <c r="G8" i="70"/>
  <c r="D8" i="70"/>
  <c r="O7" i="70"/>
  <c r="N7" i="70"/>
  <c r="M7" i="70"/>
  <c r="L7" i="70"/>
  <c r="G7" i="70"/>
  <c r="D7" i="70"/>
  <c r="O6" i="70"/>
  <c r="N6" i="70"/>
  <c r="M6" i="70"/>
  <c r="L6" i="70"/>
  <c r="G6" i="70"/>
  <c r="D6" i="70"/>
  <c r="O5" i="70"/>
  <c r="N5" i="70"/>
  <c r="M5" i="70"/>
  <c r="L5" i="70"/>
  <c r="G5" i="70"/>
  <c r="D5" i="70"/>
  <c r="E67" i="69"/>
  <c r="E66" i="69"/>
  <c r="E65" i="69"/>
  <c r="E64" i="69"/>
  <c r="E63" i="69"/>
  <c r="E62" i="69"/>
  <c r="E61" i="69"/>
  <c r="E59" i="69"/>
  <c r="E57" i="69"/>
  <c r="E56" i="69"/>
  <c r="E55" i="69"/>
  <c r="E54" i="69"/>
  <c r="E53" i="69"/>
  <c r="E52" i="69"/>
  <c r="D51" i="69"/>
  <c r="C51" i="69"/>
  <c r="B51" i="69"/>
  <c r="E50" i="69"/>
  <c r="E49" i="69"/>
  <c r="E48" i="69"/>
  <c r="E47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7" i="69"/>
  <c r="E5" i="69"/>
  <c r="E49" i="53"/>
  <c r="E48" i="53"/>
  <c r="E47" i="53"/>
  <c r="E46" i="53"/>
  <c r="E45" i="53"/>
  <c r="E44" i="53"/>
  <c r="E43" i="53"/>
  <c r="E42" i="53"/>
  <c r="E41" i="53"/>
  <c r="E40" i="53"/>
  <c r="E39" i="53"/>
  <c r="E38" i="53"/>
  <c r="E37" i="53"/>
  <c r="E36" i="53"/>
  <c r="E34" i="53"/>
  <c r="E33" i="53"/>
  <c r="E32" i="53"/>
  <c r="E31" i="53"/>
  <c r="E28" i="53"/>
  <c r="E27" i="53"/>
  <c r="E26" i="53"/>
  <c r="E24" i="53"/>
  <c r="E23" i="53"/>
  <c r="E22" i="53"/>
  <c r="E20" i="53"/>
  <c r="E19" i="53"/>
  <c r="E18" i="53"/>
  <c r="E17" i="53"/>
  <c r="E16" i="53"/>
  <c r="E15" i="53"/>
  <c r="E14" i="53"/>
  <c r="E13" i="53"/>
  <c r="E12" i="53"/>
  <c r="E11" i="53"/>
  <c r="E10" i="53"/>
  <c r="E9" i="53"/>
  <c r="E8" i="53"/>
  <c r="E6" i="53"/>
  <c r="E5" i="53"/>
  <c r="E4" i="53"/>
  <c r="D49" i="53"/>
  <c r="C49" i="53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4" i="7"/>
  <c r="D41" i="4"/>
  <c r="D39" i="4"/>
  <c r="D38" i="4"/>
  <c r="D37" i="4"/>
  <c r="D36" i="4"/>
  <c r="D35" i="4"/>
  <c r="D34" i="4"/>
  <c r="D33" i="4"/>
  <c r="D32" i="4"/>
  <c r="D31" i="4"/>
  <c r="D29" i="4"/>
  <c r="D2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6" i="4"/>
  <c r="D4" i="4"/>
  <c r="D4" i="50"/>
  <c r="D28" i="50"/>
  <c r="D26" i="50"/>
  <c r="D24" i="50"/>
  <c r="D20" i="50"/>
  <c r="D18" i="50"/>
  <c r="D16" i="50"/>
  <c r="D15" i="50"/>
  <c r="D14" i="50"/>
  <c r="D12" i="50"/>
  <c r="D10" i="50"/>
  <c r="D8" i="50"/>
  <c r="D7" i="50"/>
  <c r="D6" i="50"/>
  <c r="N85" i="70" l="1"/>
  <c r="O85" i="70"/>
  <c r="J76" i="71"/>
  <c r="E51" i="69"/>
  <c r="D12" i="3" l="1"/>
  <c r="D4" i="3"/>
  <c r="D5" i="3"/>
  <c r="D6" i="3"/>
  <c r="D7" i="3"/>
  <c r="D8" i="3"/>
  <c r="D9" i="3"/>
  <c r="D10" i="3"/>
  <c r="D11" i="3"/>
  <c r="D3" i="3"/>
</calcChain>
</file>

<file path=xl/sharedStrings.xml><?xml version="1.0" encoding="utf-8"?>
<sst xmlns="http://schemas.openxmlformats.org/spreadsheetml/2006/main" count="991" uniqueCount="649">
  <si>
    <t>R$ milhões</t>
  </si>
  <si>
    <t>Discriminação</t>
  </si>
  <si>
    <t>LOA 2024
(a)</t>
  </si>
  <si>
    <t>Avaliação 
1º Bimestre
(b)</t>
  </si>
  <si>
    <t>Diferença                                                                                                                                                        (c) = (b) - (a)</t>
  </si>
  <si>
    <t>1. Receita Primária Total</t>
  </si>
  <si>
    <t>Receita Administrada pela RFB/MF, exceto RGPS e líquida de incentivos fiscais</t>
  </si>
  <si>
    <t>Arrecadação Líquida para o RGPS</t>
  </si>
  <si>
    <t>Receitas Não-Administradas pela RFB/MF</t>
  </si>
  <si>
    <t>2. Transferências por Repartição de Receita</t>
  </si>
  <si>
    <t>3. Receita Líquida (1) - (2)</t>
  </si>
  <si>
    <t>4. Despesas Primárias</t>
  </si>
  <si>
    <t>Obrigatórias</t>
  </si>
  <si>
    <t>Discricionárias do Poder Executivo</t>
  </si>
  <si>
    <t>5. Resultado Primário Acima da Linha (3) - (4)</t>
  </si>
  <si>
    <t>6. Centro da Meta de Resultado Primário OFS (art. 2º, caput, da LDO-2024)</t>
  </si>
  <si>
    <t>6. Compensação resultado Estatais Federais e Estados e Municípios (Art. 2º, § 3º, LDO-2019)</t>
  </si>
  <si>
    <t>7. Limite Inferior da Meta de Resultado Primário OFS (art. 2º, § 1º, II, da LDO-2024)</t>
  </si>
  <si>
    <t>8. Margem para o Centro da Meta  (5) - (6)</t>
  </si>
  <si>
    <t>9. Margem para o Limite Inferior da Meta  (5) - (7)</t>
  </si>
  <si>
    <t>Fontes: conforme Matriz de Responsabilidades.
Elaboração: SOF/MPO.</t>
  </si>
  <si>
    <t>Parâmetros</t>
  </si>
  <si>
    <r>
      <t xml:space="preserve">LOA 2024 </t>
    </r>
    <r>
      <rPr>
        <b/>
        <vertAlign val="superscript"/>
        <sz val="9"/>
        <color rgb="FFFFFFFF"/>
        <rFont val="Calibri"/>
        <family val="2"/>
      </rPr>
      <t>(1)</t>
    </r>
    <r>
      <rPr>
        <b/>
        <sz val="12"/>
        <color indexed="9"/>
        <rFont val="Calibri"/>
        <family val="2"/>
      </rPr>
      <t xml:space="preserve">
(a)</t>
    </r>
  </si>
  <si>
    <r>
      <t xml:space="preserve">Avaliação
1º Bimestre </t>
    </r>
    <r>
      <rPr>
        <b/>
        <vertAlign val="superscript"/>
        <sz val="9"/>
        <color rgb="FFFFFFFF"/>
        <rFont val="Calibri"/>
        <family val="2"/>
        <scheme val="minor"/>
      </rPr>
      <t>(2)</t>
    </r>
    <r>
      <rPr>
        <b/>
        <sz val="12"/>
        <color indexed="9"/>
        <rFont val="Calibri"/>
        <family val="2"/>
        <scheme val="minor"/>
      </rPr>
      <t xml:space="preserve">
(b)</t>
    </r>
  </si>
  <si>
    <t>Diferença
(c) = (b) - (a)</t>
  </si>
  <si>
    <t>PIB real (%)</t>
  </si>
  <si>
    <t>PIB Nominal (R$ bilhões)</t>
  </si>
  <si>
    <t>IPCA acumulado (%)</t>
  </si>
  <si>
    <t xml:space="preserve">INPC acumulado (%) </t>
  </si>
  <si>
    <t>IGP-DI acumulado (%)</t>
  </si>
  <si>
    <t>Taxa Over - SELIC - Acumulado Ano (%)</t>
  </si>
  <si>
    <t>Taxa de Câmbio Média (R$ / US$)</t>
  </si>
  <si>
    <t>Preço Médio do Petróleo (US$/barril)</t>
  </si>
  <si>
    <t>Valor do Salário Mínimo (R$ 1,00)</t>
  </si>
  <si>
    <t>Massa Salarial Nominal (%)</t>
  </si>
  <si>
    <t>(1) Relatório da Receita PL nº 29/2023-CN e SPE/MF.</t>
  </si>
  <si>
    <t>(2) Grade de Parâmetros SPE de 13-03-2024.</t>
  </si>
  <si>
    <t>Fonte: SPE/MF.</t>
  </si>
  <si>
    <t>Elaboração: SOF/MPO.</t>
  </si>
  <si>
    <t>Avaliação 1º Bimestre
(b)</t>
  </si>
  <si>
    <t>I. RECEITA TOTAL</t>
  </si>
  <si>
    <t>Receita Administrada pela RFB/MF (exceto RGPS)</t>
  </si>
  <si>
    <t>Imposto de Importação</t>
  </si>
  <si>
    <t>IPI</t>
  </si>
  <si>
    <t>Imposto sobre a Renda, líquido de incentivos fiscais</t>
  </si>
  <si>
    <t>IOF</t>
  </si>
  <si>
    <t>COFINS</t>
  </si>
  <si>
    <t>PIS/PASEP</t>
  </si>
  <si>
    <t>CSLL</t>
  </si>
  <si>
    <t>CPMF</t>
  </si>
  <si>
    <t>CIDE - Combustíveis</t>
  </si>
  <si>
    <t>Outras Administradas pela RFB</t>
  </si>
  <si>
    <t>Receitas Não-Administradas pela RFB</t>
  </si>
  <si>
    <t xml:space="preserve">     Concessões e Permissões</t>
  </si>
  <si>
    <t xml:space="preserve">     Complemento para o FGTS</t>
  </si>
  <si>
    <t xml:space="preserve">     Cont. para o Plano de Seguridade do Servidor</t>
  </si>
  <si>
    <t xml:space="preserve">     Contribuição do Salário-Educação</t>
  </si>
  <si>
    <t xml:space="preserve">     Exploração de Recursos Naturais</t>
  </si>
  <si>
    <t xml:space="preserve">     Dividendos e Participações</t>
  </si>
  <si>
    <t xml:space="preserve">     Operações com Ativos</t>
  </si>
  <si>
    <t xml:space="preserve">     Receita Própria e de Convênios</t>
  </si>
  <si>
    <t xml:space="preserve">     Demais Receitas</t>
  </si>
  <si>
    <t>II. TRANSFERÊNCIAS POR REPARTIÇÃO DE RECEITA</t>
  </si>
  <si>
    <t xml:space="preserve"> CIDE - Combustíveis</t>
  </si>
  <si>
    <t xml:space="preserve"> Exploração de Recursos Naturais</t>
  </si>
  <si>
    <t xml:space="preserve"> Contribuição do Salário-Educação</t>
  </si>
  <si>
    <t xml:space="preserve">  FPE/FPM/IPI-EE</t>
  </si>
  <si>
    <t xml:space="preserve">  Fundos Constitucionais</t>
  </si>
  <si>
    <t xml:space="preserve">          Repasse Total</t>
  </si>
  <si>
    <t xml:space="preserve">          Superávit Fundos</t>
  </si>
  <si>
    <t xml:space="preserve">  Demais</t>
  </si>
  <si>
    <t>III. RECEITA LÍQUIDA (I - II)</t>
  </si>
  <si>
    <t>Fontes: RFB/MF; SOF/MPO; STN/MF.</t>
  </si>
  <si>
    <t>PREVISÃO DE ARRECADAÇÃO DAS RECEITAS FEDERAIS - 2024</t>
  </si>
  <si>
    <t>RECEITA LÍQUIDA DE RESTITUIÇÕES</t>
  </si>
  <si>
    <t>Parâmetros SPE - Versão: 13 de março de 2024</t>
  </si>
  <si>
    <t>(A PREÇOS CORRENTES)</t>
  </si>
  <si>
    <t>UNIDADE: R$ MILHÕES</t>
  </si>
  <si>
    <t>TRIBUTOS</t>
  </si>
  <si>
    <t>DECRETO 11.927/24</t>
  </si>
  <si>
    <t>VARIAÇÃO POR PARÂMETROS</t>
  </si>
  <si>
    <t>VARIAÇÃO POR OUTROS EFEITOS</t>
  </si>
  <si>
    <t>RELATÓRIO</t>
  </si>
  <si>
    <t>IMPOSTO SOBRE A IMPORTAÇÃO</t>
  </si>
  <si>
    <t>IMPOSTO SOBRE PRODUTOS INDUSTRIALIZADOS</t>
  </si>
  <si>
    <t>IMPOSTO SOBRE A RENDA</t>
  </si>
  <si>
    <t>I.O.F. - IMPOSTO S/ OPERAÇÕES FINANCEIRAS</t>
  </si>
  <si>
    <t>I.T.R. - IMPOSTO TERRITORIAL RURAL</t>
  </si>
  <si>
    <t>COFINS - CONTRIBUIÇÃO SEGURIDADE SOCIAL</t>
  </si>
  <si>
    <t>CONTRIBUIÇÃO PARA O PIS/PASEP</t>
  </si>
  <si>
    <t>CSLL - CONTRIBUIÇÃO SOCIAL S/ LUCRO LÍQUIDO</t>
  </si>
  <si>
    <t>CIDE - COMBUSTÍVEIS</t>
  </si>
  <si>
    <t>CONTRIBUIÇÃO PARA O FUNDAF</t>
  </si>
  <si>
    <t>OUTRAS RECEITAS ADMINISTRADAS</t>
  </si>
  <si>
    <t>SUBTOTAL [A]</t>
  </si>
  <si>
    <t>RECEITA PREVIDENCIÁRIA [C]</t>
  </si>
  <si>
    <t>AFRMM [D]</t>
  </si>
  <si>
    <t>RECEITA ADMINISTRADA PELA RFB [E]=[A]+[B]+[C]+[D]</t>
  </si>
  <si>
    <t>PLOA-2024</t>
  </si>
  <si>
    <t>LOA-2024</t>
  </si>
  <si>
    <t>1ªAv-2024</t>
  </si>
  <si>
    <t>Receitas Não-Administradas pela RFB/MF *</t>
  </si>
  <si>
    <t xml:space="preserve">      FGTS</t>
  </si>
  <si>
    <t xml:space="preserve">      Cont. para o Plano de Seguridade do Servidor</t>
  </si>
  <si>
    <t xml:space="preserve">      Contribuição do Salário-Educação</t>
  </si>
  <si>
    <t xml:space="preserve">      Exploração de Recursos Naturais</t>
  </si>
  <si>
    <t xml:space="preserve">      Recursos Hídricos</t>
  </si>
  <si>
    <t xml:space="preserve">      Recursos Minerais</t>
  </si>
  <si>
    <t xml:space="preserve">      Royalties de Itaipu</t>
  </si>
  <si>
    <t xml:space="preserve">      Recursos do Petróleo</t>
  </si>
  <si>
    <t xml:space="preserve">          Royalties e Participação Especial</t>
  </si>
  <si>
    <t xml:space="preserve">          Comercialização do óleo</t>
  </si>
  <si>
    <t xml:space="preserve">          Restituições</t>
  </si>
  <si>
    <t xml:space="preserve">      Receita Própria Primária e de Convênios</t>
  </si>
  <si>
    <t xml:space="preserve">      Demais Receitas</t>
  </si>
  <si>
    <r>
      <rPr>
        <b/>
        <sz val="10"/>
        <color rgb="FF000000"/>
        <rFont val="Calibri"/>
        <family val="2"/>
      </rPr>
      <t>*</t>
    </r>
    <r>
      <rPr>
        <sz val="10"/>
        <color indexed="8"/>
        <rFont val="Calibri"/>
        <family val="2"/>
      </rPr>
      <t xml:space="preserve"> Exceto: "Concessões" e "Dividendos da União"</t>
    </r>
  </si>
  <si>
    <t>Descrição</t>
  </si>
  <si>
    <t>Benefícios Previdenciários</t>
  </si>
  <si>
    <t>Pessoal e Encargos Sociais</t>
  </si>
  <si>
    <t>Abono e Seguro Desemprego</t>
  </si>
  <si>
    <t>Anistiados</t>
  </si>
  <si>
    <t>Apoio Financeiro aos Estados e Municípios</t>
  </si>
  <si>
    <t>Aporte à CDE</t>
  </si>
  <si>
    <t>Benefícios de Legislação Especial e Indenizações</t>
  </si>
  <si>
    <t>Benefícios de Prestação Continuada da LOAS / RMV</t>
  </si>
  <si>
    <t>Complemento para o FGTS</t>
  </si>
  <si>
    <t xml:space="preserve">Créditos Extraordinários </t>
  </si>
  <si>
    <t>Compensação ao RGPS pelas Desonerações da Folha</t>
  </si>
  <si>
    <t>Despesas Custeadas com Convênios/Doações (Poder Executivo)</t>
  </si>
  <si>
    <t>Fabricação de Cédulas e Moedas</t>
  </si>
  <si>
    <t>Fundef/Fundeb - Complementação</t>
  </si>
  <si>
    <t>Fundo Constitucional do DF (Custeio e Capital)</t>
  </si>
  <si>
    <t>Fundos FDA, FDNE e FDCO</t>
  </si>
  <si>
    <t>Legislativo/Judiciário/MPU/DPU (Custeio e Capital)</t>
  </si>
  <si>
    <t>ADO nº 25</t>
  </si>
  <si>
    <t>Reserva de Contingência</t>
  </si>
  <si>
    <t>Sentenças Judiciais e Precatórios (Custeio e Capital)</t>
  </si>
  <si>
    <t>Subsídios, Subvenções e Proagro</t>
  </si>
  <si>
    <t>Transferência ANA - Receitas Uso Recursos Hídricos</t>
  </si>
  <si>
    <t>Transferência Multas ANEEL (Acórdão TCU nº 3.389/2012)</t>
  </si>
  <si>
    <t>Impacto Primário do FIES</t>
  </si>
  <si>
    <t>Financiamento de Campanha Eleitoral</t>
  </si>
  <si>
    <t>Despesas do Poder Executivo Sujeitas à Programação Financeira</t>
  </si>
  <si>
    <t>Obrigatórias com Controle de Fluxo</t>
  </si>
  <si>
    <t>Discricionárias</t>
  </si>
  <si>
    <t>Total</t>
  </si>
  <si>
    <t>Fontes: SOF/MPO; STN/MF.</t>
  </si>
  <si>
    <t>Mês</t>
  </si>
  <si>
    <t>Arrecadação</t>
  </si>
  <si>
    <t>SIMPLES</t>
  </si>
  <si>
    <t>REFIS</t>
  </si>
  <si>
    <t>Transferência</t>
  </si>
  <si>
    <t>Ressarcimento Desonerações RGPS</t>
  </si>
  <si>
    <t>Arrecadação Líquida</t>
  </si>
  <si>
    <t>Benefícios Normais</t>
  </si>
  <si>
    <t>Sentenças Judiciais</t>
  </si>
  <si>
    <t>COMPREV</t>
  </si>
  <si>
    <t>TOTAL</t>
  </si>
  <si>
    <t>Ótica Financeira (A)</t>
  </si>
  <si>
    <t>Sentenças</t>
  </si>
  <si>
    <t>Comprev</t>
  </si>
  <si>
    <t>Ótica Orçamentária (B)</t>
  </si>
  <si>
    <t>Float (C)=(B)-(A)</t>
  </si>
  <si>
    <t>Fonte: RFB/MF.
Elaboração: STN/MF.</t>
  </si>
  <si>
    <t>Fonte: MPS e STN/MF.
Elaboração: STN/MF.</t>
  </si>
  <si>
    <t>Código</t>
  </si>
  <si>
    <t>Ação</t>
  </si>
  <si>
    <t>Avaliação 
1º Bimestre
 (b)</t>
  </si>
  <si>
    <t>Atenção à Saúde da População para Procedimentos em Média e Alta Complexidade</t>
  </si>
  <si>
    <t>Atenção aos Pacientes Portadores de Doenças Hematológicas</t>
  </si>
  <si>
    <t>219A</t>
  </si>
  <si>
    <t>Promoção da Atenção Básica em Saúde</t>
  </si>
  <si>
    <t>Benefícios ao Servidor</t>
  </si>
  <si>
    <t>212B</t>
  </si>
  <si>
    <t>Benefícios Obrigatórios aos Servidores Civis, Empregados, Militares e seus Dependentes</t>
  </si>
  <si>
    <t xml:space="preserve"> Assistência Médica e Odontológica aos Servidores Civis, Empregados, Militares e seus Dependentes</t>
  </si>
  <si>
    <t>Apoio Financeiro para Aquisição e Distribuição de Medicamentos do Componente Especializado da Assistência Farmacêutica</t>
  </si>
  <si>
    <t>20YE</t>
  </si>
  <si>
    <t>Aquisição e Distribuição de Imunobiológicos e Insumos para Prevenção e Controle de Doenças</t>
  </si>
  <si>
    <t>00PI</t>
  </si>
  <si>
    <t>Apoio à Alimentação Escolar na Educação Básica (PNAE)</t>
  </si>
  <si>
    <t>20AL</t>
  </si>
  <si>
    <t>Incentivo Financeiro aos Estados, Distrito Federal e Municípios para a Vigilância em Saúde</t>
  </si>
  <si>
    <t>00UC</t>
  </si>
  <si>
    <t>Transferência aos Entes Federativos para o Pagamento  dos Vencimentos dos Agentes Comunitários de Saúde</t>
  </si>
  <si>
    <t>20AE</t>
  </si>
  <si>
    <t>Promoção da Assistência Farmacêutica e Insumos Estratégicos na Atenção Básica em Saúde</t>
  </si>
  <si>
    <t>00UW</t>
  </si>
  <si>
    <t>Assistência Financeira Complementar aos Estados, ao Distrito Federal e aos Municípios para o Pagamento do Piso Salarial dos Profissionais da Enfermagem</t>
  </si>
  <si>
    <t>0515</t>
  </si>
  <si>
    <t>Dinheiro Direto na Escola para a Educação Básica</t>
  </si>
  <si>
    <t>20XV</t>
  </si>
  <si>
    <t>Operação do Sistema de Controle do Espaço Aéreo Brasileiro - SISCEAB</t>
  </si>
  <si>
    <t>00QL</t>
  </si>
  <si>
    <t>Pagamento de indenização às concessionárias de energia elétrica pelos investimentos vinculados a bens reversíveis ainda não amortizados ou não depreciados (Lei nº 12.783, de 11 de janeiro de 2013)</t>
  </si>
  <si>
    <t>Atendimento à População com Medicamentos para Tratamento dos Portadores de HIV/AIDS e outras Doenças Sexualmente Transmissíveis</t>
  </si>
  <si>
    <t>00QK</t>
  </si>
  <si>
    <t>Ressarcimento de Recursos Pagos pelas Concessionárias e Permissionárias de Serviços Públicos de Distribuição de Energia Elétrica (Lei nº 12.111, de 9 de dezembro de 2009)</t>
  </si>
  <si>
    <t>212O</t>
  </si>
  <si>
    <t>Movimentação de Militares</t>
  </si>
  <si>
    <t>0969</t>
  </si>
  <si>
    <t>Apoio ao Transporte Escolar na Educação Básica</t>
  </si>
  <si>
    <t>0359</t>
  </si>
  <si>
    <t>Contribuição ao Fundo Garantia-Safra (Lei nº 10.420, de 2002)</t>
  </si>
  <si>
    <t>Serviço de Apoio à Gestão Descentralizada do Programa Bolsa Família</t>
  </si>
  <si>
    <t>Promoção da Assistência Farmacêutica por meio da aquisição de medicamentos do Componente Estratégico</t>
  </si>
  <si>
    <t>Manutenção e Suprimento de Fardamento</t>
  </si>
  <si>
    <t>20AB</t>
  </si>
  <si>
    <t>Incentivo Financeiro aos Estados, Distrito Federal e Municípios para Execução de Ações de Vigilância Sanitária</t>
  </si>
  <si>
    <t>2E79</t>
  </si>
  <si>
    <t>Expansão e Consolidação da Atenção Básica (Política Nacional de Atenção Básica-PNAB)</t>
  </si>
  <si>
    <t>00H0</t>
  </si>
  <si>
    <t>Transferências à CBC e à FENACLUBES</t>
  </si>
  <si>
    <t>20AI</t>
  </si>
  <si>
    <t>Auxílio-Reabilitação Psicossocial aos Egressos de Longas Internações Psiquiátricas no Sistema Único de Saúde (De Volta Pra Casa)</t>
  </si>
  <si>
    <t>Investigação e Prevenção de Acidentes Aeronáuticos</t>
  </si>
  <si>
    <t>0095</t>
  </si>
  <si>
    <t>Ressarcimento às Empresas Brasileiras de Navegação</t>
  </si>
  <si>
    <t>Fundo Penitenciário - FUNPEN</t>
  </si>
  <si>
    <t>00RC</t>
  </si>
  <si>
    <t>Antecipação de pagamento de honorários periciais em ações que tramitem nos Juizados Especiais Federais nas quais o INSS seja parte</t>
  </si>
  <si>
    <t>21BZ</t>
  </si>
  <si>
    <t>Prestação de Auxílios à Navegação</t>
  </si>
  <si>
    <t>Fundo Nacional de Segurança Pública - FNSP</t>
  </si>
  <si>
    <t>00TZ</t>
  </si>
  <si>
    <t>Auxílio-Inclusão às Pessoas com Deficiência (Lei nº 14.176, de 2021)</t>
  </si>
  <si>
    <t>21DP</t>
  </si>
  <si>
    <t>Transferência de Renda para Pagamento dos Benefícios e Auxílios do Programa Auxílio Brasil</t>
  </si>
  <si>
    <t>Transferência Direta e Condicionada de Renda às Famílias Beneficiárias do Programa Bolsa Família</t>
  </si>
  <si>
    <t>00U7</t>
  </si>
  <si>
    <t>Apoio aos Entes Federados por Meio do Índice de Gestão Descentralizada do Programa Auxílio Brasil – IGD - PAB</t>
  </si>
  <si>
    <t>00US</t>
  </si>
  <si>
    <t>Apoio aos Entes Federados por meio do Índice de Gestão Descentralizada do Programa Bolsa Família e do Cadastro Único para Programas Sociais do Governo Federal - IGD</t>
  </si>
  <si>
    <t xml:space="preserve">Serviço de Reabilitação Profissional </t>
  </si>
  <si>
    <t>00UB</t>
  </si>
  <si>
    <t>Transferência aos Entes Federativos para o Pagamento dos Vencimentos dos Agentes de Combate às Endemias</t>
  </si>
  <si>
    <t>Registro e Fiscalização de Produtos Controlados</t>
  </si>
  <si>
    <t>00V3</t>
  </si>
  <si>
    <t>Ressarcimento das Contas do PIS/PASEP (ADCT, art. 121)</t>
  </si>
  <si>
    <t>21DR</t>
  </si>
  <si>
    <r>
      <t>Contribuições e integralizações devidos a Organizações Internacionais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</si>
  <si>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10"/>
        <rFont val="Calibri"/>
        <family val="2"/>
        <scheme val="minor"/>
      </rPr>
      <t>(1)</t>
    </r>
    <r>
      <rPr>
        <sz val="10"/>
        <rFont val="Calibri"/>
        <family val="2"/>
        <scheme val="minor"/>
      </rPr>
      <t xml:space="preserve"> Contempla diversas ações, conforme o Inciso VII do § 4 do art. 71 da Lei nº 14.791, de 29 de Dezembro de 2023 - LDO 2024.</t>
    </r>
  </si>
  <si>
    <t>Fonte/Elaboração: SOF/MPO.</t>
  </si>
  <si>
    <t>Déficit</t>
  </si>
  <si>
    <t>R$ 1,00</t>
  </si>
  <si>
    <t>DESCRIÇÃO</t>
  </si>
  <si>
    <t>VALORES</t>
  </si>
  <si>
    <t>A.</t>
  </si>
  <si>
    <t>Total de Despesas Aprovadas nos Orçamentos Fiscal e da Seguridade Social</t>
  </si>
  <si>
    <t>B.</t>
  </si>
  <si>
    <t>Total de Despesas Financeiras</t>
  </si>
  <si>
    <t xml:space="preserve">C. </t>
  </si>
  <si>
    <t>Total de Despesas Primárias Obrigatórias</t>
  </si>
  <si>
    <t>D.</t>
  </si>
  <si>
    <t>Total de Despesas Primárias Discricionárias (A - B - C)(1)</t>
  </si>
  <si>
    <t>E.</t>
  </si>
  <si>
    <t>Total de Despesas Primárias Discricionárias Ressalvadas(2)</t>
  </si>
  <si>
    <t>F.</t>
  </si>
  <si>
    <t>Atividades dos Poderes Legislativo, Judiciário, MPU e DPU - Posição LOA 2024</t>
  </si>
  <si>
    <t>G.</t>
  </si>
  <si>
    <t>Base Contingenciável (D - E - F)</t>
  </si>
  <si>
    <t>(1) Esse montante equivale ao somatório das despesas marcadas com RPs 2, 6, 7 e 8 na LOA, conforme os conceitos constantes do § 4º, art. 7º, da LDO-2024.</t>
  </si>
  <si>
    <t>(2) Esse montante equivale ao somatório das despesas classificadas como Primárias Discricionárias (D) que concomitantemente estejam ressalvadas de limitação de empenho e movimentação financeira, na forma prevista no § 2º do art. 9º da Lei Complementar nº 101, de 2000 - Lei de Responsabilidade Fiscal, incluindo-se as despesas previstas nos incisos I e III do § 18 do art. 71.</t>
  </si>
  <si>
    <t>Tipo</t>
  </si>
  <si>
    <t>Ato</t>
  </si>
  <si>
    <t>nº</t>
  </si>
  <si>
    <t>Data</t>
  </si>
  <si>
    <t>Sujeito ao Limite</t>
  </si>
  <si>
    <t>Não sujeito ao Limite</t>
  </si>
  <si>
    <t>Suplementação</t>
  </si>
  <si>
    <t>Cancelamento</t>
  </si>
  <si>
    <t>Reabertura de Crédito</t>
  </si>
  <si>
    <t>Portaria/Ato/Resolução</t>
  </si>
  <si>
    <t>Outras Alterações Orçamentárias</t>
  </si>
  <si>
    <t>Portaria da SOF</t>
  </si>
  <si>
    <t>Crédito Suplementar</t>
  </si>
  <si>
    <t>Crédito Extraordinário</t>
  </si>
  <si>
    <t>Medida Provisória</t>
  </si>
  <si>
    <t>Total Geral</t>
  </si>
  <si>
    <t>Nota: Créditos publicados até 15/03/2023.</t>
  </si>
  <si>
    <t>Limite 2024 NT 223/24
(b)</t>
  </si>
  <si>
    <t>Avaliação 1º  Bimestre 
(c)</t>
  </si>
  <si>
    <t>Variação LOA
(d)  = (c) - (a)</t>
  </si>
  <si>
    <t>TOTAL DE DESPESAS (ORÇAMENTÁRIAS)</t>
  </si>
  <si>
    <t>I. DESPESAS NÃO SUJEITAS AO TETO</t>
  </si>
  <si>
    <t>I.I. Transferências por Repartição de Receita (inciso I e IX)</t>
  </si>
  <si>
    <t>I.2 Despesas Primárias</t>
  </si>
  <si>
    <t>Pleitos eleitorais (inciso VIII)</t>
  </si>
  <si>
    <t>FCDF (inciso I)</t>
  </si>
  <si>
    <t>Créditos Extraordinários (inciso II)</t>
  </si>
  <si>
    <t>Sentenças Judiciais e Precatórios</t>
  </si>
  <si>
    <t>Sentenças Judiciais e Precatórios Parcelados e do Fundef (inciso VI e artigo 13)</t>
  </si>
  <si>
    <t>Encargos decorrentes do §11 do art. 100 da CF (inciso VII)</t>
  </si>
  <si>
    <t>Despesas Discricionárias</t>
  </si>
  <si>
    <t>Doações e acordos firmados p/ reparação de danos de desastre (inciso III)</t>
  </si>
  <si>
    <t>ICTs, IFEs, universidades, EBSERH, escolas militares (inciso IV)</t>
  </si>
  <si>
    <t>Execução direta de obras e serviços de engenharia (inciso V)</t>
  </si>
  <si>
    <t>Encargos decorrentes do § 21 do art. 100 da CF (inciso VII)</t>
  </si>
  <si>
    <t>Fundef / Fundeb - Complementação (inciso I)</t>
  </si>
  <si>
    <t>Fundo Constitucional do DF (Custeio e Capital) (inciso I)</t>
  </si>
  <si>
    <t>Transferência aos Estados e ao Distrito Federal de Compensação pelos Efeitos da LC nº 194, de 2022 (LC 201)</t>
  </si>
  <si>
    <t>II. DESPESAS  SUJEITAS AO TETO</t>
  </si>
  <si>
    <t>II.2 Despesas Primárias</t>
  </si>
  <si>
    <t>Executivo</t>
  </si>
  <si>
    <t>Demais Poderes</t>
  </si>
  <si>
    <t xml:space="preserve">Apoio Financeiro aos Municípios / Estados </t>
  </si>
  <si>
    <t>Compensação ao RGPS pela Desoneração da Folha</t>
  </si>
  <si>
    <t>Lei Kandir e FEX / ADO 25</t>
  </si>
  <si>
    <t>Reserva para Emendas</t>
  </si>
  <si>
    <t>Despesas com Controle de Fluxo</t>
  </si>
  <si>
    <t>Despesas Obrigatórias com Controle de Fluxo</t>
  </si>
  <si>
    <t>Despesa Anualizada Piso da Enfermagem (§ 6º do art. 3º)</t>
  </si>
  <si>
    <r>
      <rPr>
        <b/>
        <sz val="10"/>
        <color rgb="FF000000"/>
        <rFont val="Calibri"/>
        <family val="2"/>
      </rPr>
      <t>IV. LIMITE = IV</t>
    </r>
    <r>
      <rPr>
        <b/>
        <vertAlign val="subscript"/>
        <sz val="10"/>
        <color rgb="FF000000"/>
        <rFont val="Calibri"/>
        <family val="2"/>
      </rPr>
      <t>[t-1]</t>
    </r>
    <r>
      <rPr>
        <b/>
        <sz val="10"/>
        <color rgb="FF000000"/>
        <rFont val="Calibri"/>
        <family val="2"/>
      </rPr>
      <t>*(1+IPCA)*(1+ cresc. real) + III</t>
    </r>
  </si>
  <si>
    <t>V. ESPAÇO ( + ) / AJUSTE ( - ) CONFORME TETO [IV - II]</t>
  </si>
  <si>
    <t>VI. Limite Leju</t>
  </si>
  <si>
    <t>VII. Limite Poder Executivo (IV - VI)</t>
  </si>
  <si>
    <t>VIII. DESPESA CONDICIONADA Poder Executivo = VI * diferença IPCA 12 meses acum Junho-Dezembro (§1º, art. 4º PLP)</t>
  </si>
  <si>
    <t>IX. Limite Total com Despesa Condicionada = IV + VIII</t>
  </si>
  <si>
    <t>X. ESTIMATIVA ANUAL CONDICIONADA DE ESPAÇO (+) / NECESSIDADE DE AJUSTE (-) [VII-II]</t>
  </si>
  <si>
    <t>XI. ESTIMATIVA VALOR MÁXIMO DO CRÉDITO SUPLEMENTAR 2ª AVALIAÇÃO 2024</t>
  </si>
  <si>
    <t>Cenário para a Regra de Ouro em 2024 - R$ bilhões</t>
  </si>
  <si>
    <t>R$ Bilhões</t>
  </si>
  <si>
    <t>Projeção 2024</t>
  </si>
  <si>
    <t xml:space="preserve">Receitas de Operações de Crédito Consideradas (I = a - b - c) </t>
  </si>
  <si>
    <t>Receitas de Operações de Crédito do Exercício (a)</t>
  </si>
  <si>
    <t>(-) Variação da Sub-conta da Dívida  (b)</t>
  </si>
  <si>
    <t>Despesas de Capital (II)‡</t>
  </si>
  <si>
    <t>Investimentos†</t>
  </si>
  <si>
    <t>Inversões Financeiras†</t>
  </si>
  <si>
    <t>Amortizações</t>
  </si>
  <si>
    <t>Margem da Regra de Ouro (III = II - I)</t>
  </si>
  <si>
    <t>‡ As Despesas de Capital são consideradas pela sua execução orçamentária, que corresponde às despesas liquidadas no exercício ou inscritas em restos a pagar não processados. Esses valores podem diferir de outras estatísticas fiscais onde, por exemplo, as despesas podem ser apresentadas por seus valores pagos.</t>
  </si>
  <si>
    <t>† A linha Investimentos corresponde à classificação orçamentária do Grupo Natureza de Despesa (GND) = 4, e a de Inversões Financeiras corresponde ao GND = 5. Esses valores podem diferir de outras estatísticas fiscais, onde parte das Inversões Financeiras, particularmente aquelas que afetam o resultado primário, são classificadas como Investimentos.</t>
  </si>
  <si>
    <t>PREVISÃO DE ARRECADAÇÃO DAS RECEITAS ADMINISTRADAS PELA RFB (EXCETO CPSSS)</t>
  </si>
  <si>
    <r>
      <t xml:space="preserve">CONSOLIDAÇÃO DAS PLANILHAS MENSAIS - </t>
    </r>
    <r>
      <rPr>
        <b/>
        <sz val="10"/>
        <color rgb="FFFF0000"/>
        <rFont val="Calibri"/>
        <family val="2"/>
        <scheme val="minor"/>
      </rPr>
      <t>MARÇO A DEZEMBRO</t>
    </r>
  </si>
  <si>
    <t>RECEITAS</t>
  </si>
  <si>
    <t>ARRECADAÇÃO
BASE - 2022</t>
  </si>
  <si>
    <t>ARRECADAÇÃO
 ATÍPICA</t>
  </si>
  <si>
    <t>BASE
AJUSTADA</t>
  </si>
  <si>
    <t>EFEITOS BÁSICOS (Média)</t>
  </si>
  <si>
    <t>PREVISÃO
2023</t>
  </si>
  <si>
    <t>RECEITAS EXTRAORDINÁRIAS</t>
  </si>
  <si>
    <t>TRANSAÇÕES TRIBUTÁRIAS
(PGFN)</t>
  </si>
  <si>
    <t>RECEITAS
CONDICIONADAS</t>
  </si>
  <si>
    <t>PREÇO</t>
  </si>
  <si>
    <t>QUANT.</t>
  </si>
  <si>
    <t>LEGISL.</t>
  </si>
  <si>
    <t>IMPOSTO SOBRE A EXPORTAÇÃO</t>
  </si>
  <si>
    <t>-</t>
  </si>
  <si>
    <t xml:space="preserve">  I.P.I. - FUMO</t>
  </si>
  <si>
    <t xml:space="preserve">  I.P.I. - BEBIDAS</t>
  </si>
  <si>
    <t xml:space="preserve">  I.P.I. - AUTOMÓVEIS</t>
  </si>
  <si>
    <t xml:space="preserve">  I.P.I. - VINCULADO À IMPORTAÇÃO</t>
  </si>
  <si>
    <t xml:space="preserve">  I.P.I. - OUTROS</t>
  </si>
  <si>
    <t xml:space="preserve">  I.R. - PESSOA FÍSICA</t>
  </si>
  <si>
    <t xml:space="preserve">  I.R. - PESSOA JURÍDICA</t>
  </si>
  <si>
    <t xml:space="preserve">  I.R. - RETIDO NA FONTE</t>
  </si>
  <si>
    <t xml:space="preserve">    I.R.R.F. - RENDIMENTOS DO TRABALHO</t>
  </si>
  <si>
    <t xml:space="preserve">    I.R.R.F. - RENDIMENTOS DO CAPITAL</t>
  </si>
  <si>
    <t xml:space="preserve">    I.R.R.F. - RENDIMENTOS DE RESIDENTES NO EXTERIOR</t>
  </si>
  <si>
    <t xml:space="preserve">    I.R.R.F. - OUTROS RENDIMENTOS</t>
  </si>
  <si>
    <t xml:space="preserve">  CONVENIADO</t>
  </si>
  <si>
    <t xml:space="preserve">  NÃO CONVENIADO</t>
  </si>
  <si>
    <t xml:space="preserve">  RECEITAS DE LOTERIAS</t>
  </si>
  <si>
    <t xml:space="preserve">  CIDE-REMESSAS AO EXTERIOR</t>
  </si>
  <si>
    <t xml:space="preserve">  DEMAIS</t>
  </si>
  <si>
    <t>RECEITA PREVIDENCIÁRIA [B]</t>
  </si>
  <si>
    <t>AFRMM [C]</t>
  </si>
  <si>
    <t>RECEITA ADMINISTRADA PELA RFB [D]=[A]+[B]+[C]</t>
  </si>
  <si>
    <t>PLOA 2022</t>
  </si>
  <si>
    <t>LOA 2024</t>
  </si>
  <si>
    <t>Avaliação 1º Bimestre</t>
  </si>
  <si>
    <t>Avaliação 2º Bimestre</t>
  </si>
  <si>
    <t>Avaliação 3º Bimestre</t>
  </si>
  <si>
    <t>Avaliação 4º Bimestre</t>
  </si>
  <si>
    <t>Avaliação 5º Bimestre</t>
  </si>
  <si>
    <t>Avaliação Extemporânea Dezembro</t>
  </si>
  <si>
    <t>I.1. Receita Administrada pela RFB (exceto RGPS)</t>
  </si>
  <si>
    <t>I.1.1. Imposto de Importação</t>
  </si>
  <si>
    <t>I.1.2. IPI</t>
  </si>
  <si>
    <t>I.1.3. Imposto sobre a Renda</t>
  </si>
  <si>
    <t>I.1.4. IOF</t>
  </si>
  <si>
    <t>I.1.5. COFINS</t>
  </si>
  <si>
    <t>I.1.6. PIS/PASEP</t>
  </si>
  <si>
    <t>I.1.7. CSLL</t>
  </si>
  <si>
    <t>I.1.8. CPMF/CSS</t>
  </si>
  <si>
    <t>I.1.8. CIDE - Combustíveis</t>
  </si>
  <si>
    <t>I.1.9. Outras Administradas pela RFB</t>
  </si>
  <si>
    <t>I.1.11. REFIS e PAES</t>
  </si>
  <si>
    <t>I.2. Incentivos Fiscais</t>
  </si>
  <si>
    <t>I.3. Arrecadação Líquida para o RGPS</t>
  </si>
  <si>
    <t>I.3.1. Arrecadação Ordinária</t>
  </si>
  <si>
    <t>I.3.2. Ressarcimento pela Desoneração da Folha</t>
  </si>
  <si>
    <t>I.2.3. Esforço de Arrecadação</t>
  </si>
  <si>
    <t>I.4.  Receitas Não Administradas pela RFB</t>
  </si>
  <si>
    <t>I.4.1. Concessões e Permissões</t>
  </si>
  <si>
    <t>I.4.2. Complemento para o FGTS</t>
  </si>
  <si>
    <t>I.4.3. Cont. Plano de Seg. do Servidor</t>
  </si>
  <si>
    <t>I.4.4. Contribuição do Salário-Educação</t>
  </si>
  <si>
    <t>I.4.5. Exploração de Recursos Naturais</t>
  </si>
  <si>
    <t>I.4.6. Dividendos e Participações</t>
  </si>
  <si>
    <t>I.4.7. Operações com Ativos</t>
  </si>
  <si>
    <t>I.4.7. Receita Própria e de Convênios</t>
  </si>
  <si>
    <t>I.4.8. Receita Própria e de Convênios</t>
  </si>
  <si>
    <t xml:space="preserve">          1.4.8.1. Fontes 50 e 63 (a partir de 2016)</t>
  </si>
  <si>
    <t xml:space="preserve">          1.4.8.2. Fonte 81 (Convênios) </t>
  </si>
  <si>
    <t>I.4.8 Demais Receitas</t>
  </si>
  <si>
    <t>I.4.9. Demais Receitas</t>
  </si>
  <si>
    <t xml:space="preserve">         14.9.1. Doações</t>
  </si>
  <si>
    <t xml:space="preserve">         1.4.9.2. Outras</t>
  </si>
  <si>
    <t>II.1. Cide combustíveis</t>
  </si>
  <si>
    <t>II.2. Exploração de Recursos Naturais</t>
  </si>
  <si>
    <t>II.3. Contribuição do Salário Educação</t>
  </si>
  <si>
    <t>II.4. CPMF</t>
  </si>
  <si>
    <t>II.4. FPE/FPM/IPI-EE</t>
  </si>
  <si>
    <t>II.5. Fundos Constitucionais</t>
  </si>
  <si>
    <t>Repasse Total</t>
  </si>
  <si>
    <t>Superávit Fundos</t>
  </si>
  <si>
    <t>II.6. Demais</t>
  </si>
  <si>
    <t>IV. DESPESAS</t>
  </si>
  <si>
    <r>
      <t>IV.1. Benefícios Previdenciários</t>
    </r>
    <r>
      <rPr>
        <b/>
        <vertAlign val="superscript"/>
        <sz val="15"/>
        <rFont val="Calibri"/>
        <family val="2"/>
        <scheme val="minor"/>
      </rPr>
      <t xml:space="preserve"> (1)</t>
    </r>
  </si>
  <si>
    <t>IV.2. Pessoal e Encargos Sociais</t>
  </si>
  <si>
    <t>IV.3. Outras Desp. Obrigatórias</t>
  </si>
  <si>
    <t>IV.3.1. Abono e Seguro Desemprego</t>
  </si>
  <si>
    <t>IV.3.2. Anistiados</t>
  </si>
  <si>
    <t>IV.3.3. Apoio Fin. Municípios/Estados</t>
  </si>
  <si>
    <t>IV.3.4. Benefícios de Leg. Especial e Indenizações</t>
  </si>
  <si>
    <t>IV.3.5. Benefícios de Prestação Continuada da LOAS / RMV</t>
  </si>
  <si>
    <t>IV.3.7. Capitalização da Petrobrás pela União</t>
  </si>
  <si>
    <t>IV.3.6. Complemento para o FGTS</t>
  </si>
  <si>
    <t xml:space="preserve">IV.3.7. Créditos Extraordinários </t>
  </si>
  <si>
    <t>IV.3.8.  Compensação ao RGPS pela Desoneração da Folha</t>
  </si>
  <si>
    <t>IV.3.9. Convênios/Doações (Poder Executivo)</t>
  </si>
  <si>
    <t xml:space="preserve">             IV.3.10.1. Despesas Custeadas com Convênios  </t>
  </si>
  <si>
    <t xml:space="preserve">             IV.3.10.2. Despesas Custeadas com Doações  </t>
  </si>
  <si>
    <t>IV.3.8. Fabricação de Cédulas e Moedas</t>
  </si>
  <si>
    <t>IV.3.9. Fabricação de Cédulas e Moedas</t>
  </si>
  <si>
    <t>IV.3.9. Fundef / Fundeb - Complementação</t>
  </si>
  <si>
    <t>IV.3.10. Fundef / Fundeb - Complementação</t>
  </si>
  <si>
    <t>IV.3.10. Fundo Constitucional do DF (Custeio e Capital)</t>
  </si>
  <si>
    <t>IV.3.11. Fundo Constitucional do DF (Custeio e Capital)</t>
  </si>
  <si>
    <t>IV.3.12. Fundos FDA e FDNE</t>
  </si>
  <si>
    <t>IV.3.11. Legislativo/Judiciário/MPU/DPU (Custeio e Capital)</t>
  </si>
  <si>
    <t>IV.3.13. Legislativo/Judiciário/MPU/DPU (Custeio e Capital)</t>
  </si>
  <si>
    <t xml:space="preserve">             IV.3.15.1. Despesas Custeadas com Convênios/Doações (Leju+MPU)</t>
  </si>
  <si>
    <t xml:space="preserve">             IV.3.15.1.a. Despesas Custeadas com Convênios </t>
  </si>
  <si>
    <t xml:space="preserve">             IV.3.15.1.b. Despesas Custeadas com Doações  </t>
  </si>
  <si>
    <t xml:space="preserve">             IV.3.15.2. Discricionárias </t>
  </si>
  <si>
    <t>IV.3.12. ADO nº 25</t>
  </si>
  <si>
    <t>IV.3.14. ADO nº 25</t>
  </si>
  <si>
    <t>IV.3.15. Reserva de Contingência</t>
  </si>
  <si>
    <t xml:space="preserve">IV.3.18. Ressarcimento combustíveis fósseis </t>
  </si>
  <si>
    <r>
      <t>IV.3.13. Sentenças Judiciais e Precatórios (Custeio e Capital)</t>
    </r>
    <r>
      <rPr>
        <vertAlign val="superscript"/>
        <sz val="15"/>
        <rFont val="Calibri"/>
        <family val="2"/>
        <scheme val="minor"/>
      </rPr>
      <t>(2)</t>
    </r>
  </si>
  <si>
    <r>
      <t>IV.3.16. Sentenças Judiciais e Precatórios (Custeio e Capital)</t>
    </r>
    <r>
      <rPr>
        <vertAlign val="superscript"/>
        <sz val="15"/>
        <rFont val="Calibri"/>
        <family val="2"/>
        <scheme val="minor"/>
      </rPr>
      <t>(2)</t>
    </r>
  </si>
  <si>
    <t>IV.3.14. Subsídios, Subvenções e Proagro</t>
  </si>
  <si>
    <t>IV.3.17. Subsídios, Subvenções e Proagro</t>
  </si>
  <si>
    <t>IV.3.21. Despesas Custeadas com Recursos de Doações (até 2009)</t>
  </si>
  <si>
    <t>IV.3.22. Despesas Custeadas com Recursos de Convênios (até 2009)</t>
  </si>
  <si>
    <t>IV.3.15. Transf. ANA-Receitas Uso Recursos Hídricos</t>
  </si>
  <si>
    <t>IV.3.18. Transf. ANA-Receitas Uso Recursos Hídricos</t>
  </si>
  <si>
    <t>IV.3.16. Transferência Multas ANEEL</t>
  </si>
  <si>
    <t>IV.3.19. Transferência Multas ANEEL</t>
  </si>
  <si>
    <t>IV.3.17. Impacto Primário do FIES</t>
  </si>
  <si>
    <t>IV.3.20. Impacto Primário do FIES</t>
  </si>
  <si>
    <t>IV.3.21. Financiamento de Campanha Eleitoral</t>
  </si>
  <si>
    <t>IV.4.Despesas do Poder Executivo Sujeitas à Programação Financeira</t>
  </si>
  <si>
    <t>IV.4.1 Obrigatórias com Controle de Fluxo</t>
  </si>
  <si>
    <r>
      <t>IV.4.2 Discricionárias</t>
    </r>
    <r>
      <rPr>
        <vertAlign val="superscript"/>
        <sz val="14"/>
        <rFont val="Calibri"/>
        <family val="2"/>
        <scheme val="minor"/>
      </rPr>
      <t>(3)</t>
    </r>
  </si>
  <si>
    <t>IV.4.2 Discricionárias</t>
  </si>
  <si>
    <t>V. FUNDO SOBERANO DO BRASIL</t>
  </si>
  <si>
    <t>V. PRIMÁRIO GOVERNO CENTRAL (III - IV)</t>
  </si>
  <si>
    <t>V.1. Resultado do Tesouro</t>
  </si>
  <si>
    <t>V.2. Resultado da Previdência Social</t>
  </si>
  <si>
    <t>VI. AJUSTE METODOLÓGICO</t>
  </si>
  <si>
    <t>VI. DISCREPÂNCIA ESTATÍSTICA</t>
  </si>
  <si>
    <t>VII. DISCREPÂNCIA ESTATÍSTICA</t>
  </si>
  <si>
    <t>VII. PRIMÁRIO ABAIXO DA LINHA (V+VI+VII)</t>
  </si>
  <si>
    <t>VIII. PRIMÁRIO ABAIXO DA LINHA (V+VI+VII)</t>
  </si>
  <si>
    <t>MEMO:</t>
  </si>
  <si>
    <t>VI.1. Déficit do INSS</t>
  </si>
  <si>
    <t>VI.2. Discricionárias do Poder Executivo após Esforço</t>
  </si>
  <si>
    <t>VI.3. Discricionárias Saúde</t>
  </si>
  <si>
    <t>VI.3.a. Valor da EC 29 / LC 241 (a partir de 2013), excluídos Pessoal Ativo e Obrigatórias</t>
  </si>
  <si>
    <t>VI.3.b. Dotação/Limites</t>
  </si>
  <si>
    <t>VI.3.c. Excesso (+) / Frustração (-) (b - a)</t>
  </si>
  <si>
    <t>VI.3. Créditos Extraordinários (2010)</t>
  </si>
  <si>
    <t xml:space="preserve">VI.3. EC Saúde - Excesso (+) / Frustração (-) </t>
  </si>
  <si>
    <t>VI.3. Minha Casa minha vida</t>
  </si>
  <si>
    <t>VI.4. Benefícios ao Servidor - Poder Executivo</t>
  </si>
  <si>
    <t>VI.5. Benefícios ao Servidor - Leju + MPU</t>
  </si>
  <si>
    <t>IX. META OFS</t>
  </si>
  <si>
    <t>X. ABATIMENTO DA META PREVISTO NA LDO</t>
  </si>
  <si>
    <t>XI. META OFS PARA CUMPRIMENTO DA LDO (IX - X)</t>
  </si>
  <si>
    <t xml:space="preserve">XII. ESFORÇO NECESSÁRIO (+) / SOBRA DE RECURSOS (-) (XI - VI) </t>
  </si>
  <si>
    <t>Memo:</t>
  </si>
  <si>
    <t>PIBs</t>
  </si>
  <si>
    <t>(1)</t>
  </si>
  <si>
    <t>Inclusive COMPREV, Sentenças Judiciais e Precatórios Previdenciários.</t>
  </si>
  <si>
    <t>(2)</t>
  </si>
  <si>
    <t>Exclusive Sentenças Judiciais e Precatórios de Pessoal, FRGPS e FNAS.</t>
  </si>
  <si>
    <t>(3)</t>
  </si>
  <si>
    <t>Compreende a Dotação orçamentária conjugada com Créditos adicionais em tramitação quando da elaboração das avaliações.</t>
  </si>
  <si>
    <t>*Equivale ao Quadro 10A da LOA.</t>
  </si>
  <si>
    <t>Fontes: SOF/SETO/ME; STN/SETO/ME.</t>
  </si>
  <si>
    <t>Elaboração: SOF/SETO/ME.</t>
  </si>
  <si>
    <t>- Benefícios Previdenciários, inclusive sentenças judiciais e precatórios;</t>
  </si>
  <si>
    <t>- Sentenças Judiciais e Precatórios (Custeio, exclusive benefícios previdenciários, e Capital)</t>
  </si>
  <si>
    <t>PLOA 2023</t>
  </si>
  <si>
    <t>I.4.3. Contribuição para o Plano de Seguridade Social do Servidor</t>
  </si>
  <si>
    <t>I.4.6. Dividendos</t>
  </si>
  <si>
    <t>I.4.8. Demais Receitas</t>
  </si>
  <si>
    <t>II.5. Demais</t>
  </si>
  <si>
    <t>IV. DESPESAS ORÇAMENTÁRIAS</t>
  </si>
  <si>
    <t xml:space="preserve">IV.3.3. Apoio Financeiro aos Municípios / Estados </t>
  </si>
  <si>
    <t>IV.3.4. Auxílio à CDE</t>
  </si>
  <si>
    <t>IV.3.4. Benefícios de Legislação Especial e Indenizações</t>
  </si>
  <si>
    <t>IV.3.7. Créditos Extraordinários</t>
  </si>
  <si>
    <t>IV.3.9. Compensação ao RGPS pela Desoneração da Folha</t>
  </si>
  <si>
    <t>IV.3.10. Despesas Custeadas com Convênios/Doações (Poder Executivo)</t>
  </si>
  <si>
    <t xml:space="preserve">             IV.3.10.1. Despesas Custeadas com Convênios (a partir de 2010) </t>
  </si>
  <si>
    <t xml:space="preserve">             IV.3.10.2. Despesas Custeadas com Doações (a partir de 2010)</t>
  </si>
  <si>
    <t>IV.3.8. Fundef / Fundeb - Complementação</t>
  </si>
  <si>
    <t>IV.3.9. Fundo Constitucional do DF (Custeio e Capital)</t>
  </si>
  <si>
    <t>IV.3.14. Fundo de Desenvolvimento Regional</t>
  </si>
  <si>
    <t>IV.3.10. Legislativo/Judiciário/MPU/DPU (Custeio e Capital)</t>
  </si>
  <si>
    <t xml:space="preserve">             IV.3.15.1.a. Despesas Custeadas com Convênios (a partir de 2010</t>
  </si>
  <si>
    <t xml:space="preserve">             IV.3.15.1.b. Despesas Custeadas com Doações (a partir de 2010)</t>
  </si>
  <si>
    <t>IV.3.11. ADO nº 25</t>
  </si>
  <si>
    <t>IV.3.17. Reserva de Contingência</t>
  </si>
  <si>
    <t>IV.3.18. Ressarcimento a Estados e Municípios - combustíveis fósseis</t>
  </si>
  <si>
    <r>
      <t>IV.3.12. Sentenças Judiciais e Precatórios (Custeio e Capital)</t>
    </r>
    <r>
      <rPr>
        <vertAlign val="superscript"/>
        <sz val="15"/>
        <rFont val="Calibri"/>
        <family val="2"/>
        <scheme val="minor"/>
      </rPr>
      <t>(2)</t>
    </r>
  </si>
  <si>
    <t>IV.3.13. Subsídios, Subvenções e Proagro</t>
  </si>
  <si>
    <t>IV.3.14. Transferência ANA - Receitas Uso Recursos Hídricos</t>
  </si>
  <si>
    <t>IV.3.15. Transferência Multas ANEEL (Acórdão TCU nº 3.389/2012)</t>
  </si>
  <si>
    <t>IV.3.25. Financiamento de Campanha Eleitoral</t>
  </si>
  <si>
    <t>V. PRIMÁRIO OFS POR COMPETÊNCIA - SOF (III - IV)</t>
  </si>
  <si>
    <t>VI. AJUSTES</t>
  </si>
  <si>
    <t>VI.1 Caixa/Competência</t>
  </si>
  <si>
    <t>VI.2. Despesas Financeiras com Impacto Primário e Extra-Orçamentárias</t>
  </si>
  <si>
    <t>VI.2.1. Fabricação de Cédulas e Moedas</t>
  </si>
  <si>
    <t>VI.2.2. Subsídios Implícitos</t>
  </si>
  <si>
    <t>VI.2.2. Empréstimos menos Retornos (Net Lending)</t>
  </si>
  <si>
    <t>VI.2.3. Subsídio aos Fundos Constitucionais</t>
  </si>
  <si>
    <t>VI.2.5. Fundos FDA/FDNE</t>
  </si>
  <si>
    <t>VI.2.6. FSB</t>
  </si>
  <si>
    <t xml:space="preserve">VI.2.4. Impacto Primário do FIES </t>
  </si>
  <si>
    <t>VI.2.5. Abatimento de dívida - compensação redução arrecadação ICMS (LC 194/22)</t>
  </si>
  <si>
    <t>VII. PRIMÁRIO OFS CAIXA - APURAÇÃO STN (V - VI)</t>
  </si>
  <si>
    <t>VIII. DISCREPÂNCIA ESTATÍSTICA</t>
  </si>
  <si>
    <t>IX. PRIMÁRIO OFS ABAIXO DA LINHA  - APURAÇÃO BACEN (VII+VIII)</t>
  </si>
  <si>
    <t>*Equivale ao Quadro 10A da LOA, sob a ótica orçamentária.</t>
  </si>
  <si>
    <t>ANEXO - DEMONSTRATIVO TRANSFERÊNCIAS CONSTITUCIONAIS</t>
  </si>
  <si>
    <t>milhões</t>
  </si>
  <si>
    <t>PLOA
(a)</t>
  </si>
  <si>
    <t>LOA
(a)</t>
  </si>
  <si>
    <t>Avaliação 
1º Bimestre
(c)</t>
  </si>
  <si>
    <t>Espaço para Crédito
(d) = (c) - (b)</t>
  </si>
  <si>
    <t>I. TRANSFERÊNCIAS POR REPARTIÇÃO DE RECEITA</t>
  </si>
  <si>
    <t>I.1. Cide combustíveis</t>
  </si>
  <si>
    <t>0999 - Recursos para a Repartição da Contribuição de Intervenção no Domínio Econômico - CIDE-Combustíveis</t>
  </si>
  <si>
    <t>Float</t>
  </si>
  <si>
    <t>I.2.Exploração de Recursos Naturais</t>
  </si>
  <si>
    <t>0A53 - Transferências das Participações pela Produção de Petróleo e Gás Natural (Lei nº 9.478, de 1997)</t>
  </si>
  <si>
    <t>PO Pagamento Sentença de Correção Monetária</t>
  </si>
  <si>
    <t>0223 - Transferência de Cotas-Partes da Compensação Financeira - Tratado de ITAIPU (Lei nº 8.001, de 1990 - Art.1º)</t>
  </si>
  <si>
    <t>0546 - Transferências de Cotas-Partes da Compensação Financeira pela Utilização de Recursos Hídricos para fins de Geração de Energia Elétrica (Lei nº 8.001, de 1990 - Art.1º)</t>
  </si>
  <si>
    <t>0547 - Transferências de Cotas-Partes da Compensação Financeira pela Exploração de Recursos Minerais (Lei nº 8.001, de 1990 - Art.2º)</t>
  </si>
  <si>
    <t>I.3. Contribuição do Salário Educação</t>
  </si>
  <si>
    <t>0369 - Transferência da Cota-Parte do Salário-Educação (Lei nº 9.424, de 1996 - Art. 15)</t>
  </si>
  <si>
    <t>I.4. FPE/FPM/IPI-EE</t>
  </si>
  <si>
    <t>0044 - Fundo de Participação dos Estados e do Distrito Federal - FPE (CF, art.159)</t>
  </si>
  <si>
    <t>0045 - Fundo de Participação dos Municípios - FPM (CF, art.159)</t>
  </si>
  <si>
    <t>0046 - Transferência da Cota-Parte dos Estados e DF Exportadores na Arrecadação do IPI (CF, Art. 159)</t>
  </si>
  <si>
    <t>0C33 - Fundo de Manutenção e Desenvolvimento da Educação Básica e de Valorização dos Profissionais da Educação - FUNDEB</t>
  </si>
  <si>
    <t>I.5. Subsídio aos Fundos Constitucionais</t>
  </si>
  <si>
    <t>0029 - Financiamento aos Setores Produtivos da Região Centro-Oeste</t>
  </si>
  <si>
    <t>0030 - Financiamento aos Setores Produtivos do Semiárido da Região Nordeste</t>
  </si>
  <si>
    <t>0031 - Financiamento aos Setores Produtivos da Região Nordeste</t>
  </si>
  <si>
    <t>0534 - Financiamento aos Setores Produtivos da Região Norte (FNO)</t>
  </si>
  <si>
    <t>I.6. Demais</t>
  </si>
  <si>
    <t>006M - Transferência do Imposto Territorial Rural</t>
  </si>
  <si>
    <t>00H6 - Transferência do Imposto sobre Operações Financeiras Incidentes sobre o Ouro (Lei nº 7.766, de 1989)</t>
  </si>
  <si>
    <t>0C03 - Transferência de Recursos Decorrentes de Concessões Florestais (Lei nº 11.284, de 2006 - Art. 39)</t>
  </si>
  <si>
    <t>00PX - Transferência de Recursos Arrecadados por Taxa de Ocupação, Foro e Laudêmio</t>
  </si>
  <si>
    <t>00RX - Transferência a Estados, Distrito Federal e Municípios de parte dos valores arrecadados com os leilões dos volumes excedentes ao limite a que se refere o §2º do art. 1º da Lei nº 12.276, de 30 de junho de 2010</t>
  </si>
  <si>
    <t>Fonte: SOF/MP e STN/MF</t>
  </si>
  <si>
    <t>Elaboração: SOF/MP</t>
  </si>
  <si>
    <t>SUBSÍDIOS E SUBVENÇÕES E PROAGRO 2024</t>
  </si>
  <si>
    <t xml:space="preserve"> R$ Milhões</t>
  </si>
  <si>
    <t>LOA 2024- Orçamentário                         (a)</t>
  </si>
  <si>
    <t>Avaliação 
1º Bimestre Orçamentário                       (b)</t>
  </si>
  <si>
    <t>Float
(c) = (b) - (d)</t>
  </si>
  <si>
    <t>Avaliação 
 1º Bimestre    Financeiro                        (d)</t>
  </si>
  <si>
    <t xml:space="preserve">Espaço para créditos
(e) = (b) - (a) </t>
  </si>
  <si>
    <t>TOTAL GERAL</t>
  </si>
  <si>
    <t>Total Orçamentário e Financeiro</t>
  </si>
  <si>
    <t>000K</t>
  </si>
  <si>
    <t>Subvenção Econômica em Operações de Financiamento no âmbito do Programa de Sustentação do Investimento - PSI e do Programa Emergencial de Reconstrução de Municípios Afetados por Desastres Naturais (Leis nº 12.096, de 2009 e nº 12.409, de 2011)</t>
  </si>
  <si>
    <t>00M3</t>
  </si>
  <si>
    <t>Subvenção Econômica nas Operações de Financiamento ao Setor Produtivo para o Desenvolvimento Regional (Lei nº 12.712, de 2012)</t>
  </si>
  <si>
    <t>00P4</t>
  </si>
  <si>
    <t>Subvenção Econômica nas Operações de Crédito Rural para empreendimentos localizados em áreas de abrangência da SUDENE ou da SUDAM ou para atendimento de Decisão Judicial (Leis nº 12.844/2013 e nº 13.340/2016)</t>
  </si>
  <si>
    <t>00GW</t>
  </si>
  <si>
    <t>Subvenção Econômica para Garantia e Sustentação de Preços na Comercialização de Produtos da Agricultura Familiar (Lei nº 8.427, de 1992)</t>
  </si>
  <si>
    <t>00RW</t>
  </si>
  <si>
    <t>Subvenção Econômica em Operações de Investimento Rural e Agroindustrial destinadas a Empresas Cerealistas (Medida Provisória nº 897, de 2019)</t>
  </si>
  <si>
    <t>0265</t>
  </si>
  <si>
    <t>Indenizações e Restituições relativas ao Programa de Garantia da Atividade Agropecuária - PROAGRO (Lei nº 8.171, de 1991)</t>
  </si>
  <si>
    <t>0267</t>
  </si>
  <si>
    <t>Subvenção Econômica em Operações no âmbito do Programa de Financiamento às Exportações - PROEX (Lei nº 10.184, de 2001)</t>
  </si>
  <si>
    <t>0281</t>
  </si>
  <si>
    <t>Subvenção Econômica em Operações no âmbito do Programa Nacional de Fortalecimento da Agricultura Familiar - PRONAF (Lei nº 8.427, de 1992)</t>
  </si>
  <si>
    <t>0294</t>
  </si>
  <si>
    <t>Subvenção Econômica nas Operações de Custeio Agropecuário (Lei nº 8.427, de 1992)</t>
  </si>
  <si>
    <t>0297</t>
  </si>
  <si>
    <t>Subvenção Econômica para Recuperação da Lavoura Cacaueira Baiana ( Lei nº 9.126, de 1995)</t>
  </si>
  <si>
    <t>0298</t>
  </si>
  <si>
    <t>Subvenção Econômica em Operações de Comercialização de Produtos Agropecuários (Lei nº 8.427, de 1992)</t>
  </si>
  <si>
    <t>0299</t>
  </si>
  <si>
    <t>Subvenção Econômica nas Aquisições do Governo Federal e na Formação de Estoques Reguladores e Estratégicos - AGF (Lei nº 8.427, de 1992)</t>
  </si>
  <si>
    <t>0300</t>
  </si>
  <si>
    <t>Subvenção Econômica para Garantia e Sustentação de Preços na Comercialização de Produtos Agropecuários (Lei nº 8.427, de 1992)</t>
  </si>
  <si>
    <t>0301</t>
  </si>
  <si>
    <t>Subvenção Econômica em Operações de Investimento Rural e Agroindustrial (Lei nº 8.427, de 1992)</t>
  </si>
  <si>
    <t>0611</t>
  </si>
  <si>
    <t>Subvenção Econômica para Operações decorrentes do Alongamento de Dívidas Originárias de Crédito Rural (Leis nº 9.138, de 1995, nº 9.866, de 1999, nº 10.437, de 2002, e nº 11.775, de 2008)</t>
  </si>
  <si>
    <t>0A27</t>
  </si>
  <si>
    <t>Equalização de Juros nos Financiamentos ao Agronegócio Café (Lei nº 8.427, de 1992)</t>
  </si>
  <si>
    <t>0E85</t>
  </si>
  <si>
    <t>Subvenção Econômica em Operações de Financiamento para a Aquisição de Bens e Serviços de Tecnologia Assistiva Destinados a Pessoas com Deficiência (Lei n° 12.613, de 2012)</t>
  </si>
  <si>
    <t>Total Net Lending</t>
  </si>
  <si>
    <t>Demais retornos</t>
  </si>
  <si>
    <t>0A81</t>
  </si>
  <si>
    <t xml:space="preserve">Pronaf Financiamento (risco União) </t>
  </si>
  <si>
    <t>0A84</t>
  </si>
  <si>
    <t>Proex (0A84)</t>
  </si>
  <si>
    <t>2130</t>
  </si>
  <si>
    <t>AGF (2130)</t>
  </si>
  <si>
    <t>0021</t>
  </si>
  <si>
    <t>PNAFE/PNAFEM (P/A  0015 e 0021)</t>
  </si>
  <si>
    <t>0061</t>
  </si>
  <si>
    <t>Fundo de Terras (P/A 0061)</t>
  </si>
  <si>
    <t>00SG</t>
  </si>
  <si>
    <t>Aporte para Agente Financeiro BNDES para a Concessão de Empréstimos no âmbito do Programa Emergencial de Acesso a Crédito PEAC – Maquininhas</t>
  </si>
  <si>
    <t>0427</t>
  </si>
  <si>
    <t>Incra (P/A 0062, 0427)</t>
  </si>
  <si>
    <t>ANCINE - Investimentos Retornáveis no Setor Audiovisual (006A e 006C)</t>
  </si>
  <si>
    <t>Fonte: SOF/MPO</t>
  </si>
  <si>
    <t>Elaboração: SOF/MPO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</si>
</sst>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#,##0.000000"/>
    <numFmt numFmtId="168" formatCode="#.##000"/>
    <numFmt numFmtId="169" formatCode="%#,#00"/>
    <numFmt numFmtId="170" formatCode="#,#00"/>
    <numFmt numFmtId="171" formatCode="#.##0,"/>
    <numFmt numFmtId="172" formatCode="\$#,"/>
    <numFmt numFmtId="173" formatCode="General_)"/>
    <numFmt numFmtId="174" formatCode="_(* #,##0.0_);_(* \(#,##0.0\);_(* &quot;-&quot;??_);_(@_)"/>
    <numFmt numFmtId="175" formatCode="#,##0.0_);\(#,##0.0\)"/>
    <numFmt numFmtId="176" formatCode="0.0"/>
    <numFmt numFmtId="177" formatCode="_([$€-2]* #,##0.00_);_([$€-2]* \(#,##0.00\);_([$€-2]* &quot;-&quot;??_)"/>
    <numFmt numFmtId="178" formatCode="_(* #,##0_);_(* \(#,##0\);_(* &quot;-&quot;??_);_(@_)"/>
    <numFmt numFmtId="179" formatCode="#,##0\ &quot;Esc.&quot;;\-#,##0\ &quot;Esc.&quot;"/>
    <numFmt numFmtId="180" formatCode="#,##0.00\ &quot;Esc.&quot;;\-#,##0.00\ &quot;Esc.&quot;"/>
    <numFmt numFmtId="181" formatCode="#,##0.00\ &quot;Esc.&quot;;[Red]\-#,##0.00\ &quot;Esc.&quot;"/>
    <numFmt numFmtId="182" formatCode="#,##0\ \ "/>
    <numFmt numFmtId="183" formatCode="#,##0.#"/>
    <numFmt numFmtId="184" formatCode="_(&quot;R$ &quot;* #,##0.00_);_(&quot;R$ &quot;* \(#,##0.00\);_(&quot;R$ &quot;* &quot;-&quot;??_);_(@_)"/>
    <numFmt numFmtId="185" formatCode="#\ ###\ ##0.00_)"/>
    <numFmt numFmtId="186" formatCode="#,##0.000000000"/>
    <numFmt numFmtId="187" formatCode="_-* #,##0.00000000000_-;\-* #,##0.00000000000_-;_-* &quot;-&quot;??_-;_-@_-"/>
    <numFmt numFmtId="188" formatCode="#,##0.00000000000000000000"/>
    <numFmt numFmtId="189" formatCode="_-* #,##0_-;\-* #,##0_-;_-* &quot;-&quot;??_-;_-@_-"/>
    <numFmt numFmtId="190" formatCode="_(* #,##0_);[Red]_(* \(#,##0\);_(* &quot;-&quot;??_);_(@_)"/>
    <numFmt numFmtId="191" formatCode="_(* #,##0.0000_);[Red]_(* \(#,##0.0000\);_(* &quot;-&quot;??_);_(@_)"/>
    <numFmt numFmtId="192" formatCode="_(* #,##0.0000_);_(* \(#,##0.0000\);_(* &quot;-&quot;??_);_(@_)"/>
    <numFmt numFmtId="193" formatCode="_-* #,##0.0_-;\-* #,##0.0_-;_-* &quot;-&quot;??_-;_-@_-"/>
    <numFmt numFmtId="194" formatCode="#,##0.0_ ;\-#,##0.0\ "/>
    <numFmt numFmtId="195" formatCode="dd\-mm\-yyyy"/>
    <numFmt numFmtId="196" formatCode="_(* #,##0.000000_);_(* \(#,##0.000000\);_(* &quot;-&quot;??_);_(@_)"/>
    <numFmt numFmtId="197" formatCode="_-* #,##0.0_-;\-* #,##0.0_-;_-* &quot;-&quot;?_-;_-@_-"/>
  </numFmts>
  <fonts count="15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name val="Helv"/>
    </font>
    <font>
      <sz val="10"/>
      <name val="MS Sans Serif"/>
      <family val="2"/>
    </font>
    <font>
      <b/>
      <sz val="1"/>
      <color indexed="8"/>
      <name val="Courier"/>
      <family val="3"/>
    </font>
    <font>
      <sz val="8"/>
      <name val="SwitzerlandLight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Courier"/>
      <family val="3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9"/>
      <name val="Times New Roman"/>
      <family val="1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u/>
      <sz val="12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sz val="10"/>
      <name val="MS Sans Serif"/>
      <family val="2"/>
    </font>
    <font>
      <sz val="10"/>
      <name val="Courier"/>
      <family val="3"/>
    </font>
    <font>
      <b/>
      <sz val="18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0"/>
      <color indexed="8"/>
      <name val="Arial"/>
      <family val="2"/>
    </font>
    <font>
      <b/>
      <u/>
      <sz val="12"/>
      <color indexed="8"/>
      <name val="Calibri"/>
      <family val="2"/>
    </font>
    <font>
      <b/>
      <sz val="12"/>
      <color indexed="9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Courier"/>
      <family val="3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color theme="0"/>
      <name val="Calibri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sz val="15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b/>
      <i/>
      <u/>
      <sz val="15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name val="Calibri"/>
      <family val="2"/>
      <scheme val="minor"/>
    </font>
    <font>
      <sz val="14"/>
      <name val="Calibri"/>
      <family val="2"/>
    </font>
    <font>
      <b/>
      <u/>
      <sz val="16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9"/>
      <name val="Calibri"/>
      <family val="2"/>
    </font>
    <font>
      <sz val="10"/>
      <color indexed="8"/>
      <name val="Calibri"/>
      <family val="2"/>
    </font>
    <font>
      <sz val="14"/>
      <name val="Calibri"/>
      <family val="2"/>
      <scheme val="minor"/>
    </font>
    <font>
      <sz val="12"/>
      <color rgb="FF000000"/>
      <name val="Calibri"/>
      <family val="2"/>
    </font>
    <font>
      <b/>
      <vertAlign val="superscript"/>
      <sz val="15"/>
      <name val="Calibri"/>
      <family val="2"/>
      <scheme val="minor"/>
    </font>
    <font>
      <vertAlign val="superscript"/>
      <sz val="15"/>
      <name val="Calibri"/>
      <family val="2"/>
      <scheme val="minor"/>
    </font>
    <font>
      <sz val="16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6"/>
      <name val="Calibri"/>
      <family val="2"/>
    </font>
    <font>
      <b/>
      <sz val="11"/>
      <color indexed="8"/>
      <name val="Calibri"/>
      <family val="2"/>
    </font>
    <font>
      <i/>
      <sz val="10"/>
      <name val="Calibri"/>
      <family val="2"/>
    </font>
    <font>
      <i/>
      <sz val="10"/>
      <color indexed="8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vertAlign val="superscript"/>
      <sz val="14"/>
      <name val="Calibri"/>
      <family val="2"/>
      <scheme val="minor"/>
    </font>
    <font>
      <b/>
      <sz val="12"/>
      <color rgb="FF000000"/>
      <name val="Calibri"/>
      <family val="2"/>
    </font>
    <font>
      <b/>
      <sz val="13"/>
      <color indexed="9"/>
      <name val="Calibri"/>
      <family val="2"/>
      <scheme val="minor"/>
    </font>
    <font>
      <b/>
      <sz val="13"/>
      <color indexed="9"/>
      <name val="Calibri"/>
      <family val="2"/>
    </font>
    <font>
      <b/>
      <sz val="13"/>
      <color theme="0"/>
      <name val="Calibri"/>
      <family val="2"/>
      <scheme val="minor"/>
    </font>
    <font>
      <sz val="11"/>
      <name val="Calibri"/>
      <family val="2"/>
    </font>
    <font>
      <b/>
      <u/>
      <sz val="1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9"/>
      <color rgb="FFFFFFFF"/>
      <name val="Calibri"/>
      <family val="2"/>
    </font>
    <font>
      <b/>
      <vertAlign val="superscript"/>
      <sz val="9"/>
      <color rgb="FFFFFFFF"/>
      <name val="Calibri"/>
      <family val="2"/>
      <scheme val="minor"/>
    </font>
    <font>
      <sz val="13"/>
      <name val="Calibri"/>
      <family val="2"/>
    </font>
    <font>
      <vertAlign val="superscript"/>
      <sz val="11"/>
      <name val="Calibri"/>
      <family val="2"/>
    </font>
    <font>
      <vertAlign val="superscript"/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rgb="FF000000"/>
      <name val="Calibri"/>
      <family val="2"/>
    </font>
    <font>
      <b/>
      <vertAlign val="subscript"/>
      <sz val="10"/>
      <color rgb="FF000000"/>
      <name val="Calibri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8F8F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78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9"/>
      </right>
      <top style="double">
        <color indexed="9"/>
      </top>
      <bottom style="double">
        <color indexed="9"/>
      </bottom>
      <diagonal/>
    </border>
    <border>
      <left style="medium">
        <color indexed="9"/>
      </left>
      <right/>
      <top style="double">
        <color indexed="9"/>
      </top>
      <bottom style="double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9"/>
      </top>
      <bottom style="double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double">
        <color theme="0"/>
      </top>
      <bottom style="double">
        <color theme="0"/>
      </bottom>
      <diagonal/>
    </border>
    <border>
      <left style="thin">
        <color indexed="9"/>
      </left>
      <right style="thin">
        <color indexed="9"/>
      </right>
      <top style="double">
        <color theme="0"/>
      </top>
      <bottom style="double">
        <color theme="0"/>
      </bottom>
      <diagonal/>
    </border>
    <border>
      <left style="medium">
        <color indexed="9"/>
      </left>
      <right/>
      <top style="double">
        <color indexed="9"/>
      </top>
      <bottom style="double">
        <color theme="0"/>
      </bottom>
      <diagonal/>
    </border>
    <border>
      <left style="medium">
        <color theme="0"/>
      </left>
      <right style="medium">
        <color theme="0"/>
      </right>
      <top style="double">
        <color theme="0"/>
      </top>
      <bottom style="double">
        <color theme="0"/>
      </bottom>
      <diagonal/>
    </border>
    <border>
      <left style="medium">
        <color theme="0"/>
      </left>
      <right/>
      <top style="double">
        <color theme="0"/>
      </top>
      <bottom style="double">
        <color theme="0"/>
      </bottom>
      <diagonal/>
    </border>
    <border>
      <left style="medium">
        <color indexed="9"/>
      </left>
      <right style="medium">
        <color indexed="9"/>
      </right>
      <top style="double">
        <color indexed="9"/>
      </top>
      <bottom style="double">
        <color theme="0"/>
      </bottom>
      <diagonal/>
    </border>
    <border>
      <left style="thin">
        <color indexed="9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double">
        <color theme="0"/>
      </top>
      <bottom/>
      <diagonal/>
    </border>
    <border>
      <left style="thin">
        <color theme="0"/>
      </left>
      <right style="thin">
        <color theme="0"/>
      </right>
      <top style="double">
        <color theme="0"/>
      </top>
      <bottom/>
      <diagonal/>
    </border>
    <border>
      <left style="thin">
        <color indexed="9"/>
      </left>
      <right style="thin">
        <color indexed="9"/>
      </right>
      <top style="double">
        <color indexed="9"/>
      </top>
      <bottom style="double">
        <color indexed="9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 style="thin">
        <color theme="0"/>
      </right>
      <top style="double">
        <color theme="0"/>
      </top>
      <bottom/>
      <diagonal/>
    </border>
    <border>
      <left style="thin">
        <color theme="0"/>
      </left>
      <right/>
      <top style="double">
        <color theme="0"/>
      </top>
      <bottom style="thin">
        <color theme="0"/>
      </bottom>
      <diagonal/>
    </border>
    <border>
      <left/>
      <right style="thin">
        <color theme="0"/>
      </right>
      <top style="double">
        <color theme="0"/>
      </top>
      <bottom style="thin">
        <color theme="0"/>
      </bottom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 style="double">
        <color theme="0"/>
      </right>
      <top/>
      <bottom style="double">
        <color theme="0"/>
      </bottom>
      <diagonal/>
    </border>
    <border>
      <left style="double">
        <color theme="0"/>
      </left>
      <right style="double">
        <color theme="0"/>
      </right>
      <top/>
      <bottom style="double">
        <color theme="0"/>
      </bottom>
      <diagonal/>
    </border>
    <border>
      <left style="double">
        <color theme="0"/>
      </left>
      <right style="thin">
        <color theme="0"/>
      </right>
      <top/>
      <bottom style="double">
        <color theme="0"/>
      </bottom>
      <diagonal/>
    </border>
    <border>
      <left style="thin">
        <color theme="0"/>
      </left>
      <right style="thin">
        <color theme="1" tint="4.9989318521683403E-2"/>
      </right>
      <top style="thin">
        <color theme="0"/>
      </top>
      <bottom style="double">
        <color theme="0"/>
      </bottom>
      <diagonal/>
    </border>
    <border>
      <left style="thin">
        <color theme="1" tint="4.9989318521683403E-2"/>
      </left>
      <right/>
      <top style="thin">
        <color theme="0"/>
      </top>
      <bottom style="double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 tint="4.9989318521683403E-2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1" tint="4.9989318521683403E-2"/>
      </right>
      <top style="double">
        <color theme="0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 style="double">
        <color theme="0"/>
      </top>
      <bottom/>
      <diagonal/>
    </border>
    <border>
      <left style="thin">
        <color theme="1" tint="4.9989318521683403E-2"/>
      </left>
      <right/>
      <top style="double">
        <color theme="0"/>
      </top>
      <bottom/>
      <diagonal/>
    </border>
    <border>
      <left/>
      <right style="thin">
        <color theme="1" tint="4.9989318521683403E-2"/>
      </right>
      <top/>
      <bottom/>
      <diagonal/>
    </border>
    <border>
      <left style="thin">
        <color theme="1" tint="4.9989318521683403E-2"/>
      </left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 style="thin">
        <color indexed="64"/>
      </top>
      <bottom style="thin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indexed="64"/>
      </top>
      <bottom style="thin">
        <color indexed="64"/>
      </bottom>
      <diagonal/>
    </border>
    <border>
      <left style="thin">
        <color theme="1" tint="4.9989318521683403E-2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</borders>
  <cellStyleXfs count="312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173" fontId="61" fillId="0" borderId="1"/>
    <xf numFmtId="173" fontId="40" fillId="0" borderId="1"/>
    <xf numFmtId="173" fontId="26" fillId="0" borderId="0">
      <alignment vertical="top"/>
    </xf>
    <xf numFmtId="173" fontId="27" fillId="0" borderId="0">
      <alignment horizontal="right"/>
    </xf>
    <xf numFmtId="173" fontId="59" fillId="0" borderId="0">
      <alignment horizontal="left"/>
    </xf>
    <xf numFmtId="173" fontId="27" fillId="0" borderId="0">
      <alignment horizontal="left"/>
    </xf>
    <xf numFmtId="0" fontId="34" fillId="4" borderId="0" applyNumberFormat="0" applyBorder="0" applyAlignment="0" applyProtection="0"/>
    <xf numFmtId="2" fontId="21" fillId="0" borderId="0">
      <protection locked="0"/>
    </xf>
    <xf numFmtId="3" fontId="21" fillId="0" borderId="0">
      <protection locked="0"/>
    </xf>
    <xf numFmtId="2" fontId="22" fillId="0" borderId="0">
      <protection locked="0"/>
    </xf>
    <xf numFmtId="3" fontId="21" fillId="0" borderId="0">
      <protection locked="0"/>
    </xf>
    <xf numFmtId="0" fontId="62" fillId="0" borderId="0" applyNumberFormat="0" applyFont="0" applyFill="0" applyAlignment="0" applyProtection="0"/>
    <xf numFmtId="0" fontId="30" fillId="0" borderId="0" applyNumberFormat="0" applyFont="0" applyFill="0" applyAlignment="0" applyProtection="0"/>
    <xf numFmtId="0" fontId="35" fillId="16" borderId="2" applyNumberFormat="0" applyAlignment="0" applyProtection="0"/>
    <xf numFmtId="0" fontId="48" fillId="0" borderId="0">
      <alignment vertical="center"/>
    </xf>
    <xf numFmtId="0" fontId="36" fillId="17" borderId="3" applyNumberFormat="0" applyAlignment="0" applyProtection="0"/>
    <xf numFmtId="0" fontId="37" fillId="0" borderId="4" applyNumberFormat="0" applyFill="0" applyAlignment="0" applyProtection="0"/>
    <xf numFmtId="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" fontId="21" fillId="0" borderId="0">
      <protection locked="0"/>
    </xf>
    <xf numFmtId="3" fontId="21" fillId="0" borderId="0">
      <protection locked="0"/>
    </xf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38" fillId="7" borderId="2" applyNumberFormat="0" applyAlignment="0" applyProtection="0"/>
    <xf numFmtId="177" fontId="20" fillId="0" borderId="0" applyFont="0" applyFill="0" applyBorder="0" applyAlignment="0" applyProtection="0"/>
    <xf numFmtId="0" fontId="63" fillId="0" borderId="5">
      <alignment horizontal="center"/>
    </xf>
    <xf numFmtId="170" fontId="21" fillId="0" borderId="0">
      <protection locked="0"/>
    </xf>
    <xf numFmtId="0" fontId="58" fillId="0" borderId="0" applyNumberFormat="0">
      <alignment horizontal="left"/>
    </xf>
    <xf numFmtId="0" fontId="72" fillId="0" borderId="0" applyNumberFormat="0" applyFill="0" applyBorder="0" applyAlignment="0" applyProtection="0">
      <alignment vertical="top"/>
      <protection locked="0"/>
    </xf>
    <xf numFmtId="0" fontId="39" fillId="3" borderId="0" applyNumberFormat="0" applyBorder="0" applyAlignment="0" applyProtection="0"/>
    <xf numFmtId="0" fontId="40" fillId="0" borderId="0"/>
    <xf numFmtId="0" fontId="63" fillId="0" borderId="6">
      <alignment horizontal="center"/>
    </xf>
    <xf numFmtId="0" fontId="64" fillId="0" borderId="7">
      <alignment horizontal="center"/>
    </xf>
    <xf numFmtId="172" fontId="21" fillId="0" borderId="0">
      <protection locked="0"/>
    </xf>
    <xf numFmtId="0" fontId="41" fillId="22" borderId="0" applyNumberFormat="0" applyBorder="0" applyAlignment="0" applyProtection="0"/>
    <xf numFmtId="0" fontId="29" fillId="0" borderId="0"/>
    <xf numFmtId="0" fontId="32" fillId="0" borderId="0"/>
    <xf numFmtId="0" fontId="77" fillId="0" borderId="0"/>
    <xf numFmtId="0" fontId="29" fillId="0" borderId="0"/>
    <xf numFmtId="0" fontId="77" fillId="0" borderId="0"/>
    <xf numFmtId="0" fontId="68" fillId="0" borderId="0"/>
    <xf numFmtId="0" fontId="20" fillId="23" borderId="8" applyNumberFormat="0" applyFont="0" applyAlignment="0" applyProtection="0"/>
    <xf numFmtId="0" fontId="73" fillId="23" borderId="8" applyNumberFormat="0" applyFont="0" applyAlignment="0" applyProtection="0"/>
    <xf numFmtId="10" fontId="23" fillId="0" borderId="0" applyFont="0" applyFill="0" applyBorder="0" applyAlignment="0" applyProtection="0"/>
    <xf numFmtId="169" fontId="21" fillId="0" borderId="0">
      <protection locked="0"/>
    </xf>
    <xf numFmtId="180" fontId="73" fillId="0" borderId="0">
      <protection locked="0"/>
    </xf>
    <xf numFmtId="168" fontId="21" fillId="0" borderId="0">
      <protection locked="0"/>
    </xf>
    <xf numFmtId="179" fontId="73" fillId="0" borderId="0">
      <protection locked="0"/>
    </xf>
    <xf numFmtId="9" fontId="2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42" fillId="16" borderId="9" applyNumberFormat="0" applyAlignment="0" applyProtection="0"/>
    <xf numFmtId="38" fontId="60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10"/>
    <xf numFmtId="167" fontId="20" fillId="0" borderId="0">
      <protection locked="0"/>
    </xf>
    <xf numFmtId="182" fontId="74" fillId="0" borderId="0">
      <protection locked="0"/>
    </xf>
    <xf numFmtId="165" fontId="20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8" fillId="0" borderId="0">
      <alignment vertical="center"/>
    </xf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7" fillId="0" borderId="13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2" fontId="25" fillId="0" borderId="0">
      <protection locked="0"/>
    </xf>
    <xf numFmtId="181" fontId="73" fillId="0" borderId="0">
      <protection locked="0"/>
    </xf>
    <xf numFmtId="2" fontId="25" fillId="0" borderId="0">
      <protection locked="0"/>
    </xf>
    <xf numFmtId="181" fontId="73" fillId="0" borderId="0">
      <protection locked="0"/>
    </xf>
    <xf numFmtId="2" fontId="21" fillId="0" borderId="14">
      <protection locked="0"/>
    </xf>
    <xf numFmtId="3" fontId="21" fillId="0" borderId="14">
      <protection locked="0"/>
    </xf>
    <xf numFmtId="168" fontId="21" fillId="0" borderId="0">
      <protection locked="0"/>
    </xf>
    <xf numFmtId="171" fontId="21" fillId="0" borderId="0">
      <protection locked="0"/>
    </xf>
    <xf numFmtId="4" fontId="20" fillId="0" borderId="0" applyFont="0" applyFill="0" applyBorder="0" applyAlignment="0" applyProtection="0"/>
    <xf numFmtId="165" fontId="68" fillId="0" borderId="0" applyFont="0" applyFill="0" applyBorder="0" applyAlignment="0" applyProtection="0"/>
    <xf numFmtId="4" fontId="70" fillId="0" borderId="0" applyFont="0" applyFill="0" applyBorder="0" applyAlignment="0" applyProtection="0"/>
    <xf numFmtId="4" fontId="29" fillId="0" borderId="0" applyFont="0" applyFill="0" applyBorder="0" applyAlignment="0" applyProtection="0"/>
    <xf numFmtId="43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" fontId="76" fillId="0" borderId="0" applyFont="0" applyFill="0" applyBorder="0" applyAlignment="0" applyProtection="0"/>
    <xf numFmtId="43" fontId="29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93" fillId="0" borderId="0"/>
    <xf numFmtId="0" fontId="19" fillId="0" borderId="0"/>
    <xf numFmtId="43" fontId="19" fillId="0" borderId="0" applyFont="0" applyFill="0" applyBorder="0" applyAlignment="0" applyProtection="0"/>
    <xf numFmtId="0" fontId="93" fillId="0" borderId="0"/>
    <xf numFmtId="43" fontId="9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0"/>
    <xf numFmtId="0" fontId="17" fillId="0" borderId="0"/>
    <xf numFmtId="165" fontId="100" fillId="0" borderId="0" applyFont="0" applyFill="0" applyBorder="0" applyAlignment="0" applyProtection="0"/>
    <xf numFmtId="9" fontId="100" fillId="0" borderId="0" applyFont="0" applyFill="0" applyBorder="0" applyAlignment="0" applyProtection="0"/>
    <xf numFmtId="184" fontId="100" fillId="0" borderId="0" applyFont="0" applyFill="0" applyBorder="0" applyAlignment="0" applyProtection="0"/>
    <xf numFmtId="0" fontId="16" fillId="0" borderId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0" fillId="0" borderId="0"/>
    <xf numFmtId="0" fontId="58" fillId="0" borderId="0"/>
    <xf numFmtId="0" fontId="20" fillId="0" borderId="0"/>
    <xf numFmtId="0" fontId="13" fillId="0" borderId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180" fontId="20" fillId="0" borderId="0">
      <protection locked="0"/>
    </xf>
    <xf numFmtId="180" fontId="20" fillId="0" borderId="0">
      <protection locked="0"/>
    </xf>
    <xf numFmtId="180" fontId="20" fillId="0" borderId="0">
      <protection locked="0"/>
    </xf>
    <xf numFmtId="179" fontId="20" fillId="0" borderId="0">
      <protection locked="0"/>
    </xf>
    <xf numFmtId="179" fontId="20" fillId="0" borderId="0">
      <protection locked="0"/>
    </xf>
    <xf numFmtId="179" fontId="20" fillId="0" borderId="0">
      <protection locked="0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38" fontId="101" fillId="0" borderId="0" applyFont="0" applyFill="0" applyBorder="0" applyAlignment="0" applyProtection="0"/>
    <xf numFmtId="38" fontId="101" fillId="0" borderId="10"/>
    <xf numFmtId="38" fontId="24" fillId="0" borderId="10"/>
    <xf numFmtId="185" fontId="24" fillId="0" borderId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8" fillId="0" borderId="0">
      <alignment vertical="center"/>
    </xf>
    <xf numFmtId="181" fontId="20" fillId="0" borderId="0">
      <protection locked="0"/>
    </xf>
    <xf numFmtId="181" fontId="20" fillId="0" borderId="0">
      <protection locked="0"/>
    </xf>
    <xf numFmtId="181" fontId="20" fillId="0" borderId="0">
      <protection locked="0"/>
    </xf>
    <xf numFmtId="181" fontId="20" fillId="0" borderId="0">
      <protection locked="0"/>
    </xf>
    <xf numFmtId="181" fontId="20" fillId="0" borderId="0">
      <protection locked="0"/>
    </xf>
    <xf numFmtId="181" fontId="20" fillId="0" borderId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" fontId="20" fillId="0" borderId="0" applyFont="0" applyFill="0" applyBorder="0" applyAlignment="0" applyProtection="0"/>
    <xf numFmtId="167" fontId="102" fillId="0" borderId="0">
      <protection locked="0"/>
    </xf>
    <xf numFmtId="43" fontId="102" fillId="0" borderId="0" applyFont="0" applyFill="0" applyBorder="0" applyAlignment="0" applyProtection="0"/>
    <xf numFmtId="0" fontId="12" fillId="0" borderId="0"/>
    <xf numFmtId="43" fontId="20" fillId="0" borderId="0"/>
    <xf numFmtId="177" fontId="110" fillId="0" borderId="0" applyFont="0" applyFill="0" applyBorder="0" applyAlignment="0" applyProtection="0"/>
    <xf numFmtId="184" fontId="110" fillId="0" borderId="0" applyFont="0" applyFill="0" applyBorder="0" applyAlignment="0" applyProtection="0"/>
    <xf numFmtId="0" fontId="11" fillId="0" borderId="0"/>
    <xf numFmtId="0" fontId="11" fillId="0" borderId="0"/>
    <xf numFmtId="0" fontId="110" fillId="23" borderId="8" applyNumberFormat="0" applyFont="0" applyAlignment="0" applyProtection="0"/>
    <xf numFmtId="9" fontId="110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10" fillId="0" borderId="0">
      <protection locked="0"/>
    </xf>
    <xf numFmtId="43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1" fillId="0" borderId="0"/>
    <xf numFmtId="165" fontId="20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20" fillId="0" borderId="0"/>
    <xf numFmtId="0" fontId="117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117" fillId="0" borderId="0"/>
    <xf numFmtId="0" fontId="20" fillId="0" borderId="0"/>
    <xf numFmtId="0" fontId="5" fillId="0" borderId="0"/>
    <xf numFmtId="43" fontId="5" fillId="0" borderId="0" applyFont="0" applyFill="0" applyBorder="0" applyAlignment="0" applyProtection="0"/>
    <xf numFmtId="43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/>
    <xf numFmtId="4" fontId="20" fillId="0" borderId="0" applyFont="0" applyFill="0" applyBorder="0" applyAlignment="0" applyProtection="0"/>
    <xf numFmtId="0" fontId="93" fillId="0" borderId="0"/>
    <xf numFmtId="0" fontId="4" fillId="0" borderId="0"/>
    <xf numFmtId="43" fontId="4" fillId="0" borderId="0" applyFont="0" applyFill="0" applyBorder="0" applyAlignment="0" applyProtection="0"/>
    <xf numFmtId="0" fontId="93" fillId="0" borderId="0"/>
    <xf numFmtId="0" fontId="3" fillId="0" borderId="0"/>
    <xf numFmtId="43" fontId="9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0" fillId="0" borderId="0"/>
    <xf numFmtId="4" fontId="20" fillId="0" borderId="0" applyFont="0" applyFill="0" applyBorder="0" applyAlignment="0" applyProtection="0"/>
    <xf numFmtId="0" fontId="130" fillId="0" borderId="0"/>
    <xf numFmtId="0" fontId="57" fillId="0" borderId="5">
      <alignment horizontal="center"/>
    </xf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" fillId="0" borderId="0"/>
    <xf numFmtId="43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0" fillId="0" borderId="0">
      <protection locked="0"/>
    </xf>
    <xf numFmtId="43" fontId="20" fillId="0" borderId="0" applyFont="0" applyFill="0" applyBorder="0" applyAlignment="0" applyProtection="0"/>
    <xf numFmtId="0" fontId="2" fillId="0" borderId="0"/>
    <xf numFmtId="43" fontId="20" fillId="0" borderId="0"/>
    <xf numFmtId="177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" fillId="0" borderId="0"/>
    <xf numFmtId="0" fontId="2" fillId="0" borderId="0"/>
    <xf numFmtId="0" fontId="20" fillId="23" borderId="8" applyNumberFormat="0" applyFont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0" fillId="0" borderId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0" fillId="0" borderId="0"/>
    <xf numFmtId="0" fontId="20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/>
    <xf numFmtId="0" fontId="2" fillId="0" borderId="0"/>
    <xf numFmtId="43" fontId="2" fillId="0" borderId="0" applyFont="0" applyFill="0" applyBorder="0" applyAlignment="0" applyProtection="0"/>
    <xf numFmtId="43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/>
    <xf numFmtId="0" fontId="2" fillId="0" borderId="0"/>
    <xf numFmtId="43" fontId="2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45" fillId="0" borderId="0" applyFont="0" applyFill="0" applyBorder="0" applyAlignment="0" applyProtection="0"/>
    <xf numFmtId="165" fontId="145" fillId="0" borderId="0" applyFont="0" applyFill="0" applyBorder="0" applyAlignment="0" applyProtection="0"/>
  </cellStyleXfs>
  <cellXfs count="541">
    <xf numFmtId="0" fontId="0" fillId="0" borderId="0" xfId="0"/>
    <xf numFmtId="0" fontId="49" fillId="0" borderId="0" xfId="0" applyFont="1" applyAlignment="1">
      <alignment vertical="center"/>
    </xf>
    <xf numFmtId="174" fontId="53" fillId="0" borderId="0" xfId="88" applyNumberFormat="1" applyFont="1" applyBorder="1" applyAlignment="1">
      <alignment vertical="center"/>
    </xf>
    <xf numFmtId="174" fontId="49" fillId="0" borderId="0" xfId="88" applyNumberFormat="1" applyFont="1" applyBorder="1" applyAlignment="1">
      <alignment vertical="center"/>
    </xf>
    <xf numFmtId="174" fontId="49" fillId="0" borderId="5" xfId="88" applyNumberFormat="1" applyFont="1" applyBorder="1" applyAlignment="1">
      <alignment vertical="center"/>
    </xf>
    <xf numFmtId="0" fontId="54" fillId="0" borderId="0" xfId="0" applyFont="1" applyAlignment="1">
      <alignment vertical="top" wrapText="1"/>
    </xf>
    <xf numFmtId="4" fontId="49" fillId="0" borderId="0" xfId="90" applyNumberFormat="1" applyFont="1" applyBorder="1" applyAlignment="1" applyProtection="1">
      <alignment horizontal="right"/>
      <protection locked="0"/>
    </xf>
    <xf numFmtId="0" fontId="49" fillId="0" borderId="0" xfId="0" applyFont="1" applyAlignment="1">
      <alignment horizontal="center" vertical="center"/>
    </xf>
    <xf numFmtId="175" fontId="53" fillId="0" borderId="0" xfId="90" applyNumberFormat="1" applyFont="1" applyFill="1" applyBorder="1" applyAlignment="1" applyProtection="1">
      <alignment horizontal="right"/>
      <protection locked="0"/>
    </xf>
    <xf numFmtId="166" fontId="51" fillId="0" borderId="5" xfId="90" applyNumberFormat="1" applyFont="1" applyBorder="1" applyAlignment="1" applyProtection="1">
      <alignment horizontal="centerContinuous"/>
      <protection locked="0"/>
    </xf>
    <xf numFmtId="166" fontId="49" fillId="0" borderId="5" xfId="90" applyNumberFormat="1" applyFont="1" applyBorder="1" applyAlignment="1" applyProtection="1">
      <alignment horizontal="right"/>
      <protection locked="0"/>
    </xf>
    <xf numFmtId="4" fontId="49" fillId="0" borderId="5" xfId="90" applyNumberFormat="1" applyFont="1" applyBorder="1" applyAlignment="1" applyProtection="1">
      <alignment horizontal="right"/>
      <protection locked="0"/>
    </xf>
    <xf numFmtId="0" fontId="49" fillId="0" borderId="0" xfId="0" applyFont="1"/>
    <xf numFmtId="166" fontId="49" fillId="0" borderId="0" xfId="90" applyNumberFormat="1" applyFont="1" applyProtection="1">
      <protection locked="0"/>
    </xf>
    <xf numFmtId="175" fontId="52" fillId="0" borderId="0" xfId="90" applyNumberFormat="1" applyFont="1" applyFill="1" applyBorder="1" applyAlignment="1" applyProtection="1">
      <alignment horizontal="right"/>
      <protection locked="0"/>
    </xf>
    <xf numFmtId="166" fontId="49" fillId="0" borderId="0" xfId="0" applyNumberFormat="1" applyFont="1"/>
    <xf numFmtId="166" fontId="53" fillId="0" borderId="0" xfId="90" applyNumberFormat="1" applyFont="1" applyBorder="1" applyAlignment="1" applyProtection="1">
      <alignment horizontal="left" indent="2"/>
      <protection locked="0"/>
    </xf>
    <xf numFmtId="4" fontId="53" fillId="0" borderId="0" xfId="90" applyNumberFormat="1" applyFont="1" applyFill="1" applyBorder="1" applyAlignment="1" applyProtection="1">
      <alignment horizontal="right"/>
      <protection locked="0"/>
    </xf>
    <xf numFmtId="166" fontId="53" fillId="0" borderId="0" xfId="90" applyNumberFormat="1" applyFont="1" applyFill="1" applyBorder="1" applyAlignment="1" applyProtection="1">
      <alignment horizontal="left" indent="2"/>
      <protection locked="0"/>
    </xf>
    <xf numFmtId="166" fontId="52" fillId="0" borderId="0" xfId="90" quotePrefix="1" applyNumberFormat="1" applyFont="1" applyBorder="1" applyAlignment="1" applyProtection="1">
      <alignment horizontal="left" indent="1"/>
      <protection locked="0"/>
    </xf>
    <xf numFmtId="166" fontId="53" fillId="0" borderId="0" xfId="90" applyNumberFormat="1" applyFont="1" applyFill="1" applyBorder="1" applyAlignment="1" applyProtection="1">
      <alignment horizontal="left"/>
      <protection locked="0"/>
    </xf>
    <xf numFmtId="4" fontId="53" fillId="0" borderId="0" xfId="90" applyNumberFormat="1" applyFont="1" applyFill="1" applyBorder="1" applyAlignment="1" applyProtection="1">
      <alignment horizontal="left"/>
      <protection locked="0"/>
    </xf>
    <xf numFmtId="166" fontId="49" fillId="0" borderId="0" xfId="0" applyNumberFormat="1" applyFont="1" applyProtection="1">
      <protection locked="0"/>
    </xf>
    <xf numFmtId="166" fontId="54" fillId="0" borderId="0" xfId="0" applyNumberFormat="1" applyFont="1" applyProtection="1">
      <protection locked="0"/>
    </xf>
    <xf numFmtId="0" fontId="49" fillId="0" borderId="5" xfId="0" applyFont="1" applyBorder="1"/>
    <xf numFmtId="166" fontId="49" fillId="0" borderId="5" xfId="0" applyNumberFormat="1" applyFont="1" applyBorder="1"/>
    <xf numFmtId="10" fontId="49" fillId="0" borderId="0" xfId="74" applyNumberFormat="1" applyFont="1"/>
    <xf numFmtId="0" fontId="54" fillId="0" borderId="0" xfId="0" applyFont="1"/>
    <xf numFmtId="0" fontId="51" fillId="0" borderId="0" xfId="0" applyFont="1"/>
    <xf numFmtId="166" fontId="67" fillId="25" borderId="16" xfId="90" applyNumberFormat="1" applyFont="1" applyFill="1" applyBorder="1" applyAlignment="1" applyProtection="1">
      <alignment horizontal="center" vertical="center"/>
      <protection locked="0"/>
    </xf>
    <xf numFmtId="174" fontId="67" fillId="25" borderId="24" xfId="88" applyNumberFormat="1" applyFont="1" applyFill="1" applyBorder="1" applyAlignment="1">
      <alignment horizontal="center" vertical="center"/>
    </xf>
    <xf numFmtId="166" fontId="67" fillId="25" borderId="25" xfId="90" applyNumberFormat="1" applyFont="1" applyFill="1" applyBorder="1" applyAlignment="1" applyProtection="1">
      <alignment horizontal="center" vertical="center" wrapText="1"/>
      <protection locked="0"/>
    </xf>
    <xf numFmtId="166" fontId="51" fillId="0" borderId="0" xfId="90" applyNumberFormat="1" applyFont="1" applyBorder="1" applyAlignment="1" applyProtection="1">
      <alignment horizontal="centerContinuous"/>
      <protection locked="0"/>
    </xf>
    <xf numFmtId="166" fontId="49" fillId="0" borderId="0" xfId="90" applyNumberFormat="1" applyFont="1" applyBorder="1" applyAlignment="1" applyProtection="1">
      <alignment horizontal="right"/>
      <protection locked="0"/>
    </xf>
    <xf numFmtId="175" fontId="66" fillId="24" borderId="0" xfId="90" applyNumberFormat="1" applyFont="1" applyFill="1" applyBorder="1" applyAlignment="1" applyProtection="1">
      <alignment horizontal="right" vertical="center"/>
      <protection locked="0"/>
    </xf>
    <xf numFmtId="0" fontId="50" fillId="0" borderId="0" xfId="0" applyFont="1" applyAlignment="1">
      <alignment horizontal="center" vertical="center"/>
    </xf>
    <xf numFmtId="0" fontId="68" fillId="0" borderId="0" xfId="66"/>
    <xf numFmtId="3" fontId="68" fillId="0" borderId="0" xfId="66" applyNumberFormat="1"/>
    <xf numFmtId="0" fontId="57" fillId="0" borderId="0" xfId="66" applyFont="1"/>
    <xf numFmtId="3" fontId="57" fillId="0" borderId="0" xfId="66" applyNumberFormat="1" applyFont="1"/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0" fontId="68" fillId="0" borderId="0" xfId="66" applyAlignment="1">
      <alignment horizontal="center" vertical="center"/>
    </xf>
    <xf numFmtId="0" fontId="29" fillId="0" borderId="0" xfId="66" applyFont="1"/>
    <xf numFmtId="0" fontId="69" fillId="0" borderId="0" xfId="66" applyFont="1"/>
    <xf numFmtId="0" fontId="83" fillId="0" borderId="0" xfId="66" applyFont="1"/>
    <xf numFmtId="49" fontId="83" fillId="0" borderId="0" xfId="66" applyNumberFormat="1" applyFont="1" applyAlignment="1">
      <alignment horizontal="right"/>
    </xf>
    <xf numFmtId="0" fontId="84" fillId="0" borderId="0" xfId="66" applyFont="1"/>
    <xf numFmtId="165" fontId="84" fillId="0" borderId="0" xfId="110" applyFont="1"/>
    <xf numFmtId="175" fontId="53" fillId="29" borderId="0" xfId="90" applyNumberFormat="1" applyFont="1" applyFill="1" applyBorder="1" applyAlignment="1" applyProtection="1">
      <alignment horizontal="right"/>
      <protection locked="0"/>
    </xf>
    <xf numFmtId="166" fontId="51" fillId="0" borderId="5" xfId="91" applyNumberFormat="1" applyFont="1" applyBorder="1" applyAlignment="1" applyProtection="1">
      <alignment horizontal="centerContinuous"/>
      <protection locked="0"/>
    </xf>
    <xf numFmtId="166" fontId="49" fillId="0" borderId="5" xfId="91" applyNumberFormat="1" applyFont="1" applyBorder="1" applyAlignment="1" applyProtection="1">
      <alignment horizontal="right"/>
      <protection locked="0"/>
    </xf>
    <xf numFmtId="166" fontId="67" fillId="25" borderId="17" xfId="91" applyNumberFormat="1" applyFont="1" applyFill="1" applyBorder="1" applyAlignment="1" applyProtection="1">
      <alignment horizontal="center" vertical="center" wrapText="1"/>
      <protection locked="0"/>
    </xf>
    <xf numFmtId="166" fontId="53" fillId="0" borderId="0" xfId="91" applyNumberFormat="1" applyFont="1" applyBorder="1" applyAlignment="1" applyProtection="1">
      <alignment horizontal="left"/>
      <protection locked="0"/>
    </xf>
    <xf numFmtId="166" fontId="53" fillId="0" borderId="0" xfId="91" applyNumberFormat="1" applyFont="1" applyFill="1" applyBorder="1" applyAlignment="1" applyProtection="1">
      <alignment horizontal="right"/>
      <protection locked="0"/>
    </xf>
    <xf numFmtId="176" fontId="49" fillId="0" borderId="0" xfId="111" applyNumberFormat="1" applyFont="1" applyAlignment="1">
      <alignment horizontal="right"/>
    </xf>
    <xf numFmtId="4" fontId="53" fillId="0" borderId="0" xfId="91" applyNumberFormat="1" applyFont="1" applyFill="1" applyBorder="1" applyAlignment="1" applyProtection="1">
      <alignment horizontal="right"/>
      <protection locked="0"/>
    </xf>
    <xf numFmtId="43" fontId="49" fillId="0" borderId="0" xfId="111" applyNumberFormat="1" applyFont="1"/>
    <xf numFmtId="0" fontId="86" fillId="0" borderId="0" xfId="0" applyFont="1" applyAlignment="1">
      <alignment horizontal="right"/>
    </xf>
    <xf numFmtId="0" fontId="0" fillId="27" borderId="0" xfId="0" applyFill="1"/>
    <xf numFmtId="166" fontId="67" fillId="25" borderId="16" xfId="91" applyNumberFormat="1" applyFont="1" applyFill="1" applyBorder="1" applyAlignment="1" applyProtection="1">
      <alignment horizontal="center" vertical="center" wrapText="1"/>
      <protection locked="0"/>
    </xf>
    <xf numFmtId="2" fontId="81" fillId="0" borderId="0" xfId="111" applyNumberFormat="1" applyFont="1" applyFill="1" applyBorder="1" applyAlignment="1">
      <alignment horizontal="center" vertical="center" wrapText="1"/>
    </xf>
    <xf numFmtId="4" fontId="82" fillId="0" borderId="0" xfId="0" applyNumberFormat="1" applyFont="1"/>
    <xf numFmtId="0" fontId="82" fillId="28" borderId="7" xfId="0" applyFont="1" applyFill="1" applyBorder="1" applyAlignment="1">
      <alignment horizontal="center"/>
    </xf>
    <xf numFmtId="166" fontId="67" fillId="25" borderId="29" xfId="91" applyNumberFormat="1" applyFont="1" applyFill="1" applyBorder="1" applyAlignment="1" applyProtection="1">
      <alignment horizontal="center" vertical="center" wrapText="1"/>
      <protection locked="0"/>
    </xf>
    <xf numFmtId="0" fontId="84" fillId="0" borderId="0" xfId="66" applyFont="1" applyAlignment="1">
      <alignment vertical="top"/>
    </xf>
    <xf numFmtId="3" fontId="82" fillId="28" borderId="7" xfId="0" applyNumberFormat="1" applyFont="1" applyFill="1" applyBorder="1"/>
    <xf numFmtId="4" fontId="49" fillId="0" borderId="0" xfId="109" applyFont="1"/>
    <xf numFmtId="3" fontId="82" fillId="0" borderId="0" xfId="0" applyNumberFormat="1" applyFont="1"/>
    <xf numFmtId="3" fontId="0" fillId="0" borderId="0" xfId="0" applyNumberFormat="1"/>
    <xf numFmtId="166" fontId="66" fillId="0" borderId="5" xfId="90" applyNumberFormat="1" applyFont="1" applyFill="1" applyBorder="1" applyAlignment="1" applyProtection="1">
      <alignment horizontal="left" vertical="center"/>
      <protection locked="0"/>
    </xf>
    <xf numFmtId="175" fontId="66" fillId="0" borderId="5" xfId="90" applyNumberFormat="1" applyFont="1" applyFill="1" applyBorder="1" applyAlignment="1" applyProtection="1">
      <alignment horizontal="right" vertical="center"/>
      <protection locked="0"/>
    </xf>
    <xf numFmtId="166" fontId="49" fillId="0" borderId="0" xfId="90" applyNumberFormat="1" applyFont="1" applyBorder="1" applyAlignment="1" applyProtection="1">
      <alignment horizontal="left"/>
      <protection locked="0"/>
    </xf>
    <xf numFmtId="166" fontId="51" fillId="0" borderId="0" xfId="90" applyNumberFormat="1" applyFont="1" applyBorder="1" applyAlignment="1" applyProtection="1">
      <alignment horizontal="left"/>
      <protection locked="0"/>
    </xf>
    <xf numFmtId="175" fontId="53" fillId="0" borderId="0" xfId="91" applyNumberFormat="1" applyFont="1" applyFill="1" applyBorder="1" applyAlignment="1" applyProtection="1">
      <alignment horizontal="right"/>
      <protection locked="0"/>
    </xf>
    <xf numFmtId="0" fontId="49" fillId="0" borderId="0" xfId="0" applyFont="1" applyAlignment="1">
      <alignment horizontal="left" indent="6"/>
    </xf>
    <xf numFmtId="0" fontId="49" fillId="0" borderId="0" xfId="0" applyFont="1" applyAlignment="1">
      <alignment horizontal="left" wrapText="1" indent="9"/>
    </xf>
    <xf numFmtId="0" fontId="55" fillId="0" borderId="0" xfId="0" applyFont="1" applyAlignment="1">
      <alignment horizontal="left" indent="6"/>
    </xf>
    <xf numFmtId="166" fontId="56" fillId="0" borderId="0" xfId="92" applyNumberFormat="1" applyFont="1" applyBorder="1" applyAlignment="1" applyProtection="1">
      <alignment horizontal="centerContinuous" vertical="center"/>
      <protection locked="0"/>
    </xf>
    <xf numFmtId="166" fontId="49" fillId="0" borderId="0" xfId="0" applyNumberFormat="1" applyFont="1" applyAlignment="1">
      <alignment vertical="center"/>
    </xf>
    <xf numFmtId="4" fontId="49" fillId="0" borderId="0" xfId="115" applyFont="1" applyAlignment="1">
      <alignment vertical="center"/>
    </xf>
    <xf numFmtId="166" fontId="87" fillId="24" borderId="0" xfId="90" applyNumberFormat="1" applyFont="1" applyFill="1" applyBorder="1" applyAlignment="1" applyProtection="1">
      <alignment horizontal="left" vertical="center"/>
      <protection locked="0"/>
    </xf>
    <xf numFmtId="166" fontId="83" fillId="0" borderId="0" xfId="0" applyNumberFormat="1" applyFont="1" applyProtection="1">
      <protection locked="0"/>
    </xf>
    <xf numFmtId="166" fontId="83" fillId="29" borderId="0" xfId="0" applyNumberFormat="1" applyFont="1" applyFill="1" applyProtection="1">
      <protection locked="0"/>
    </xf>
    <xf numFmtId="166" fontId="52" fillId="0" borderId="0" xfId="90" quotePrefix="1" applyNumberFormat="1" applyFont="1" applyFill="1" applyBorder="1" applyAlignment="1" applyProtection="1">
      <alignment horizontal="left" vertical="top" wrapText="1"/>
      <protection locked="0"/>
    </xf>
    <xf numFmtId="166" fontId="49" fillId="0" borderId="0" xfId="0" applyNumberFormat="1" applyFont="1" applyAlignment="1">
      <alignment vertical="top" wrapText="1"/>
    </xf>
    <xf numFmtId="10" fontId="49" fillId="0" borderId="0" xfId="74" applyNumberFormat="1" applyFont="1" applyAlignment="1">
      <alignment vertical="top" wrapText="1"/>
    </xf>
    <xf numFmtId="0" fontId="49" fillId="0" borderId="0" xfId="0" applyFont="1" applyAlignment="1">
      <alignment vertical="top" wrapText="1"/>
    </xf>
    <xf numFmtId="166" fontId="88" fillId="0" borderId="0" xfId="0" applyNumberFormat="1" applyFont="1" applyAlignment="1" applyProtection="1">
      <alignment horizontal="left" indent="2"/>
      <protection locked="0"/>
    </xf>
    <xf numFmtId="0" fontId="83" fillId="0" borderId="32" xfId="0" applyFont="1" applyBorder="1" applyAlignment="1">
      <alignment horizontal="left" vertical="center" wrapText="1"/>
    </xf>
    <xf numFmtId="175" fontId="53" fillId="29" borderId="32" xfId="90" applyNumberFormat="1" applyFont="1" applyFill="1" applyBorder="1" applyAlignment="1" applyProtection="1">
      <alignment horizontal="right" vertical="center"/>
      <protection locked="0"/>
    </xf>
    <xf numFmtId="0" fontId="79" fillId="0" borderId="0" xfId="118" applyFont="1"/>
    <xf numFmtId="0" fontId="79" fillId="0" borderId="0" xfId="118" applyFont="1" applyAlignment="1">
      <alignment wrapText="1"/>
    </xf>
    <xf numFmtId="0" fontId="79" fillId="0" borderId="0" xfId="118" applyFont="1" applyAlignment="1">
      <alignment horizontal="center" vertical="center"/>
    </xf>
    <xf numFmtId="0" fontId="79" fillId="0" borderId="0" xfId="118" applyFont="1" applyAlignment="1">
      <alignment vertical="top"/>
    </xf>
    <xf numFmtId="0" fontId="95" fillId="0" borderId="0" xfId="118" applyFont="1" applyAlignment="1">
      <alignment vertical="top"/>
    </xf>
    <xf numFmtId="8" fontId="79" fillId="0" borderId="0" xfId="118" applyNumberFormat="1" applyFont="1" applyAlignment="1">
      <alignment horizontal="right"/>
    </xf>
    <xf numFmtId="4" fontId="53" fillId="0" borderId="0" xfId="109" applyFont="1" applyFill="1" applyBorder="1" applyAlignment="1">
      <alignment horizontal="right" vertical="center"/>
    </xf>
    <xf numFmtId="4" fontId="49" fillId="0" borderId="0" xfId="109" applyFont="1" applyAlignment="1">
      <alignment vertical="center"/>
    </xf>
    <xf numFmtId="4" fontId="88" fillId="0" borderId="0" xfId="109" applyFont="1"/>
    <xf numFmtId="0" fontId="79" fillId="0" borderId="0" xfId="118" applyFont="1" applyAlignment="1">
      <alignment vertical="center"/>
    </xf>
    <xf numFmtId="166" fontId="98" fillId="25" borderId="25" xfId="90" applyNumberFormat="1" applyFont="1" applyFill="1" applyBorder="1" applyAlignment="1" applyProtection="1">
      <alignment horizontal="center" vertical="center" wrapText="1"/>
      <protection locked="0"/>
    </xf>
    <xf numFmtId="166" fontId="85" fillId="0" borderId="0" xfId="92" applyNumberFormat="1" applyFont="1" applyFill="1" applyBorder="1" applyAlignment="1" applyProtection="1">
      <protection locked="0"/>
    </xf>
    <xf numFmtId="166" fontId="85" fillId="0" borderId="0" xfId="92" applyNumberFormat="1" applyFont="1" applyFill="1" applyBorder="1" applyAlignment="1" applyProtection="1">
      <alignment horizontal="left" indent="3"/>
      <protection locked="0"/>
    </xf>
    <xf numFmtId="166" fontId="99" fillId="0" borderId="0" xfId="92" applyNumberFormat="1" applyFont="1" applyFill="1" applyBorder="1" applyAlignment="1" applyProtection="1">
      <protection locked="0"/>
    </xf>
    <xf numFmtId="166" fontId="99" fillId="28" borderId="0" xfId="92" applyNumberFormat="1" applyFont="1" applyFill="1" applyBorder="1" applyAlignment="1" applyProtection="1">
      <alignment vertical="center"/>
      <protection locked="0"/>
    </xf>
    <xf numFmtId="175" fontId="99" fillId="28" borderId="0" xfId="92" applyNumberFormat="1" applyFont="1" applyFill="1" applyBorder="1" applyAlignment="1" applyProtection="1">
      <alignment horizontal="right"/>
      <protection locked="0"/>
    </xf>
    <xf numFmtId="4" fontId="83" fillId="0" borderId="0" xfId="92" applyNumberFormat="1" applyFont="1" applyBorder="1" applyAlignment="1" applyProtection="1">
      <alignment horizontal="right"/>
      <protection locked="0"/>
    </xf>
    <xf numFmtId="0" fontId="97" fillId="0" borderId="5" xfId="118" applyFont="1" applyBorder="1" applyAlignment="1">
      <alignment horizontal="center" vertical="center"/>
    </xf>
    <xf numFmtId="166" fontId="53" fillId="0" borderId="5" xfId="90" applyNumberFormat="1" applyFont="1" applyFill="1" applyBorder="1" applyAlignment="1" applyProtection="1">
      <alignment horizontal="left"/>
      <protection locked="0"/>
    </xf>
    <xf numFmtId="0" fontId="16" fillId="0" borderId="0" xfId="129"/>
    <xf numFmtId="0" fontId="79" fillId="0" borderId="0" xfId="109" applyNumberFormat="1" applyFont="1" applyFill="1" applyBorder="1"/>
    <xf numFmtId="0" fontId="79" fillId="0" borderId="0" xfId="109" applyNumberFormat="1" applyFont="1" applyFill="1" applyBorder="1" applyAlignment="1">
      <alignment horizontal="center" vertical="center"/>
    </xf>
    <xf numFmtId="0" fontId="0" fillId="0" borderId="0" xfId="109" applyNumberFormat="1" applyFont="1"/>
    <xf numFmtId="0" fontId="95" fillId="0" borderId="0" xfId="109" applyNumberFormat="1" applyFont="1" applyFill="1" applyBorder="1" applyAlignment="1">
      <alignment vertical="top"/>
    </xf>
    <xf numFmtId="174" fontId="54" fillId="0" borderId="0" xfId="89" quotePrefix="1" applyNumberFormat="1" applyFont="1" applyBorder="1" applyAlignment="1">
      <alignment vertical="center" wrapText="1"/>
    </xf>
    <xf numFmtId="166" fontId="67" fillId="25" borderId="30" xfId="90" applyNumberFormat="1" applyFont="1" applyFill="1" applyBorder="1" applyAlignment="1" applyProtection="1">
      <alignment horizontal="center" vertical="center" wrapText="1"/>
      <protection locked="0"/>
    </xf>
    <xf numFmtId="166" fontId="16" fillId="0" borderId="0" xfId="129" applyNumberFormat="1"/>
    <xf numFmtId="166" fontId="53" fillId="0" borderId="0" xfId="90" applyNumberFormat="1" applyFont="1" applyFill="1" applyBorder="1" applyAlignment="1" applyProtection="1">
      <alignment horizontal="left" indent="1"/>
      <protection locked="0"/>
    </xf>
    <xf numFmtId="4" fontId="53" fillId="0" borderId="0" xfId="90" applyNumberFormat="1" applyFont="1" applyFill="1" applyBorder="1" applyAlignment="1" applyProtection="1">
      <alignment horizontal="left" indent="1"/>
      <protection locked="0"/>
    </xf>
    <xf numFmtId="0" fontId="49" fillId="0" borderId="0" xfId="0" applyFont="1" applyAlignment="1">
      <alignment horizontal="left" indent="1"/>
    </xf>
    <xf numFmtId="166" fontId="49" fillId="0" borderId="0" xfId="0" quotePrefix="1" applyNumberFormat="1" applyFont="1" applyAlignment="1" applyProtection="1">
      <alignment horizontal="left" indent="2"/>
      <protection locked="0"/>
    </xf>
    <xf numFmtId="166" fontId="49" fillId="0" borderId="0" xfId="0" applyNumberFormat="1" applyFont="1" applyAlignment="1" applyProtection="1">
      <alignment horizontal="left" indent="2"/>
      <protection locked="0"/>
    </xf>
    <xf numFmtId="166" fontId="84" fillId="0" borderId="0" xfId="0" applyNumberFormat="1" applyFont="1" applyAlignment="1" applyProtection="1">
      <alignment horizontal="left" indent="2"/>
      <protection locked="0"/>
    </xf>
    <xf numFmtId="175" fontId="104" fillId="0" borderId="0" xfId="90" applyNumberFormat="1" applyFont="1" applyFill="1" applyBorder="1" applyAlignment="1" applyProtection="1">
      <protection locked="0"/>
    </xf>
    <xf numFmtId="0" fontId="84" fillId="0" borderId="32" xfId="0" applyFont="1" applyBorder="1" applyAlignment="1">
      <alignment horizontal="left" vertical="center" wrapText="1" indent="2"/>
    </xf>
    <xf numFmtId="175" fontId="104" fillId="29" borderId="32" xfId="90" applyNumberFormat="1" applyFont="1" applyFill="1" applyBorder="1" applyAlignment="1" applyProtection="1">
      <alignment vertical="center"/>
      <protection locked="0"/>
    </xf>
    <xf numFmtId="4" fontId="54" fillId="0" borderId="5" xfId="91" applyNumberFormat="1" applyFont="1" applyBorder="1" applyAlignment="1" applyProtection="1">
      <alignment horizontal="right"/>
      <protection locked="0"/>
    </xf>
    <xf numFmtId="0" fontId="103" fillId="0" borderId="0" xfId="0" applyFont="1" applyAlignment="1">
      <alignment vertical="top" wrapText="1"/>
    </xf>
    <xf numFmtId="0" fontId="106" fillId="0" borderId="0" xfId="0" applyFont="1" applyAlignment="1">
      <alignment vertical="center" wrapText="1"/>
    </xf>
    <xf numFmtId="175" fontId="53" fillId="0" borderId="5" xfId="90" applyNumberFormat="1" applyFont="1" applyFill="1" applyBorder="1" applyAlignment="1" applyProtection="1">
      <alignment horizontal="right"/>
      <protection locked="0"/>
    </xf>
    <xf numFmtId="4" fontId="54" fillId="0" borderId="0" xfId="109" applyFont="1" applyAlignment="1">
      <alignment vertical="top" wrapText="1"/>
    </xf>
    <xf numFmtId="174" fontId="54" fillId="27" borderId="18" xfId="89" applyNumberFormat="1" applyFont="1" applyFill="1" applyBorder="1" applyAlignment="1">
      <alignment vertical="center" wrapText="1"/>
    </xf>
    <xf numFmtId="0" fontId="112" fillId="0" borderId="0" xfId="0" applyFont="1" applyAlignment="1">
      <alignment horizontal="left" vertical="top" indent="1"/>
    </xf>
    <xf numFmtId="166" fontId="99" fillId="29" borderId="0" xfId="92" applyNumberFormat="1" applyFont="1" applyFill="1" applyBorder="1" applyAlignment="1" applyProtection="1">
      <alignment vertical="center"/>
      <protection locked="0"/>
    </xf>
    <xf numFmtId="175" fontId="99" fillId="29" borderId="0" xfId="92" applyNumberFormat="1" applyFont="1" applyFill="1" applyBorder="1" applyAlignment="1" applyProtection="1">
      <alignment horizontal="right"/>
      <protection locked="0"/>
    </xf>
    <xf numFmtId="0" fontId="49" fillId="0" borderId="18" xfId="0" applyFont="1" applyBorder="1" applyAlignment="1">
      <alignment vertical="center"/>
    </xf>
    <xf numFmtId="0" fontId="79" fillId="0" borderId="0" xfId="118" applyFont="1" applyAlignment="1">
      <alignment horizontal="center" wrapText="1"/>
    </xf>
    <xf numFmtId="0" fontId="0" fillId="0" borderId="0" xfId="0" applyAlignment="1">
      <alignment horizontal="center"/>
    </xf>
    <xf numFmtId="0" fontId="54" fillId="0" borderId="0" xfId="135" applyFont="1"/>
    <xf numFmtId="0" fontId="20" fillId="0" borderId="0" xfId="135"/>
    <xf numFmtId="0" fontId="54" fillId="0" borderId="0" xfId="135" applyFont="1" applyAlignment="1">
      <alignment horizontal="right"/>
    </xf>
    <xf numFmtId="0" fontId="36" fillId="25" borderId="22" xfId="135" applyFont="1" applyFill="1" applyBorder="1" applyAlignment="1">
      <alignment horizontal="center" vertical="center"/>
    </xf>
    <xf numFmtId="0" fontId="36" fillId="25" borderId="35" xfId="135" applyFont="1" applyFill="1" applyBorder="1" applyAlignment="1">
      <alignment horizontal="center" vertical="center" wrapText="1"/>
    </xf>
    <xf numFmtId="0" fontId="113" fillId="0" borderId="0" xfId="135" applyFont="1" applyAlignment="1">
      <alignment vertical="center"/>
    </xf>
    <xf numFmtId="165" fontId="54" fillId="0" borderId="0" xfId="194" applyFont="1"/>
    <xf numFmtId="186" fontId="0" fillId="0" borderId="0" xfId="0" applyNumberFormat="1"/>
    <xf numFmtId="187" fontId="0" fillId="0" borderId="0" xfId="0" applyNumberFormat="1"/>
    <xf numFmtId="187" fontId="68" fillId="0" borderId="0" xfId="66" applyNumberFormat="1"/>
    <xf numFmtId="0" fontId="79" fillId="29" borderId="0" xfId="118" applyFont="1" applyFill="1" applyAlignment="1">
      <alignment vertical="top"/>
    </xf>
    <xf numFmtId="0" fontId="79" fillId="29" borderId="0" xfId="109" applyNumberFormat="1" applyFont="1" applyFill="1" applyBorder="1" applyAlignment="1">
      <alignment horizontal="center" vertical="center"/>
    </xf>
    <xf numFmtId="0" fontId="79" fillId="29" borderId="0" xfId="118" applyFont="1" applyFill="1" applyAlignment="1">
      <alignment vertical="center"/>
    </xf>
    <xf numFmtId="188" fontId="49" fillId="0" borderId="0" xfId="109" applyNumberFormat="1" applyFont="1" applyAlignment="1">
      <alignment vertical="center"/>
    </xf>
    <xf numFmtId="166" fontId="31" fillId="0" borderId="0" xfId="90" applyNumberFormat="1" applyFont="1" applyFill="1" applyBorder="1" applyAlignment="1" applyProtection="1">
      <alignment horizontal="left"/>
      <protection locked="0"/>
    </xf>
    <xf numFmtId="166" fontId="96" fillId="0" borderId="0" xfId="208" applyNumberFormat="1" applyFont="1" applyProtection="1">
      <protection locked="0"/>
    </xf>
    <xf numFmtId="166" fontId="49" fillId="0" borderId="0" xfId="208" applyNumberFormat="1" applyFont="1" applyAlignment="1" applyProtection="1">
      <alignment horizontal="left" indent="2"/>
      <protection locked="0"/>
    </xf>
    <xf numFmtId="166" fontId="65" fillId="29" borderId="0" xfId="0" applyNumberFormat="1" applyFont="1" applyFill="1"/>
    <xf numFmtId="3" fontId="83" fillId="29" borderId="0" xfId="66" applyNumberFormat="1" applyFont="1" applyFill="1" applyAlignment="1">
      <alignment vertical="center"/>
    </xf>
    <xf numFmtId="3" fontId="83" fillId="29" borderId="5" xfId="66" applyNumberFormat="1" applyFont="1" applyFill="1" applyBorder="1" applyAlignment="1">
      <alignment vertical="center"/>
    </xf>
    <xf numFmtId="43" fontId="49" fillId="0" borderId="0" xfId="0" applyNumberFormat="1" applyFont="1" applyAlignment="1">
      <alignment vertical="center"/>
    </xf>
    <xf numFmtId="0" fontId="83" fillId="29" borderId="0" xfId="66" applyFont="1" applyFill="1" applyAlignment="1">
      <alignment vertical="center"/>
    </xf>
    <xf numFmtId="0" fontId="84" fillId="29" borderId="0" xfId="66" applyFont="1" applyFill="1"/>
    <xf numFmtId="3" fontId="84" fillId="29" borderId="0" xfId="66" applyNumberFormat="1" applyFont="1" applyFill="1"/>
    <xf numFmtId="0" fontId="83" fillId="29" borderId="0" xfId="66" quotePrefix="1" applyFont="1" applyFill="1" applyAlignment="1">
      <alignment vertical="center" wrapText="1"/>
    </xf>
    <xf numFmtId="0" fontId="83" fillId="29" borderId="5" xfId="66" applyFont="1" applyFill="1" applyBorder="1" applyAlignment="1">
      <alignment vertical="center"/>
    </xf>
    <xf numFmtId="0" fontId="83" fillId="29" borderId="5" xfId="66" quotePrefix="1" applyFont="1" applyFill="1" applyBorder="1" applyAlignment="1">
      <alignment vertical="center"/>
    </xf>
    <xf numFmtId="43" fontId="49" fillId="0" borderId="0" xfId="74" applyNumberFormat="1" applyFont="1"/>
    <xf numFmtId="0" fontId="49" fillId="0" borderId="18" xfId="0" applyFont="1" applyBorder="1" applyAlignment="1">
      <alignment vertical="center" wrapText="1"/>
    </xf>
    <xf numFmtId="166" fontId="85" fillId="0" borderId="0" xfId="92" applyNumberFormat="1" applyFont="1" applyFill="1" applyBorder="1" applyAlignment="1" applyProtection="1">
      <alignment horizontal="left" wrapText="1" indent="3"/>
      <protection locked="0"/>
    </xf>
    <xf numFmtId="166" fontId="85" fillId="0" borderId="0" xfId="92" applyNumberFormat="1" applyFont="1" applyFill="1" applyBorder="1" applyAlignment="1" applyProtection="1">
      <alignment vertical="top"/>
      <protection locked="0"/>
    </xf>
    <xf numFmtId="166" fontId="99" fillId="30" borderId="0" xfId="92" applyNumberFormat="1" applyFont="1" applyFill="1" applyBorder="1" applyAlignment="1" applyProtection="1">
      <protection locked="0"/>
    </xf>
    <xf numFmtId="166" fontId="99" fillId="30" borderId="0" xfId="92" applyNumberFormat="1" applyFont="1" applyFill="1" applyBorder="1" applyAlignment="1" applyProtection="1">
      <alignment vertical="center"/>
      <protection locked="0"/>
    </xf>
    <xf numFmtId="175" fontId="99" fillId="30" borderId="0" xfId="92" applyNumberFormat="1" applyFont="1" applyFill="1" applyBorder="1" applyAlignment="1" applyProtection="1">
      <alignment horizontal="right"/>
      <protection locked="0"/>
    </xf>
    <xf numFmtId="166" fontId="119" fillId="30" borderId="0" xfId="92" applyNumberFormat="1" applyFont="1" applyFill="1" applyBorder="1" applyAlignment="1" applyProtection="1">
      <alignment vertical="center"/>
      <protection locked="0"/>
    </xf>
    <xf numFmtId="166" fontId="120" fillId="25" borderId="16" xfId="92" applyNumberFormat="1" applyFont="1" applyFill="1" applyBorder="1" applyAlignment="1" applyProtection="1">
      <alignment horizontal="center" vertical="center"/>
      <protection locked="0"/>
    </xf>
    <xf numFmtId="166" fontId="120" fillId="25" borderId="25" xfId="90" applyNumberFormat="1" applyFont="1" applyFill="1" applyBorder="1" applyAlignment="1" applyProtection="1">
      <alignment horizontal="center" vertical="center" wrapText="1"/>
      <protection locked="0"/>
    </xf>
    <xf numFmtId="166" fontId="120" fillId="25" borderId="26" xfId="90" applyNumberFormat="1" applyFont="1" applyFill="1" applyBorder="1" applyAlignment="1" applyProtection="1">
      <alignment horizontal="center" vertical="center" wrapText="1"/>
      <protection locked="0"/>
    </xf>
    <xf numFmtId="166" fontId="85" fillId="0" borderId="5" xfId="92" applyNumberFormat="1" applyFont="1" applyFill="1" applyBorder="1" applyAlignment="1" applyProtection="1">
      <protection locked="0"/>
    </xf>
    <xf numFmtId="166" fontId="49" fillId="0" borderId="5" xfId="90" applyNumberFormat="1" applyFont="1" applyBorder="1" applyProtection="1">
      <protection locked="0"/>
    </xf>
    <xf numFmtId="166" fontId="121" fillId="25" borderId="17" xfId="90" applyNumberFormat="1" applyFont="1" applyFill="1" applyBorder="1" applyAlignment="1" applyProtection="1">
      <alignment horizontal="center" vertical="center" wrapText="1"/>
      <protection locked="0"/>
    </xf>
    <xf numFmtId="166" fontId="52" fillId="30" borderId="0" xfId="90" applyNumberFormat="1" applyFont="1" applyFill="1" applyBorder="1" applyAlignment="1" applyProtection="1">
      <alignment vertical="center"/>
      <protection locked="0"/>
    </xf>
    <xf numFmtId="175" fontId="52" fillId="30" borderId="0" xfId="90" applyNumberFormat="1" applyFont="1" applyFill="1" applyBorder="1" applyAlignment="1" applyProtection="1">
      <alignment horizontal="right" vertical="center"/>
      <protection locked="0"/>
    </xf>
    <xf numFmtId="166" fontId="121" fillId="25" borderId="16" xfId="90" applyNumberFormat="1" applyFont="1" applyFill="1" applyBorder="1" applyAlignment="1" applyProtection="1">
      <alignment horizontal="center" vertical="center"/>
      <protection locked="0"/>
    </xf>
    <xf numFmtId="0" fontId="122" fillId="27" borderId="33" xfId="0" applyFont="1" applyFill="1" applyBorder="1" applyAlignment="1">
      <alignment horizontal="center" vertical="center"/>
    </xf>
    <xf numFmtId="0" fontId="122" fillId="27" borderId="34" xfId="0" applyFont="1" applyFill="1" applyBorder="1" applyAlignment="1">
      <alignment horizontal="center" vertical="center" wrapText="1"/>
    </xf>
    <xf numFmtId="0" fontId="81" fillId="0" borderId="7" xfId="0" applyFont="1" applyBorder="1" applyAlignment="1">
      <alignment horizontal="left" vertical="top"/>
    </xf>
    <xf numFmtId="166" fontId="81" fillId="0" borderId="7" xfId="0" applyNumberFormat="1" applyFont="1" applyBorder="1" applyAlignment="1">
      <alignment vertical="top"/>
    </xf>
    <xf numFmtId="0" fontId="79" fillId="0" borderId="0" xfId="0" applyFont="1" applyAlignment="1">
      <alignment horizontal="left" vertical="top" indent="2"/>
    </xf>
    <xf numFmtId="166" fontId="79" fillId="0" borderId="0" xfId="0" applyNumberFormat="1" applyFont="1" applyAlignment="1">
      <alignment vertical="top"/>
    </xf>
    <xf numFmtId="0" fontId="81" fillId="0" borderId="7" xfId="0" applyFont="1" applyBorder="1" applyAlignment="1">
      <alignment horizontal="left" vertical="top" indent="2"/>
    </xf>
    <xf numFmtId="174" fontId="54" fillId="0" borderId="18" xfId="89" applyNumberFormat="1" applyFont="1" applyFill="1" applyBorder="1" applyAlignment="1">
      <alignment vertical="center" wrapText="1"/>
    </xf>
    <xf numFmtId="0" fontId="123" fillId="0" borderId="0" xfId="118" applyFont="1" applyAlignment="1">
      <alignment horizontal="center" vertical="top" wrapText="1"/>
    </xf>
    <xf numFmtId="0" fontId="123" fillId="0" borderId="0" xfId="118" applyFont="1" applyAlignment="1">
      <alignment vertical="top" wrapText="1"/>
    </xf>
    <xf numFmtId="166" fontId="123" fillId="0" borderId="0" xfId="118" applyNumberFormat="1" applyFont="1" applyAlignment="1">
      <alignment vertical="top"/>
    </xf>
    <xf numFmtId="0" fontId="123" fillId="0" borderId="0" xfId="118" applyFont="1" applyAlignment="1">
      <alignment horizontal="center" vertical="center" wrapText="1"/>
    </xf>
    <xf numFmtId="0" fontId="123" fillId="0" borderId="0" xfId="118" applyFont="1" applyAlignment="1">
      <alignment vertical="center" wrapText="1"/>
    </xf>
    <xf numFmtId="166" fontId="123" fillId="0" borderId="0" xfId="118" applyNumberFormat="1" applyFont="1" applyAlignment="1">
      <alignment vertical="center"/>
    </xf>
    <xf numFmtId="0" fontId="123" fillId="0" borderId="0" xfId="118" applyFont="1" applyAlignment="1">
      <alignment horizontal="left" vertical="top" wrapText="1"/>
    </xf>
    <xf numFmtId="0" fontId="123" fillId="29" borderId="0" xfId="118" applyFont="1" applyFill="1" applyAlignment="1">
      <alignment horizontal="center" vertical="top" wrapText="1"/>
    </xf>
    <xf numFmtId="0" fontId="123" fillId="29" borderId="0" xfId="118" applyFont="1" applyFill="1" applyAlignment="1">
      <alignment vertical="top" wrapText="1"/>
    </xf>
    <xf numFmtId="166" fontId="123" fillId="29" borderId="0" xfId="118" applyNumberFormat="1" applyFont="1" applyFill="1" applyAlignment="1">
      <alignment vertical="top"/>
    </xf>
    <xf numFmtId="0" fontId="124" fillId="0" borderId="5" xfId="118" applyFont="1" applyBorder="1" applyAlignment="1">
      <alignment horizontal="center" vertical="center"/>
    </xf>
    <xf numFmtId="0" fontId="84" fillId="0" borderId="0" xfId="118" applyFont="1" applyAlignment="1">
      <alignment horizontal="left" vertical="top"/>
    </xf>
    <xf numFmtId="0" fontId="94" fillId="27" borderId="27" xfId="118" applyFont="1" applyFill="1" applyBorder="1" applyAlignment="1">
      <alignment horizontal="center" vertical="center" wrapText="1"/>
    </xf>
    <xf numFmtId="0" fontId="78" fillId="27" borderId="31" xfId="118" applyFont="1" applyFill="1" applyBorder="1" applyAlignment="1">
      <alignment horizontal="center" vertical="center" wrapText="1"/>
    </xf>
    <xf numFmtId="0" fontId="94" fillId="27" borderId="28" xfId="118" applyFont="1" applyFill="1" applyBorder="1" applyAlignment="1">
      <alignment horizontal="center" vertical="center" wrapText="1"/>
    </xf>
    <xf numFmtId="166" fontId="52" fillId="30" borderId="0" xfId="91" applyNumberFormat="1" applyFont="1" applyFill="1" applyBorder="1" applyAlignment="1" applyProtection="1">
      <alignment horizontal="left" vertical="center"/>
      <protection locked="0"/>
    </xf>
    <xf numFmtId="175" fontId="52" fillId="30" borderId="0" xfId="91" applyNumberFormat="1" applyFont="1" applyFill="1" applyBorder="1" applyAlignment="1" applyProtection="1">
      <alignment horizontal="right" vertical="center"/>
      <protection locked="0"/>
    </xf>
    <xf numFmtId="0" fontId="20" fillId="0" borderId="0" xfId="224"/>
    <xf numFmtId="0" fontId="20" fillId="29" borderId="0" xfId="224" applyFill="1"/>
    <xf numFmtId="0" fontId="20" fillId="29" borderId="0" xfId="224" applyFill="1" applyAlignment="1">
      <alignment horizontal="right"/>
    </xf>
    <xf numFmtId="0" fontId="126" fillId="32" borderId="20" xfId="224" applyFont="1" applyFill="1" applyBorder="1" applyAlignment="1">
      <alignment horizontal="center" vertical="center" wrapText="1"/>
    </xf>
    <xf numFmtId="0" fontId="127" fillId="33" borderId="0" xfId="224" applyFont="1" applyFill="1"/>
    <xf numFmtId="166" fontId="128" fillId="33" borderId="36" xfId="225" applyNumberFormat="1" applyFont="1" applyFill="1" applyBorder="1" applyAlignment="1">
      <alignment vertical="center"/>
    </xf>
    <xf numFmtId="0" fontId="127" fillId="29" borderId="0" xfId="224" applyFont="1" applyFill="1" applyAlignment="1">
      <alignment horizontal="left" indent="5"/>
    </xf>
    <xf numFmtId="166" fontId="128" fillId="29" borderId="36" xfId="225" applyNumberFormat="1" applyFont="1" applyFill="1" applyBorder="1" applyAlignment="1">
      <alignment vertical="center"/>
    </xf>
    <xf numFmtId="166" fontId="128" fillId="29" borderId="50" xfId="225" applyNumberFormat="1" applyFont="1" applyFill="1" applyBorder="1" applyAlignment="1">
      <alignment vertical="center"/>
    </xf>
    <xf numFmtId="0" fontId="127" fillId="33" borderId="18" xfId="224" applyFont="1" applyFill="1" applyBorder="1"/>
    <xf numFmtId="166" fontId="129" fillId="33" borderId="36" xfId="225" applyNumberFormat="1" applyFont="1" applyFill="1" applyBorder="1" applyAlignment="1">
      <alignment vertical="center"/>
    </xf>
    <xf numFmtId="0" fontId="127" fillId="29" borderId="5" xfId="224" applyFont="1" applyFill="1" applyBorder="1" applyAlignment="1">
      <alignment horizontal="left" indent="5"/>
    </xf>
    <xf numFmtId="0" fontId="129" fillId="33" borderId="5" xfId="224" applyFont="1" applyFill="1" applyBorder="1"/>
    <xf numFmtId="166" fontId="128" fillId="33" borderId="50" xfId="225" applyNumberFormat="1" applyFont="1" applyFill="1" applyBorder="1" applyAlignment="1">
      <alignment vertical="center"/>
    </xf>
    <xf numFmtId="14" fontId="20" fillId="0" borderId="0" xfId="224" applyNumberFormat="1"/>
    <xf numFmtId="0" fontId="86" fillId="0" borderId="0" xfId="226" applyFont="1"/>
    <xf numFmtId="0" fontId="131" fillId="0" borderId="0" xfId="226" applyFont="1" applyAlignment="1">
      <alignment horizontal="centerContinuous"/>
    </xf>
    <xf numFmtId="0" fontId="133" fillId="34" borderId="19" xfId="226" applyFont="1" applyFill="1" applyBorder="1" applyAlignment="1">
      <alignment horizontal="centerContinuous" vertical="center" wrapText="1"/>
    </xf>
    <xf numFmtId="0" fontId="133" fillId="34" borderId="15" xfId="226" applyFont="1" applyFill="1" applyBorder="1" applyAlignment="1">
      <alignment horizontal="center" vertical="center" wrapText="1"/>
    </xf>
    <xf numFmtId="0" fontId="84" fillId="0" borderId="48" xfId="226" applyFont="1" applyBorder="1" applyAlignment="1">
      <alignment vertical="center"/>
    </xf>
    <xf numFmtId="190" fontId="84" fillId="0" borderId="48" xfId="226" applyNumberFormat="1" applyFont="1" applyBorder="1" applyAlignment="1">
      <alignment vertical="center"/>
    </xf>
    <xf numFmtId="191" fontId="84" fillId="0" borderId="48" xfId="226" applyNumberFormat="1" applyFont="1" applyBorder="1" applyAlignment="1">
      <alignment vertical="center"/>
    </xf>
    <xf numFmtId="191" fontId="84" fillId="0" borderId="48" xfId="226" applyNumberFormat="1" applyFont="1" applyBorder="1" applyAlignment="1">
      <alignment horizontal="center" vertical="center"/>
    </xf>
    <xf numFmtId="0" fontId="133" fillId="34" borderId="19" xfId="226" applyFont="1" applyFill="1" applyBorder="1" applyAlignment="1">
      <alignment horizontal="center" vertical="center"/>
    </xf>
    <xf numFmtId="178" fontId="133" fillId="34" borderId="19" xfId="226" applyNumberFormat="1" applyFont="1" applyFill="1" applyBorder="1" applyAlignment="1">
      <alignment vertical="center"/>
    </xf>
    <xf numFmtId="192" fontId="133" fillId="34" borderId="19" xfId="226" applyNumberFormat="1" applyFont="1" applyFill="1" applyBorder="1" applyAlignment="1">
      <alignment horizontal="center" vertical="center"/>
    </xf>
    <xf numFmtId="192" fontId="133" fillId="34" borderId="19" xfId="226" applyNumberFormat="1" applyFont="1" applyFill="1" applyBorder="1" applyAlignment="1">
      <alignment vertical="center"/>
    </xf>
    <xf numFmtId="183" fontId="124" fillId="0" borderId="5" xfId="118" applyNumberFormat="1" applyFont="1" applyBorder="1" applyAlignment="1">
      <alignment vertical="center"/>
    </xf>
    <xf numFmtId="0" fontId="88" fillId="0" borderId="0" xfId="224" applyFont="1"/>
    <xf numFmtId="0" fontId="103" fillId="29" borderId="0" xfId="0" applyFont="1" applyFill="1" applyAlignment="1">
      <alignment vertical="top"/>
    </xf>
    <xf numFmtId="166" fontId="49" fillId="0" borderId="0" xfId="90" applyNumberFormat="1" applyFont="1" applyAlignment="1" applyProtection="1">
      <alignment vertical="center"/>
      <protection locked="0"/>
    </xf>
    <xf numFmtId="175" fontId="52" fillId="0" borderId="0" xfId="90" applyNumberFormat="1" applyFont="1" applyFill="1" applyBorder="1" applyAlignment="1" applyProtection="1">
      <alignment horizontal="right" vertical="center" wrapText="1"/>
      <protection locked="0"/>
    </xf>
    <xf numFmtId="175" fontId="53" fillId="0" borderId="0" xfId="90" applyNumberFormat="1" applyFont="1" applyFill="1" applyBorder="1" applyAlignment="1" applyProtection="1">
      <alignment horizontal="right" vertical="center"/>
      <protection locked="0"/>
    </xf>
    <xf numFmtId="175" fontId="52" fillId="0" borderId="0" xfId="90" applyNumberFormat="1" applyFont="1" applyFill="1" applyBorder="1" applyAlignment="1" applyProtection="1">
      <alignment horizontal="right" vertical="center"/>
      <protection locked="0"/>
    </xf>
    <xf numFmtId="175" fontId="53" fillId="0" borderId="0" xfId="90" quotePrefix="1" applyNumberFormat="1" applyFont="1" applyFill="1" applyBorder="1" applyAlignment="1" applyProtection="1">
      <alignment horizontal="right" vertical="center"/>
    </xf>
    <xf numFmtId="175" fontId="53" fillId="0" borderId="0" xfId="90" applyNumberFormat="1" applyFont="1" applyFill="1" applyBorder="1" applyAlignment="1" applyProtection="1">
      <alignment horizontal="right" vertical="center"/>
    </xf>
    <xf numFmtId="0" fontId="136" fillId="0" borderId="0" xfId="118" applyFont="1" applyAlignment="1">
      <alignment horizontal="center" vertical="top" wrapText="1"/>
    </xf>
    <xf numFmtId="166" fontId="124" fillId="0" borderId="5" xfId="118" applyNumberFormat="1" applyFont="1" applyBorder="1" applyAlignment="1">
      <alignment vertical="center"/>
    </xf>
    <xf numFmtId="0" fontId="20" fillId="0" borderId="0" xfId="135" applyAlignment="1">
      <alignment horizontal="right"/>
    </xf>
    <xf numFmtId="0" fontId="139" fillId="28" borderId="0" xfId="302" applyFont="1" applyFill="1"/>
    <xf numFmtId="193" fontId="139" fillId="28" borderId="0" xfId="302" applyNumberFormat="1" applyFont="1" applyFill="1"/>
    <xf numFmtId="194" fontId="139" fillId="28" borderId="0" xfId="302" applyNumberFormat="1" applyFont="1" applyFill="1"/>
    <xf numFmtId="0" fontId="139" fillId="0" borderId="0" xfId="302" applyFont="1"/>
    <xf numFmtId="0" fontId="84" fillId="0" borderId="0" xfId="302" applyFont="1"/>
    <xf numFmtId="166" fontId="52" fillId="0" borderId="0" xfId="208" applyNumberFormat="1" applyFont="1" applyAlignment="1">
      <alignment vertical="top"/>
    </xf>
    <xf numFmtId="166" fontId="116" fillId="0" borderId="0" xfId="208" applyNumberFormat="1" applyFont="1" applyAlignment="1">
      <alignment vertical="top"/>
    </xf>
    <xf numFmtId="0" fontId="84" fillId="0" borderId="0" xfId="302" applyFont="1" applyAlignment="1">
      <alignment horizontal="left" indent="1"/>
    </xf>
    <xf numFmtId="166" fontId="54" fillId="0" borderId="0" xfId="208" applyNumberFormat="1" applyFont="1" applyAlignment="1">
      <alignment vertical="top"/>
    </xf>
    <xf numFmtId="0" fontId="140" fillId="0" borderId="0" xfId="302" applyFont="1" applyAlignment="1">
      <alignment horizontal="left" indent="2"/>
    </xf>
    <xf numFmtId="166" fontId="114" fillId="0" borderId="0" xfId="208" applyNumberFormat="1" applyFont="1" applyAlignment="1">
      <alignment vertical="top"/>
    </xf>
    <xf numFmtId="166" fontId="115" fillId="0" borderId="0" xfId="208" applyNumberFormat="1" applyFont="1" applyAlignment="1">
      <alignment vertical="top"/>
    </xf>
    <xf numFmtId="166" fontId="104" fillId="0" borderId="0" xfId="208" applyNumberFormat="1" applyFont="1" applyAlignment="1">
      <alignment vertical="top"/>
    </xf>
    <xf numFmtId="166" fontId="141" fillId="0" borderId="0" xfId="208" applyNumberFormat="1" applyFont="1" applyAlignment="1">
      <alignment vertical="top"/>
    </xf>
    <xf numFmtId="166" fontId="142" fillId="0" borderId="0" xfId="208" applyNumberFormat="1" applyFont="1" applyAlignment="1">
      <alignment vertical="top"/>
    </xf>
    <xf numFmtId="0" fontId="54" fillId="0" borderId="0" xfId="208" applyFont="1"/>
    <xf numFmtId="174" fontId="116" fillId="0" borderId="0" xfId="194" applyNumberFormat="1" applyFont="1"/>
    <xf numFmtId="0" fontId="131" fillId="35" borderId="0" xfId="302" applyFont="1" applyFill="1"/>
    <xf numFmtId="174" fontId="131" fillId="35" borderId="0" xfId="194" applyNumberFormat="1" applyFont="1" applyFill="1"/>
    <xf numFmtId="0" fontId="84" fillId="30" borderId="0" xfId="302" applyFont="1" applyFill="1"/>
    <xf numFmtId="174" fontId="84" fillId="30" borderId="0" xfId="194" applyNumberFormat="1" applyFont="1" applyFill="1"/>
    <xf numFmtId="174" fontId="139" fillId="0" borderId="0" xfId="194" applyNumberFormat="1" applyFont="1"/>
    <xf numFmtId="0" fontId="84" fillId="0" borderId="5" xfId="302" applyFont="1" applyBorder="1"/>
    <xf numFmtId="166" fontId="88" fillId="0" borderId="0" xfId="224" applyNumberFormat="1" applyFont="1" applyAlignment="1">
      <alignment horizontal="right"/>
    </xf>
    <xf numFmtId="0" fontId="88" fillId="0" borderId="52" xfId="135" applyFont="1" applyBorder="1"/>
    <xf numFmtId="166" fontId="89" fillId="26" borderId="19" xfId="303" applyNumberFormat="1" applyFont="1" applyFill="1" applyBorder="1" applyAlignment="1" applyProtection="1">
      <alignment horizontal="center" vertical="center" wrapText="1"/>
      <protection locked="0"/>
    </xf>
    <xf numFmtId="166" fontId="89" fillId="26" borderId="20" xfId="303" applyNumberFormat="1" applyFont="1" applyFill="1" applyBorder="1" applyAlignment="1" applyProtection="1">
      <alignment horizontal="center" vertical="center" wrapText="1"/>
      <protection locked="0"/>
    </xf>
    <xf numFmtId="166" fontId="89" fillId="26" borderId="7" xfId="303" applyNumberFormat="1" applyFont="1" applyFill="1" applyBorder="1" applyAlignment="1" applyProtection="1">
      <alignment horizontal="center" vertical="center" wrapText="1"/>
      <protection locked="0"/>
    </xf>
    <xf numFmtId="166" fontId="89" fillId="0" borderId="0" xfId="303" applyNumberFormat="1" applyFont="1" applyFill="1" applyBorder="1" applyAlignment="1" applyProtection="1">
      <alignment vertical="center" wrapText="1"/>
      <protection locked="0"/>
    </xf>
    <xf numFmtId="166" fontId="89" fillId="26" borderId="5" xfId="303" applyNumberFormat="1" applyFont="1" applyFill="1" applyBorder="1" applyAlignment="1" applyProtection="1">
      <alignment vertical="center"/>
      <protection locked="0"/>
    </xf>
    <xf numFmtId="166" fontId="89" fillId="26" borderId="21" xfId="303" applyNumberFormat="1" applyFont="1" applyFill="1" applyBorder="1" applyAlignment="1" applyProtection="1">
      <alignment vertical="center"/>
      <protection locked="0"/>
    </xf>
    <xf numFmtId="4" fontId="89" fillId="26" borderId="15" xfId="303" applyNumberFormat="1" applyFont="1" applyFill="1" applyBorder="1" applyAlignment="1" applyProtection="1">
      <alignment horizontal="center" vertical="center"/>
      <protection locked="0"/>
    </xf>
    <xf numFmtId="4" fontId="90" fillId="0" borderId="53" xfId="303" applyNumberFormat="1" applyFont="1" applyFill="1" applyBorder="1" applyAlignment="1" applyProtection="1">
      <alignment horizontal="center" vertical="center"/>
      <protection locked="0"/>
    </xf>
    <xf numFmtId="4" fontId="89" fillId="26" borderId="0" xfId="303" applyNumberFormat="1" applyFont="1" applyFill="1" applyBorder="1" applyAlignment="1" applyProtection="1">
      <alignment horizontal="center" vertical="center"/>
      <protection locked="0"/>
    </xf>
    <xf numFmtId="0" fontId="91" fillId="0" borderId="0" xfId="224" applyFont="1"/>
    <xf numFmtId="166" fontId="89" fillId="0" borderId="0" xfId="303" applyNumberFormat="1" applyFont="1" applyFill="1" applyBorder="1" applyProtection="1">
      <protection locked="0"/>
    </xf>
    <xf numFmtId="3" fontId="89" fillId="0" borderId="0" xfId="303" applyNumberFormat="1" applyFont="1" applyFill="1" applyBorder="1" applyAlignment="1" applyProtection="1">
      <alignment horizontal="right"/>
      <protection locked="0"/>
    </xf>
    <xf numFmtId="166" fontId="89" fillId="0" borderId="52" xfId="303" applyNumberFormat="1" applyFont="1" applyFill="1" applyBorder="1" applyAlignment="1" applyProtection="1">
      <alignment horizontal="right"/>
      <protection locked="0"/>
    </xf>
    <xf numFmtId="3" fontId="88" fillId="0" borderId="0" xfId="224" applyNumberFormat="1" applyFont="1"/>
    <xf numFmtId="166" fontId="89" fillId="0" borderId="0" xfId="303" quotePrefix="1" applyNumberFormat="1" applyFont="1" applyFill="1" applyBorder="1" applyAlignment="1" applyProtection="1">
      <alignment horizontal="left"/>
      <protection locked="0"/>
    </xf>
    <xf numFmtId="166" fontId="89" fillId="0" borderId="0" xfId="303" applyNumberFormat="1" applyFont="1" applyFill="1" applyBorder="1" applyAlignment="1" applyProtection="1">
      <alignment horizontal="left"/>
      <protection locked="0"/>
    </xf>
    <xf numFmtId="4" fontId="89" fillId="0" borderId="52" xfId="303" applyNumberFormat="1" applyFont="1" applyFill="1" applyBorder="1" applyAlignment="1" applyProtection="1">
      <alignment horizontal="right"/>
    </xf>
    <xf numFmtId="166" fontId="88" fillId="0" borderId="0" xfId="303" quotePrefix="1" applyNumberFormat="1" applyFont="1" applyBorder="1" applyAlignment="1" applyProtection="1">
      <alignment horizontal="left"/>
      <protection locked="0"/>
    </xf>
    <xf numFmtId="166" fontId="88" fillId="0" borderId="0" xfId="303" applyNumberFormat="1" applyFont="1" applyFill="1" applyBorder="1" applyAlignment="1" applyProtection="1">
      <alignment horizontal="left"/>
      <protection locked="0"/>
    </xf>
    <xf numFmtId="3" fontId="88" fillId="0" borderId="0" xfId="303" applyNumberFormat="1" applyFont="1" applyFill="1" applyBorder="1" applyAlignment="1" applyProtection="1">
      <alignment horizontal="right"/>
      <protection locked="0"/>
    </xf>
    <xf numFmtId="4" fontId="88" fillId="0" borderId="52" xfId="303" applyNumberFormat="1" applyFont="1" applyFill="1" applyBorder="1" applyAlignment="1" applyProtection="1">
      <alignment horizontal="right"/>
    </xf>
    <xf numFmtId="166" fontId="88" fillId="29" borderId="0" xfId="303" quotePrefix="1" applyNumberFormat="1" applyFont="1" applyFill="1" applyBorder="1" applyAlignment="1" applyProtection="1">
      <alignment horizontal="left"/>
      <protection locked="0"/>
    </xf>
    <xf numFmtId="166" fontId="88" fillId="29" borderId="0" xfId="303" applyNumberFormat="1" applyFont="1" applyFill="1" applyBorder="1" applyAlignment="1" applyProtection="1">
      <alignment horizontal="left"/>
      <protection locked="0"/>
    </xf>
    <xf numFmtId="0" fontId="89" fillId="0" borderId="0" xfId="224" applyFont="1"/>
    <xf numFmtId="166" fontId="88" fillId="0" borderId="0" xfId="303" quotePrefix="1" applyNumberFormat="1" applyFont="1" applyFill="1" applyBorder="1" applyAlignment="1" applyProtection="1">
      <alignment horizontal="left"/>
      <protection locked="0"/>
    </xf>
    <xf numFmtId="166" fontId="89" fillId="0" borderId="0" xfId="303" quotePrefix="1" applyNumberFormat="1" applyFont="1" applyBorder="1" applyAlignment="1" applyProtection="1">
      <alignment horizontal="left"/>
      <protection locked="0"/>
    </xf>
    <xf numFmtId="166" fontId="89" fillId="0" borderId="0" xfId="303" applyNumberFormat="1" applyFont="1" applyBorder="1" applyAlignment="1" applyProtection="1">
      <alignment horizontal="left"/>
      <protection locked="0"/>
    </xf>
    <xf numFmtId="166" fontId="88" fillId="0" borderId="0" xfId="303" applyNumberFormat="1" applyFont="1" applyBorder="1" applyAlignment="1" applyProtection="1">
      <alignment horizontal="left"/>
      <protection locked="0"/>
    </xf>
    <xf numFmtId="3" fontId="89" fillId="0" borderId="0" xfId="303" applyNumberFormat="1" applyFont="1" applyFill="1" applyBorder="1" applyAlignment="1" applyProtection="1">
      <alignment horizontal="right"/>
    </xf>
    <xf numFmtId="166" fontId="88" fillId="0" borderId="0" xfId="224" applyNumberFormat="1" applyFont="1" applyProtection="1">
      <protection locked="0"/>
    </xf>
    <xf numFmtId="3" fontId="88" fillId="0" borderId="0" xfId="303" applyNumberFormat="1" applyFont="1" applyFill="1" applyBorder="1" applyAlignment="1" applyProtection="1">
      <alignment horizontal="right"/>
    </xf>
    <xf numFmtId="166" fontId="88" fillId="0" borderId="0" xfId="303" quotePrefix="1" applyNumberFormat="1" applyFont="1" applyBorder="1" applyAlignment="1" applyProtection="1">
      <protection locked="0"/>
    </xf>
    <xf numFmtId="166" fontId="88" fillId="0" borderId="0" xfId="224" quotePrefix="1" applyNumberFormat="1" applyFont="1" applyAlignment="1" applyProtection="1">
      <alignment horizontal="left"/>
      <protection locked="0"/>
    </xf>
    <xf numFmtId="4" fontId="88" fillId="0" borderId="52" xfId="135" applyNumberFormat="1" applyFont="1" applyBorder="1"/>
    <xf numFmtId="166" fontId="89" fillId="0" borderId="0" xfId="224" applyNumberFormat="1" applyFont="1" applyProtection="1">
      <protection locked="0"/>
    </xf>
    <xf numFmtId="3" fontId="89" fillId="0" borderId="0" xfId="224" applyNumberFormat="1" applyFont="1" applyAlignment="1">
      <alignment horizontal="right"/>
    </xf>
    <xf numFmtId="3" fontId="89" fillId="0" borderId="0" xfId="224" applyNumberFormat="1" applyFont="1" applyAlignment="1" applyProtection="1">
      <alignment horizontal="right"/>
      <protection locked="0"/>
    </xf>
    <xf numFmtId="4" fontId="89" fillId="0" borderId="52" xfId="233" applyFont="1" applyFill="1" applyBorder="1" applyAlignment="1" applyProtection="1">
      <alignment horizontal="right"/>
    </xf>
    <xf numFmtId="3" fontId="88" fillId="0" borderId="0" xfId="224" applyNumberFormat="1" applyFont="1" applyAlignment="1" applyProtection="1">
      <alignment horizontal="right"/>
      <protection locked="0"/>
    </xf>
    <xf numFmtId="166" fontId="88" fillId="29" borderId="0" xfId="224" applyNumberFormat="1" applyFont="1" applyFill="1" applyProtection="1">
      <protection locked="0"/>
    </xf>
    <xf numFmtId="3" fontId="88" fillId="29" borderId="0" xfId="224" applyNumberFormat="1" applyFont="1" applyFill="1" applyAlignment="1" applyProtection="1">
      <alignment horizontal="right"/>
      <protection locked="0"/>
    </xf>
    <xf numFmtId="0" fontId="88" fillId="29" borderId="0" xfId="224" applyFont="1" applyFill="1"/>
    <xf numFmtId="166" fontId="88" fillId="29" borderId="0" xfId="224" applyNumberFormat="1" applyFont="1" applyFill="1" applyAlignment="1" applyProtection="1">
      <alignment horizontal="left" indent="2"/>
      <protection locked="0"/>
    </xf>
    <xf numFmtId="166" fontId="88" fillId="0" borderId="0" xfId="224" applyNumberFormat="1" applyFont="1" applyAlignment="1" applyProtection="1">
      <alignment horizontal="left" indent="2"/>
      <protection locked="0"/>
    </xf>
    <xf numFmtId="3" fontId="88" fillId="29" borderId="0" xfId="303" applyNumberFormat="1" applyFont="1" applyFill="1" applyBorder="1" applyAlignment="1" applyProtection="1">
      <alignment horizontal="right"/>
    </xf>
    <xf numFmtId="166" fontId="88" fillId="0" borderId="0" xfId="224" applyNumberFormat="1" applyFont="1" applyAlignment="1" applyProtection="1">
      <alignment horizontal="left" vertical="top" wrapText="1"/>
      <protection locked="0"/>
    </xf>
    <xf numFmtId="3" fontId="89" fillId="29" borderId="0" xfId="224" applyNumberFormat="1" applyFont="1" applyFill="1" applyAlignment="1" applyProtection="1">
      <alignment horizontal="right"/>
      <protection locked="0"/>
    </xf>
    <xf numFmtId="166" fontId="89" fillId="0" borderId="0" xfId="303" applyNumberFormat="1" applyFont="1" applyProtection="1">
      <protection locked="0"/>
    </xf>
    <xf numFmtId="166" fontId="105" fillId="0" borderId="0" xfId="224" applyNumberFormat="1" applyFont="1" applyProtection="1">
      <protection locked="0"/>
    </xf>
    <xf numFmtId="166" fontId="88" fillId="0" borderId="0" xfId="303" applyNumberFormat="1" applyFont="1" applyProtection="1">
      <protection locked="0"/>
    </xf>
    <xf numFmtId="0" fontId="88" fillId="0" borderId="0" xfId="224" applyFont="1" applyAlignment="1">
      <alignment horizontal="center" vertical="center"/>
    </xf>
    <xf numFmtId="166" fontId="89" fillId="0" borderId="52" xfId="135" applyNumberFormat="1" applyFont="1" applyBorder="1" applyAlignment="1" applyProtection="1">
      <alignment horizontal="right"/>
      <protection locked="0"/>
    </xf>
    <xf numFmtId="166" fontId="88" fillId="0" borderId="52" xfId="135" applyNumberFormat="1" applyFont="1" applyBorder="1" applyAlignment="1" applyProtection="1">
      <alignment horizontal="right"/>
      <protection locked="0"/>
    </xf>
    <xf numFmtId="166" fontId="89" fillId="0" borderId="5" xfId="303" applyNumberFormat="1" applyFont="1" applyBorder="1" applyAlignment="1" applyProtection="1">
      <alignment horizontal="left"/>
      <protection locked="0"/>
    </xf>
    <xf numFmtId="166" fontId="89" fillId="0" borderId="5" xfId="224" applyNumberFormat="1" applyFont="1" applyBorder="1" applyProtection="1">
      <protection locked="0"/>
    </xf>
    <xf numFmtId="4" fontId="89" fillId="0" borderId="5" xfId="303" applyNumberFormat="1" applyFont="1" applyFill="1" applyBorder="1" applyAlignment="1" applyProtection="1">
      <alignment horizontal="right"/>
    </xf>
    <xf numFmtId="4" fontId="89" fillId="0" borderId="53" xfId="303" applyNumberFormat="1" applyFont="1" applyFill="1" applyBorder="1" applyAlignment="1" applyProtection="1">
      <alignment horizontal="right"/>
    </xf>
    <xf numFmtId="166" fontId="92" fillId="0" borderId="0" xfId="303" applyNumberFormat="1" applyFont="1" applyBorder="1" applyAlignment="1" applyProtection="1">
      <alignment horizontal="left"/>
      <protection locked="0"/>
    </xf>
    <xf numFmtId="166" fontId="92" fillId="0" borderId="0" xfId="224" applyNumberFormat="1" applyFont="1" applyProtection="1">
      <protection locked="0"/>
    </xf>
    <xf numFmtId="4" fontId="92" fillId="0" borderId="0" xfId="303" applyNumberFormat="1" applyFont="1" applyFill="1" applyBorder="1" applyAlignment="1" applyProtection="1">
      <alignment horizontal="right"/>
    </xf>
    <xf numFmtId="166" fontId="92" fillId="0" borderId="0" xfId="224" applyNumberFormat="1" applyFont="1" applyAlignment="1" applyProtection="1">
      <alignment horizontal="right"/>
      <protection locked="0"/>
    </xf>
    <xf numFmtId="4" fontId="92" fillId="0" borderId="52" xfId="303" applyNumberFormat="1" applyFont="1" applyFill="1" applyBorder="1" applyAlignment="1" applyProtection="1">
      <alignment horizontal="right"/>
    </xf>
    <xf numFmtId="4" fontId="88" fillId="0" borderId="0" xfId="303" applyNumberFormat="1" applyFont="1" applyFill="1" applyBorder="1" applyAlignment="1" applyProtection="1">
      <alignment horizontal="right"/>
    </xf>
    <xf numFmtId="166" fontId="88" fillId="0" borderId="0" xfId="224" applyNumberFormat="1" applyFont="1" applyAlignment="1" applyProtection="1">
      <alignment horizontal="right"/>
      <protection locked="0"/>
    </xf>
    <xf numFmtId="166" fontId="88" fillId="0" borderId="0" xfId="224" applyNumberFormat="1" applyFont="1" applyAlignment="1" applyProtection="1">
      <alignment wrapText="1"/>
      <protection locked="0"/>
    </xf>
    <xf numFmtId="166" fontId="88" fillId="0" borderId="0" xfId="303" applyNumberFormat="1" applyFont="1" applyFill="1" applyBorder="1" applyAlignment="1" applyProtection="1">
      <alignment horizontal="right"/>
    </xf>
    <xf numFmtId="166" fontId="89" fillId="0" borderId="5" xfId="224" applyNumberFormat="1" applyFont="1" applyBorder="1" applyAlignment="1" applyProtection="1">
      <alignment horizontal="right"/>
      <protection locked="0"/>
    </xf>
    <xf numFmtId="166" fontId="89" fillId="0" borderId="0" xfId="224" applyNumberFormat="1" applyFont="1" applyAlignment="1" applyProtection="1">
      <alignment horizontal="right"/>
      <protection locked="0"/>
    </xf>
    <xf numFmtId="4" fontId="89" fillId="0" borderId="0" xfId="303" applyNumberFormat="1" applyFont="1" applyBorder="1" applyAlignment="1" applyProtection="1">
      <alignment horizontal="left"/>
      <protection locked="0"/>
    </xf>
    <xf numFmtId="4" fontId="89" fillId="0" borderId="0" xfId="224" applyNumberFormat="1" applyFont="1" applyProtection="1">
      <protection locked="0"/>
    </xf>
    <xf numFmtId="4" fontId="89" fillId="0" borderId="0" xfId="303" applyNumberFormat="1" applyFont="1" applyFill="1" applyBorder="1" applyAlignment="1" applyProtection="1">
      <alignment horizontal="right"/>
    </xf>
    <xf numFmtId="166" fontId="89" fillId="0" borderId="0" xfId="303" applyNumberFormat="1" applyFont="1" applyFill="1" applyBorder="1" applyAlignment="1" applyProtection="1">
      <alignment horizontal="right"/>
      <protection locked="0"/>
    </xf>
    <xf numFmtId="4" fontId="90" fillId="0" borderId="5" xfId="303" applyNumberFormat="1" applyFont="1" applyBorder="1" applyAlignment="1" applyProtection="1">
      <alignment horizontal="left"/>
      <protection locked="0"/>
    </xf>
    <xf numFmtId="4" fontId="89" fillId="0" borderId="5" xfId="224" applyNumberFormat="1" applyFont="1" applyBorder="1" applyProtection="1">
      <protection locked="0"/>
    </xf>
    <xf numFmtId="166" fontId="89" fillId="0" borderId="5" xfId="303" applyNumberFormat="1" applyFont="1" applyFill="1" applyBorder="1" applyAlignment="1" applyProtection="1">
      <alignment horizontal="right"/>
      <protection locked="0"/>
    </xf>
    <xf numFmtId="166" fontId="90" fillId="0" borderId="5" xfId="303" applyNumberFormat="1" applyFont="1" applyBorder="1" applyAlignment="1" applyProtection="1">
      <alignment horizontal="left"/>
      <protection locked="0"/>
    </xf>
    <xf numFmtId="4" fontId="89" fillId="0" borderId="54" xfId="303" applyNumberFormat="1" applyFont="1" applyFill="1" applyBorder="1" applyAlignment="1" applyProtection="1">
      <alignment horizontal="right"/>
    </xf>
    <xf numFmtId="166" fontId="89" fillId="0" borderId="0" xfId="224" applyNumberFormat="1" applyFont="1" applyAlignment="1" applyProtection="1">
      <alignment horizontal="left" vertical="center"/>
      <protection locked="0"/>
    </xf>
    <xf numFmtId="166" fontId="89" fillId="0" borderId="0" xfId="224" applyNumberFormat="1" applyFont="1" applyAlignment="1" applyProtection="1">
      <alignment horizontal="center" vertical="center"/>
      <protection locked="0"/>
    </xf>
    <xf numFmtId="166" fontId="89" fillId="0" borderId="0" xfId="224" applyNumberFormat="1" applyFont="1" applyAlignment="1">
      <alignment horizontal="center" vertical="center" wrapText="1"/>
    </xf>
    <xf numFmtId="166" fontId="89" fillId="0" borderId="52" xfId="135" applyNumberFormat="1" applyFont="1" applyBorder="1" applyAlignment="1">
      <alignment horizontal="center" vertical="center" wrapText="1"/>
    </xf>
    <xf numFmtId="166" fontId="89" fillId="0" borderId="0" xfId="224" applyNumberFormat="1" applyFont="1" applyAlignment="1">
      <alignment horizontal="center" vertical="center"/>
    </xf>
    <xf numFmtId="166" fontId="89" fillId="0" borderId="52" xfId="135" applyNumberFormat="1" applyFont="1" applyBorder="1" applyAlignment="1">
      <alignment horizontal="center" vertical="center"/>
    </xf>
    <xf numFmtId="0" fontId="105" fillId="0" borderId="0" xfId="224" applyFont="1"/>
    <xf numFmtId="49" fontId="105" fillId="0" borderId="0" xfId="224" applyNumberFormat="1" applyFont="1"/>
    <xf numFmtId="0" fontId="109" fillId="0" borderId="0" xfId="224" applyFont="1"/>
    <xf numFmtId="0" fontId="109" fillId="0" borderId="52" xfId="135" applyFont="1" applyBorder="1"/>
    <xf numFmtId="49" fontId="109" fillId="0" borderId="0" xfId="224" applyNumberFormat="1" applyFont="1"/>
    <xf numFmtId="0" fontId="96" fillId="0" borderId="0" xfId="0" applyFont="1" applyAlignment="1">
      <alignment horizontal="left" vertical="top" indent="1"/>
    </xf>
    <xf numFmtId="49" fontId="105" fillId="0" borderId="0" xfId="224" applyNumberFormat="1" applyFont="1" applyAlignment="1">
      <alignment vertical="center"/>
    </xf>
    <xf numFmtId="49" fontId="109" fillId="0" borderId="0" xfId="224" applyNumberFormat="1" applyFont="1" applyAlignment="1">
      <alignment vertical="center"/>
    </xf>
    <xf numFmtId="166" fontId="88" fillId="0" borderId="0" xfId="224" applyNumberFormat="1" applyFont="1"/>
    <xf numFmtId="0" fontId="84" fillId="0" borderId="0" xfId="224" applyFont="1"/>
    <xf numFmtId="3" fontId="105" fillId="0" borderId="0" xfId="224" applyNumberFormat="1" applyFont="1" applyAlignment="1" applyProtection="1">
      <alignment horizontal="right"/>
      <protection locked="0"/>
    </xf>
    <xf numFmtId="3" fontId="83" fillId="0" borderId="0" xfId="224" applyNumberFormat="1" applyFont="1" applyAlignment="1" applyProtection="1">
      <alignment horizontal="right"/>
      <protection locked="0"/>
    </xf>
    <xf numFmtId="166" fontId="89" fillId="0" borderId="0" xfId="303" applyNumberFormat="1" applyFont="1" applyFill="1" applyProtection="1">
      <protection locked="0"/>
    </xf>
    <xf numFmtId="3" fontId="88" fillId="0" borderId="0" xfId="224" applyNumberFormat="1" applyFont="1" applyAlignment="1">
      <alignment horizontal="center" vertical="center"/>
    </xf>
    <xf numFmtId="166" fontId="88" fillId="0" borderId="0" xfId="303" applyNumberFormat="1" applyFont="1" applyFill="1" applyProtection="1">
      <protection locked="0"/>
    </xf>
    <xf numFmtId="0" fontId="1" fillId="0" borderId="0" xfId="304"/>
    <xf numFmtId="189" fontId="1" fillId="0" borderId="0" xfId="304" applyNumberFormat="1"/>
    <xf numFmtId="189" fontId="81" fillId="36" borderId="0" xfId="305" applyNumberFormat="1" applyFont="1" applyFill="1"/>
    <xf numFmtId="190" fontId="81" fillId="36" borderId="0" xfId="304" applyNumberFormat="1" applyFont="1" applyFill="1"/>
    <xf numFmtId="190" fontId="81" fillId="36" borderId="0" xfId="305" applyNumberFormat="1" applyFont="1" applyFill="1"/>
    <xf numFmtId="0" fontId="81" fillId="36" borderId="0" xfId="304" applyFont="1" applyFill="1"/>
    <xf numFmtId="0" fontId="82" fillId="0" borderId="0" xfId="304" applyFont="1"/>
    <xf numFmtId="189" fontId="79" fillId="0" borderId="0" xfId="305" applyNumberFormat="1" applyFont="1"/>
    <xf numFmtId="190" fontId="79" fillId="0" borderId="0" xfId="304" applyNumberFormat="1" applyFont="1"/>
    <xf numFmtId="190" fontId="79" fillId="0" borderId="0" xfId="305" applyNumberFormat="1" applyFont="1"/>
    <xf numFmtId="0" fontId="79" fillId="0" borderId="0" xfId="304" applyFont="1"/>
    <xf numFmtId="189" fontId="0" fillId="0" borderId="0" xfId="305" applyNumberFormat="1" applyFont="1"/>
    <xf numFmtId="190" fontId="1" fillId="0" borderId="0" xfId="304" applyNumberFormat="1"/>
    <xf numFmtId="190" fontId="0" fillId="0" borderId="0" xfId="305" applyNumberFormat="1" applyFont="1"/>
    <xf numFmtId="0" fontId="81" fillId="36" borderId="0" xfId="304" applyFont="1" applyFill="1" applyAlignment="1">
      <alignment horizontal="center" vertical="center"/>
    </xf>
    <xf numFmtId="0" fontId="81" fillId="36" borderId="0" xfId="304" applyFont="1" applyFill="1" applyAlignment="1">
      <alignment horizontal="center" vertical="center" wrapText="1"/>
    </xf>
    <xf numFmtId="0" fontId="146" fillId="0" borderId="0" xfId="304" applyFont="1"/>
    <xf numFmtId="0" fontId="82" fillId="0" borderId="0" xfId="304" applyFont="1" applyAlignment="1">
      <alignment horizontal="centerContinuous"/>
    </xf>
    <xf numFmtId="0" fontId="1" fillId="29" borderId="0" xfId="306" applyFill="1"/>
    <xf numFmtId="8" fontId="1" fillId="29" borderId="0" xfId="306" applyNumberFormat="1" applyFill="1"/>
    <xf numFmtId="0" fontId="130" fillId="0" borderId="0" xfId="226"/>
    <xf numFmtId="0" fontId="80" fillId="27" borderId="46" xfId="307" applyFont="1" applyFill="1" applyBorder="1" applyAlignment="1">
      <alignment horizontal="center" vertical="center"/>
    </xf>
    <xf numFmtId="0" fontId="80" fillId="27" borderId="47" xfId="307" applyFont="1" applyFill="1" applyBorder="1" applyAlignment="1">
      <alignment horizontal="center" vertical="center"/>
    </xf>
    <xf numFmtId="0" fontId="82" fillId="0" borderId="55" xfId="226" applyFont="1" applyBorder="1" applyAlignment="1">
      <alignment horizontal="left"/>
    </xf>
    <xf numFmtId="0" fontId="130" fillId="0" borderId="56" xfId="226" applyBorder="1" applyAlignment="1">
      <alignment horizontal="left"/>
    </xf>
    <xf numFmtId="0" fontId="82" fillId="0" borderId="56" xfId="226" applyFont="1" applyBorder="1" applyAlignment="1">
      <alignment horizontal="center" vertical="center"/>
    </xf>
    <xf numFmtId="195" fontId="130" fillId="0" borderId="56" xfId="226" applyNumberFormat="1" applyBorder="1" applyAlignment="1">
      <alignment horizontal="center" vertical="center"/>
    </xf>
    <xf numFmtId="189" fontId="130" fillId="0" borderId="56" xfId="226" applyNumberFormat="1" applyBorder="1"/>
    <xf numFmtId="189" fontId="1" fillId="29" borderId="56" xfId="308" applyNumberFormat="1" applyFont="1" applyFill="1" applyBorder="1"/>
    <xf numFmtId="189" fontId="1" fillId="29" borderId="57" xfId="308" applyNumberFormat="1" applyFont="1" applyFill="1" applyBorder="1"/>
    <xf numFmtId="0" fontId="82" fillId="0" borderId="58" xfId="226" applyFont="1" applyBorder="1" applyAlignment="1">
      <alignment horizontal="left"/>
    </xf>
    <xf numFmtId="0" fontId="130" fillId="0" borderId="59" xfId="226" applyBorder="1" applyAlignment="1">
      <alignment horizontal="left"/>
    </xf>
    <xf numFmtId="0" fontId="82" fillId="0" borderId="59" xfId="226" applyFont="1" applyBorder="1" applyAlignment="1">
      <alignment horizontal="center" vertical="center"/>
    </xf>
    <xf numFmtId="195" fontId="130" fillId="0" borderId="59" xfId="226" applyNumberFormat="1" applyBorder="1" applyAlignment="1">
      <alignment horizontal="center" vertical="center"/>
    </xf>
    <xf numFmtId="189" fontId="130" fillId="0" borderId="59" xfId="226" applyNumberFormat="1" applyBorder="1"/>
    <xf numFmtId="189" fontId="1" fillId="29" borderId="59" xfId="308" applyNumberFormat="1" applyFont="1" applyFill="1" applyBorder="1"/>
    <xf numFmtId="189" fontId="1" fillId="29" borderId="49" xfId="308" applyNumberFormat="1" applyFont="1" applyFill="1" applyBorder="1"/>
    <xf numFmtId="0" fontId="82" fillId="0" borderId="58" xfId="226" applyFont="1" applyBorder="1"/>
    <xf numFmtId="189" fontId="1" fillId="0" borderId="59" xfId="308" applyNumberFormat="1" applyFont="1" applyFill="1" applyBorder="1"/>
    <xf numFmtId="189" fontId="1" fillId="0" borderId="49" xfId="308" applyNumberFormat="1" applyFont="1" applyFill="1" applyBorder="1"/>
    <xf numFmtId="189" fontId="81" fillId="31" borderId="61" xfId="308" applyNumberFormat="1" applyFont="1" applyFill="1" applyBorder="1"/>
    <xf numFmtId="189" fontId="81" fillId="31" borderId="62" xfId="308" applyNumberFormat="1" applyFont="1" applyFill="1" applyBorder="1"/>
    <xf numFmtId="0" fontId="86" fillId="29" borderId="0" xfId="307" applyFont="1" applyFill="1"/>
    <xf numFmtId="189" fontId="1" fillId="29" borderId="0" xfId="306" applyNumberFormat="1" applyFill="1"/>
    <xf numFmtId="0" fontId="86" fillId="0" borderId="0" xfId="307" applyFont="1"/>
    <xf numFmtId="16" fontId="1" fillId="29" borderId="0" xfId="306" applyNumberFormat="1" applyFill="1"/>
    <xf numFmtId="0" fontId="125" fillId="29" borderId="0" xfId="306" applyFont="1" applyFill="1"/>
    <xf numFmtId="43" fontId="20" fillId="0" borderId="0" xfId="308" applyFont="1"/>
    <xf numFmtId="0" fontId="84" fillId="0" borderId="0" xfId="0" applyFont="1" applyAlignment="1">
      <alignment horizontal="right"/>
    </xf>
    <xf numFmtId="196" fontId="133" fillId="27" borderId="64" xfId="311" applyNumberFormat="1" applyFont="1" applyFill="1" applyBorder="1" applyAlignment="1" applyProtection="1">
      <alignment horizontal="center" vertical="center" wrapText="1"/>
      <protection locked="0"/>
    </xf>
    <xf numFmtId="166" fontId="133" fillId="27" borderId="64" xfId="310" applyNumberFormat="1" applyFont="1" applyFill="1" applyBorder="1" applyAlignment="1" applyProtection="1">
      <alignment horizontal="center" vertical="center" wrapText="1"/>
      <protection locked="0"/>
    </xf>
    <xf numFmtId="174" fontId="133" fillId="27" borderId="65" xfId="311" applyNumberFormat="1" applyFont="1" applyFill="1" applyBorder="1" applyAlignment="1" applyProtection="1">
      <alignment horizontal="center" vertical="center" wrapText="1"/>
      <protection locked="0"/>
    </xf>
    <xf numFmtId="166" fontId="139" fillId="0" borderId="66" xfId="310" applyNumberFormat="1" applyFont="1" applyBorder="1" applyAlignment="1" applyProtection="1">
      <alignment horizontal="left" vertical="center"/>
      <protection locked="0"/>
    </xf>
    <xf numFmtId="166" fontId="148" fillId="0" borderId="66" xfId="310" applyNumberFormat="1" applyFont="1" applyBorder="1" applyAlignment="1" applyProtection="1">
      <alignment horizontal="left" vertical="center"/>
      <protection locked="0"/>
    </xf>
    <xf numFmtId="166" fontId="148" fillId="0" borderId="67" xfId="310" applyNumberFormat="1" applyFont="1" applyBorder="1" applyAlignment="1" applyProtection="1">
      <alignment horizontal="left" vertical="center" wrapText="1"/>
      <protection locked="0"/>
    </xf>
    <xf numFmtId="174" fontId="139" fillId="0" borderId="68" xfId="311" applyNumberFormat="1" applyFont="1" applyFill="1" applyBorder="1" applyAlignment="1" applyProtection="1">
      <alignment horizontal="right" vertical="center"/>
    </xf>
    <xf numFmtId="166" fontId="139" fillId="0" borderId="68" xfId="310" applyNumberFormat="1" applyFont="1" applyFill="1" applyBorder="1" applyAlignment="1" applyProtection="1">
      <alignment horizontal="right" vertical="center"/>
    </xf>
    <xf numFmtId="174" fontId="139" fillId="0" borderId="69" xfId="311" applyNumberFormat="1" applyFont="1" applyFill="1" applyBorder="1" applyAlignment="1" applyProtection="1">
      <alignment horizontal="right" vertical="center"/>
    </xf>
    <xf numFmtId="197" fontId="0" fillId="0" borderId="0" xfId="0" applyNumberFormat="1"/>
    <xf numFmtId="166" fontId="148" fillId="30" borderId="70" xfId="310" quotePrefix="1" applyNumberFormat="1" applyFont="1" applyFill="1" applyBorder="1" applyAlignment="1" applyProtection="1">
      <alignment horizontal="left" vertical="center"/>
      <protection locked="0"/>
    </xf>
    <xf numFmtId="166" fontId="139" fillId="30" borderId="70" xfId="0" applyNumberFormat="1" applyFont="1" applyFill="1" applyBorder="1" applyAlignment="1" applyProtection="1">
      <alignment vertical="center"/>
      <protection locked="0"/>
    </xf>
    <xf numFmtId="166" fontId="139" fillId="30" borderId="71" xfId="0" applyNumberFormat="1" applyFont="1" applyFill="1" applyBorder="1" applyAlignment="1" applyProtection="1">
      <alignment vertical="center" wrapText="1"/>
      <protection locked="0"/>
    </xf>
    <xf numFmtId="174" fontId="139" fillId="30" borderId="72" xfId="311" applyNumberFormat="1" applyFont="1" applyFill="1" applyBorder="1" applyAlignment="1" applyProtection="1">
      <alignment horizontal="right" vertical="center"/>
    </xf>
    <xf numFmtId="166" fontId="149" fillId="29" borderId="70" xfId="310" quotePrefix="1" applyNumberFormat="1" applyFont="1" applyFill="1" applyBorder="1" applyAlignment="1" applyProtection="1">
      <alignment horizontal="left" vertical="center"/>
      <protection locked="0"/>
    </xf>
    <xf numFmtId="166" fontId="84" fillId="29" borderId="70" xfId="0" applyNumberFormat="1" applyFont="1" applyFill="1" applyBorder="1" applyAlignment="1" applyProtection="1">
      <alignment vertical="center"/>
      <protection locked="0"/>
    </xf>
    <xf numFmtId="166" fontId="84" fillId="29" borderId="71" xfId="0" quotePrefix="1" applyNumberFormat="1" applyFont="1" applyFill="1" applyBorder="1" applyAlignment="1" applyProtection="1">
      <alignment horizontal="left" vertical="center" wrapText="1"/>
      <protection locked="0"/>
    </xf>
    <xf numFmtId="166" fontId="84" fillId="29" borderId="73" xfId="310" applyNumberFormat="1" applyFont="1" applyFill="1" applyBorder="1" applyAlignment="1" applyProtection="1">
      <alignment horizontal="right" vertical="center"/>
    </xf>
    <xf numFmtId="174" fontId="84" fillId="29" borderId="73" xfId="311" applyNumberFormat="1" applyFont="1" applyFill="1" applyBorder="1" applyAlignment="1" applyProtection="1">
      <alignment horizontal="right" vertical="center"/>
    </xf>
    <xf numFmtId="174" fontId="139" fillId="30" borderId="74" xfId="311" applyNumberFormat="1" applyFont="1" applyFill="1" applyBorder="1" applyAlignment="1" applyProtection="1">
      <alignment horizontal="right" vertical="center"/>
    </xf>
    <xf numFmtId="166" fontId="84" fillId="29" borderId="71" xfId="0" quotePrefix="1" applyNumberFormat="1" applyFont="1" applyFill="1" applyBorder="1" applyAlignment="1" applyProtection="1">
      <alignment horizontal="left" vertical="center" wrapText="1" indent="1"/>
      <protection locked="0"/>
    </xf>
    <xf numFmtId="165" fontId="84" fillId="29" borderId="73" xfId="311" applyFont="1" applyFill="1" applyBorder="1" applyAlignment="1" applyProtection="1">
      <alignment horizontal="right" vertical="center"/>
    </xf>
    <xf numFmtId="166" fontId="139" fillId="30" borderId="74" xfId="310" applyNumberFormat="1" applyFont="1" applyFill="1" applyBorder="1" applyAlignment="1" applyProtection="1">
      <alignment horizontal="right" vertical="center"/>
    </xf>
    <xf numFmtId="166" fontId="0" fillId="0" borderId="0" xfId="0" applyNumberFormat="1"/>
    <xf numFmtId="166" fontId="150" fillId="0" borderId="0" xfId="310" applyNumberFormat="1" applyFont="1" applyBorder="1" applyAlignment="1" applyProtection="1">
      <alignment vertical="center"/>
      <protection locked="0"/>
    </xf>
    <xf numFmtId="166" fontId="20" fillId="0" borderId="0" xfId="310" applyNumberFormat="1" applyFont="1" applyAlignment="1" applyProtection="1">
      <alignment vertical="center"/>
      <protection locked="0"/>
    </xf>
    <xf numFmtId="166" fontId="20" fillId="0" borderId="0" xfId="310" applyNumberFormat="1" applyFont="1" applyAlignment="1" applyProtection="1">
      <alignment vertical="center" wrapText="1"/>
      <protection locked="0"/>
    </xf>
    <xf numFmtId="196" fontId="20" fillId="0" borderId="0" xfId="311" applyNumberFormat="1" applyFont="1" applyAlignment="1" applyProtection="1">
      <alignment vertical="center"/>
      <protection locked="0"/>
    </xf>
    <xf numFmtId="174" fontId="20" fillId="0" borderId="0" xfId="311" applyNumberFormat="1" applyFont="1" applyBorder="1" applyAlignment="1" applyProtection="1">
      <alignment horizontal="right" vertical="center"/>
      <protection locked="0"/>
    </xf>
    <xf numFmtId="0" fontId="86" fillId="0" borderId="0" xfId="304" applyFont="1"/>
    <xf numFmtId="8" fontId="86" fillId="0" borderId="0" xfId="304" applyNumberFormat="1" applyFont="1" applyAlignment="1">
      <alignment horizontal="right"/>
    </xf>
    <xf numFmtId="166" fontId="152" fillId="0" borderId="0" xfId="304" applyNumberFormat="1" applyFont="1" applyAlignment="1">
      <alignment horizontal="center" vertical="center"/>
    </xf>
    <xf numFmtId="166" fontId="153" fillId="0" borderId="5" xfId="304" applyNumberFormat="1" applyFont="1" applyBorder="1" applyAlignment="1">
      <alignment horizontal="right" vertical="center"/>
    </xf>
    <xf numFmtId="166" fontId="152" fillId="0" borderId="18" xfId="304" applyNumberFormat="1" applyFont="1" applyBorder="1" applyAlignment="1">
      <alignment horizontal="center" vertical="center"/>
    </xf>
    <xf numFmtId="0" fontId="1" fillId="0" borderId="0" xfId="304" applyAlignment="1">
      <alignment horizontal="center"/>
    </xf>
    <xf numFmtId="166" fontId="153" fillId="0" borderId="5" xfId="304" applyNumberFormat="1" applyFont="1" applyBorder="1" applyAlignment="1">
      <alignment horizontal="right" vertical="top" wrapText="1"/>
    </xf>
    <xf numFmtId="166" fontId="1" fillId="0" borderId="0" xfId="304" applyNumberFormat="1"/>
    <xf numFmtId="166" fontId="86" fillId="0" borderId="18" xfId="304" applyNumberFormat="1" applyFont="1" applyBorder="1" applyAlignment="1">
      <alignment vertical="top"/>
    </xf>
    <xf numFmtId="166" fontId="86" fillId="0" borderId="18" xfId="304" applyNumberFormat="1" applyFont="1" applyBorder="1" applyAlignment="1">
      <alignment horizontal="left" vertical="top" wrapText="1"/>
    </xf>
    <xf numFmtId="193" fontId="86" fillId="0" borderId="18" xfId="308" applyNumberFormat="1" applyFont="1" applyBorder="1" applyAlignment="1">
      <alignment horizontal="right" vertical="center"/>
    </xf>
    <xf numFmtId="166" fontId="86" fillId="0" borderId="18" xfId="304" applyNumberFormat="1" applyFont="1" applyBorder="1" applyAlignment="1">
      <alignment vertical="center"/>
    </xf>
    <xf numFmtId="166" fontId="86" fillId="0" borderId="18" xfId="304" applyNumberFormat="1" applyFont="1" applyBorder="1" applyAlignment="1">
      <alignment horizontal="right" vertical="center" wrapText="1"/>
    </xf>
    <xf numFmtId="0" fontId="86" fillId="0" borderId="0" xfId="304" applyFont="1" applyAlignment="1">
      <alignment vertical="top"/>
    </xf>
    <xf numFmtId="166" fontId="86" fillId="0" borderId="0" xfId="304" applyNumberFormat="1" applyFont="1" applyAlignment="1">
      <alignment vertical="top" wrapText="1"/>
    </xf>
    <xf numFmtId="166" fontId="86" fillId="0" borderId="0" xfId="304" applyNumberFormat="1" applyFont="1" applyAlignment="1">
      <alignment vertical="center"/>
    </xf>
    <xf numFmtId="166" fontId="86" fillId="0" borderId="0" xfId="304" applyNumberFormat="1" applyFont="1" applyAlignment="1">
      <alignment horizontal="right" vertical="center" wrapText="1"/>
    </xf>
    <xf numFmtId="194" fontId="86" fillId="0" borderId="0" xfId="308" applyNumberFormat="1" applyFont="1" applyBorder="1" applyAlignment="1">
      <alignment horizontal="right" vertical="center"/>
    </xf>
    <xf numFmtId="166" fontId="86" fillId="0" borderId="0" xfId="304" applyNumberFormat="1" applyFont="1" applyAlignment="1">
      <alignment vertical="top"/>
    </xf>
    <xf numFmtId="193" fontId="86" fillId="0" borderId="0" xfId="308" applyNumberFormat="1" applyFont="1" applyBorder="1" applyAlignment="1">
      <alignment horizontal="right" vertical="center"/>
    </xf>
    <xf numFmtId="166" fontId="86" fillId="0" borderId="0" xfId="304" applyNumberFormat="1" applyFont="1" applyAlignment="1">
      <alignment horizontal="right" vertical="top" wrapText="1"/>
    </xf>
    <xf numFmtId="166" fontId="86" fillId="0" borderId="0" xfId="304" quotePrefix="1" applyNumberFormat="1" applyFont="1" applyAlignment="1">
      <alignment vertical="top"/>
    </xf>
    <xf numFmtId="166" fontId="82" fillId="0" borderId="0" xfId="304" applyNumberFormat="1" applyFont="1"/>
    <xf numFmtId="49" fontId="86" fillId="0" borderId="0" xfId="304" applyNumberFormat="1" applyFont="1" applyAlignment="1">
      <alignment vertical="top"/>
    </xf>
    <xf numFmtId="166" fontId="153" fillId="0" borderId="5" xfId="304" applyNumberFormat="1" applyFont="1" applyBorder="1"/>
    <xf numFmtId="166" fontId="153" fillId="0" borderId="5" xfId="304" applyNumberFormat="1" applyFont="1" applyBorder="1" applyAlignment="1">
      <alignment wrapText="1"/>
    </xf>
    <xf numFmtId="166" fontId="153" fillId="0" borderId="0" xfId="304" applyNumberFormat="1" applyFont="1"/>
    <xf numFmtId="166" fontId="153" fillId="0" borderId="0" xfId="304" applyNumberFormat="1" applyFont="1" applyAlignment="1">
      <alignment wrapText="1"/>
    </xf>
    <xf numFmtId="166" fontId="130" fillId="0" borderId="0" xfId="304" applyNumberFormat="1" applyFont="1"/>
    <xf numFmtId="166" fontId="86" fillId="0" borderId="0" xfId="304" applyNumberFormat="1" applyFont="1" applyAlignment="1">
      <alignment wrapText="1"/>
    </xf>
    <xf numFmtId="193" fontId="86" fillId="0" borderId="0" xfId="308" applyNumberFormat="1" applyFont="1" applyBorder="1" applyAlignment="1">
      <alignment horizontal="right" vertical="top"/>
    </xf>
    <xf numFmtId="166" fontId="86" fillId="0" borderId="0" xfId="304" applyNumberFormat="1" applyFont="1"/>
    <xf numFmtId="0" fontId="154" fillId="0" borderId="0" xfId="304" applyFont="1"/>
    <xf numFmtId="194" fontId="86" fillId="0" borderId="0" xfId="308" applyNumberFormat="1" applyFont="1" applyBorder="1" applyAlignment="1">
      <alignment horizontal="right" vertical="top"/>
    </xf>
    <xf numFmtId="0" fontId="1" fillId="0" borderId="0" xfId="304" applyAlignment="1">
      <alignment vertical="center"/>
    </xf>
    <xf numFmtId="166" fontId="86" fillId="0" borderId="0" xfId="304" applyNumberFormat="1" applyFont="1" applyAlignment="1">
      <alignment vertical="center" wrapText="1"/>
    </xf>
    <xf numFmtId="166" fontId="86" fillId="0" borderId="0" xfId="304" applyNumberFormat="1" applyFont="1" applyAlignment="1">
      <alignment horizontal="right" vertical="top"/>
    </xf>
    <xf numFmtId="166" fontId="86" fillId="0" borderId="5" xfId="304" applyNumberFormat="1" applyFont="1" applyBorder="1" applyAlignment="1">
      <alignment vertical="top"/>
    </xf>
    <xf numFmtId="166" fontId="86" fillId="0" borderId="5" xfId="304" applyNumberFormat="1" applyFont="1" applyBorder="1" applyAlignment="1">
      <alignment wrapText="1"/>
    </xf>
    <xf numFmtId="194" fontId="86" fillId="0" borderId="5" xfId="308" applyNumberFormat="1" applyFont="1" applyBorder="1" applyAlignment="1">
      <alignment horizontal="right" vertical="top"/>
    </xf>
    <xf numFmtId="166" fontId="86" fillId="0" borderId="5" xfId="304" applyNumberFormat="1" applyFont="1" applyBorder="1" applyAlignment="1">
      <alignment horizontal="right" vertical="top"/>
    </xf>
    <xf numFmtId="166" fontId="86" fillId="0" borderId="5" xfId="304" applyNumberFormat="1" applyFont="1" applyBorder="1" applyAlignment="1">
      <alignment horizontal="right" vertical="top" wrapText="1"/>
    </xf>
    <xf numFmtId="166" fontId="150" fillId="0" borderId="0" xfId="90" applyNumberFormat="1" applyFont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178" fontId="1" fillId="0" borderId="0" xfId="199" applyNumberFormat="1" applyFont="1"/>
    <xf numFmtId="17" fontId="1" fillId="0" borderId="0" xfId="0" applyNumberFormat="1" applyFont="1"/>
    <xf numFmtId="3" fontId="1" fillId="29" borderId="0" xfId="0" applyNumberFormat="1" applyFont="1" applyFill="1"/>
    <xf numFmtId="178" fontId="1" fillId="29" borderId="0" xfId="210" applyNumberFormat="1" applyFont="1" applyFill="1"/>
    <xf numFmtId="178" fontId="1" fillId="0" borderId="0" xfId="199" applyNumberFormat="1" applyFont="1" applyFill="1"/>
    <xf numFmtId="0" fontId="1" fillId="0" borderId="0" xfId="0" applyFont="1"/>
    <xf numFmtId="4" fontId="53" fillId="0" borderId="0" xfId="90" applyNumberFormat="1" applyFont="1" applyFill="1" applyBorder="1" applyAlignment="1" applyProtection="1">
      <alignment horizontal="left" indent="2"/>
      <protection locked="0"/>
    </xf>
    <xf numFmtId="166" fontId="115" fillId="0" borderId="0" xfId="90" applyNumberFormat="1" applyFont="1" applyFill="1" applyBorder="1" applyAlignment="1" applyProtection="1">
      <alignment horizontal="left" indent="4"/>
      <protection locked="0"/>
    </xf>
    <xf numFmtId="175" fontId="115" fillId="0" borderId="0" xfId="90" applyNumberFormat="1" applyFont="1" applyFill="1" applyBorder="1" applyAlignment="1" applyProtection="1">
      <alignment horizontal="right"/>
      <protection locked="0"/>
    </xf>
    <xf numFmtId="166" fontId="115" fillId="0" borderId="0" xfId="90" applyNumberFormat="1" applyFont="1" applyFill="1" applyBorder="1" applyAlignment="1" applyProtection="1">
      <alignment horizontal="left" indent="1"/>
      <protection locked="0"/>
    </xf>
    <xf numFmtId="166" fontId="104" fillId="0" borderId="0" xfId="90" applyNumberFormat="1" applyFont="1" applyFill="1" applyBorder="1" applyAlignment="1" applyProtection="1">
      <alignment horizontal="left"/>
      <protection locked="0"/>
    </xf>
    <xf numFmtId="0" fontId="54" fillId="0" borderId="18" xfId="0" applyFont="1" applyBorder="1" applyAlignment="1">
      <alignment horizontal="left" vertical="top" wrapText="1"/>
    </xf>
    <xf numFmtId="174" fontId="54" fillId="0" borderId="18" xfId="89" applyNumberFormat="1" applyFont="1" applyBorder="1" applyAlignment="1">
      <alignment horizontal="left" vertical="center" wrapText="1"/>
    </xf>
    <xf numFmtId="187" fontId="58" fillId="0" borderId="0" xfId="66" applyNumberFormat="1" applyFont="1" applyAlignment="1">
      <alignment horizontal="left" wrapText="1"/>
    </xf>
    <xf numFmtId="0" fontId="84" fillId="0" borderId="0" xfId="66" applyFont="1" applyAlignment="1">
      <alignment horizontal="left" vertical="top" wrapText="1"/>
    </xf>
    <xf numFmtId="166" fontId="67" fillId="25" borderId="22" xfId="90" applyNumberFormat="1" applyFont="1" applyFill="1" applyBorder="1" applyAlignment="1" applyProtection="1">
      <alignment horizontal="center" vertical="center"/>
      <protection locked="0"/>
    </xf>
    <xf numFmtId="166" fontId="67" fillId="25" borderId="16" xfId="90" applyNumberFormat="1" applyFont="1" applyFill="1" applyBorder="1" applyAlignment="1" applyProtection="1">
      <alignment horizontal="center" vertical="center"/>
      <protection locked="0"/>
    </xf>
    <xf numFmtId="0" fontId="84" fillId="0" borderId="0" xfId="66" applyFont="1" applyAlignment="1">
      <alignment horizontal="left" wrapText="1"/>
    </xf>
    <xf numFmtId="0" fontId="80" fillId="27" borderId="40" xfId="307" applyFont="1" applyFill="1" applyBorder="1" applyAlignment="1">
      <alignment horizontal="center" vertical="center"/>
    </xf>
    <xf numFmtId="0" fontId="80" fillId="27" borderId="42" xfId="307" applyFont="1" applyFill="1" applyBorder="1" applyAlignment="1">
      <alignment horizontal="center" vertical="center"/>
    </xf>
    <xf numFmtId="166" fontId="81" fillId="31" borderId="60" xfId="309" applyNumberFormat="1" applyFont="1" applyFill="1" applyBorder="1" applyAlignment="1">
      <alignment horizontal="center"/>
    </xf>
    <xf numFmtId="166" fontId="81" fillId="31" borderId="61" xfId="309" applyNumberFormat="1" applyFont="1" applyFill="1" applyBorder="1" applyAlignment="1">
      <alignment horizontal="center"/>
    </xf>
    <xf numFmtId="0" fontId="80" fillId="27" borderId="37" xfId="307" applyFont="1" applyFill="1" applyBorder="1" applyAlignment="1">
      <alignment horizontal="center" vertical="center"/>
    </xf>
    <xf numFmtId="0" fontId="80" fillId="27" borderId="43" xfId="307" applyFont="1" applyFill="1" applyBorder="1" applyAlignment="1">
      <alignment horizontal="center" vertical="center"/>
    </xf>
    <xf numFmtId="0" fontId="80" fillId="27" borderId="38" xfId="307" applyFont="1" applyFill="1" applyBorder="1" applyAlignment="1">
      <alignment horizontal="center" vertical="center"/>
    </xf>
    <xf numFmtId="0" fontId="80" fillId="27" borderId="44" xfId="307" applyFont="1" applyFill="1" applyBorder="1" applyAlignment="1">
      <alignment horizontal="center" vertical="center"/>
    </xf>
    <xf numFmtId="0" fontId="80" fillId="27" borderId="39" xfId="307" applyFont="1" applyFill="1" applyBorder="1" applyAlignment="1">
      <alignment horizontal="center" vertical="center"/>
    </xf>
    <xf numFmtId="0" fontId="80" fillId="27" borderId="45" xfId="307" applyFont="1" applyFill="1" applyBorder="1" applyAlignment="1">
      <alignment horizontal="center" vertical="center"/>
    </xf>
    <xf numFmtId="0" fontId="80" fillId="27" borderId="41" xfId="307" applyFont="1" applyFill="1" applyBorder="1" applyAlignment="1">
      <alignment horizontal="center" vertical="center"/>
    </xf>
    <xf numFmtId="0" fontId="84" fillId="29" borderId="0" xfId="224" applyFont="1" applyFill="1" applyAlignment="1">
      <alignment horizontal="justify" vertical="center" wrapText="1"/>
    </xf>
    <xf numFmtId="0" fontId="133" fillId="34" borderId="51" xfId="226" applyFont="1" applyFill="1" applyBorder="1" applyAlignment="1">
      <alignment horizontal="center" vertical="center" wrapText="1"/>
    </xf>
    <xf numFmtId="0" fontId="133" fillId="34" borderId="15" xfId="226" applyFont="1" applyFill="1" applyBorder="1" applyAlignment="1">
      <alignment horizontal="center" vertical="center" wrapText="1"/>
    </xf>
    <xf numFmtId="0" fontId="133" fillId="34" borderId="15" xfId="226" applyFont="1" applyFill="1" applyBorder="1" applyAlignment="1">
      <alignment horizontal="center" vertical="center"/>
    </xf>
    <xf numFmtId="0" fontId="133" fillId="34" borderId="51" xfId="226" applyFont="1" applyFill="1" applyBorder="1" applyAlignment="1">
      <alignment horizontal="center" vertical="center"/>
    </xf>
    <xf numFmtId="166" fontId="89" fillId="26" borderId="7" xfId="303" applyNumberFormat="1" applyFont="1" applyFill="1" applyBorder="1" applyAlignment="1" applyProtection="1">
      <alignment horizontal="center" vertical="center"/>
      <protection locked="0"/>
    </xf>
    <xf numFmtId="166" fontId="89" fillId="26" borderId="23" xfId="303" applyNumberFormat="1" applyFont="1" applyFill="1" applyBorder="1" applyAlignment="1" applyProtection="1">
      <alignment horizontal="center" vertical="center"/>
      <protection locked="0"/>
    </xf>
    <xf numFmtId="0" fontId="147" fillId="0" borderId="0" xfId="0" applyFont="1" applyAlignment="1">
      <alignment horizontal="center"/>
    </xf>
    <xf numFmtId="166" fontId="133" fillId="27" borderId="63" xfId="310" applyNumberFormat="1" applyFont="1" applyFill="1" applyBorder="1" applyAlignment="1" applyProtection="1">
      <alignment horizontal="center" vertical="center"/>
      <protection locked="0"/>
    </xf>
    <xf numFmtId="166" fontId="133" fillId="27" borderId="64" xfId="310" applyNumberFormat="1" applyFont="1" applyFill="1" applyBorder="1" applyAlignment="1" applyProtection="1">
      <alignment horizontal="center" vertical="center"/>
      <protection locked="0"/>
    </xf>
    <xf numFmtId="166" fontId="153" fillId="0" borderId="5" xfId="304" applyNumberFormat="1" applyFont="1" applyBorder="1" applyAlignment="1">
      <alignment horizontal="left" vertical="center"/>
    </xf>
    <xf numFmtId="166" fontId="153" fillId="0" borderId="5" xfId="304" applyNumberFormat="1" applyFont="1" applyBorder="1" applyAlignment="1">
      <alignment horizontal="left" vertical="top" wrapText="1"/>
    </xf>
    <xf numFmtId="0" fontId="1" fillId="0" borderId="0" xfId="304" applyAlignment="1">
      <alignment horizontal="center"/>
    </xf>
    <xf numFmtId="0" fontId="151" fillId="0" borderId="0" xfId="304" applyFont="1" applyAlignment="1">
      <alignment horizontal="center"/>
    </xf>
    <xf numFmtId="0" fontId="133" fillId="27" borderId="18" xfId="304" applyFont="1" applyFill="1" applyBorder="1" applyAlignment="1">
      <alignment horizontal="center" vertical="center"/>
    </xf>
    <xf numFmtId="0" fontId="86" fillId="0" borderId="75" xfId="304" applyFont="1" applyBorder="1" applyAlignment="1">
      <alignment horizontal="center" vertical="center"/>
    </xf>
    <xf numFmtId="0" fontId="86" fillId="0" borderId="5" xfId="304" applyFont="1" applyBorder="1" applyAlignment="1">
      <alignment horizontal="center" vertical="center"/>
    </xf>
    <xf numFmtId="0" fontId="86" fillId="0" borderId="53" xfId="304" applyFont="1" applyBorder="1" applyAlignment="1">
      <alignment horizontal="center" vertical="center"/>
    </xf>
    <xf numFmtId="0" fontId="133" fillId="27" borderId="76" xfId="304" applyFont="1" applyFill="1" applyBorder="1" applyAlignment="1">
      <alignment horizontal="center" vertical="center" wrapText="1"/>
    </xf>
    <xf numFmtId="0" fontId="133" fillId="27" borderId="77" xfId="304" applyFont="1" applyFill="1" applyBorder="1" applyAlignment="1">
      <alignment horizontal="center" vertical="center" wrapText="1"/>
    </xf>
  </cellXfs>
  <cellStyles count="312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0let" xfId="19" xr:uid="{00000000-0005-0000-0000-000012000000}"/>
    <cellStyle name="b0let 2" xfId="20" xr:uid="{00000000-0005-0000-0000-000013000000}"/>
    <cellStyle name="Bol-Data" xfId="21" xr:uid="{00000000-0005-0000-0000-000014000000}"/>
    <cellStyle name="bolet" xfId="22" xr:uid="{00000000-0005-0000-0000-000015000000}"/>
    <cellStyle name="Boletim" xfId="23" xr:uid="{00000000-0005-0000-0000-000016000000}"/>
    <cellStyle name="Boletim 2" xfId="24" xr:uid="{00000000-0005-0000-0000-000017000000}"/>
    <cellStyle name="Bom" xfId="25" builtinId="26" customBuiltin="1"/>
    <cellStyle name="Cabe‡alho 1" xfId="26" xr:uid="{00000000-0005-0000-0000-000019000000}"/>
    <cellStyle name="Cabe‡alho 1 2" xfId="27" xr:uid="{00000000-0005-0000-0000-00001A000000}"/>
    <cellStyle name="Cabe‡alho 2" xfId="28" xr:uid="{00000000-0005-0000-0000-00001B000000}"/>
    <cellStyle name="Cabe‡alho 2 2" xfId="29" xr:uid="{00000000-0005-0000-0000-00001C000000}"/>
    <cellStyle name="Cabeçalho 1" xfId="30" xr:uid="{00000000-0005-0000-0000-00001D000000}"/>
    <cellStyle name="Cabeçalho 2" xfId="31" xr:uid="{00000000-0005-0000-0000-00001E000000}"/>
    <cellStyle name="Cálculo" xfId="32" builtinId="22" customBuiltin="1"/>
    <cellStyle name="Capítulo" xfId="33" xr:uid="{00000000-0005-0000-0000-000020000000}"/>
    <cellStyle name="Célula de Verificação" xfId="34" builtinId="23" customBuiltin="1"/>
    <cellStyle name="Célula Vinculada" xfId="35" builtinId="24" customBuiltin="1"/>
    <cellStyle name="Comma" xfId="36" xr:uid="{00000000-0005-0000-0000-000023000000}"/>
    <cellStyle name="Comma [0]_Auxiliar" xfId="37" xr:uid="{00000000-0005-0000-0000-000024000000}"/>
    <cellStyle name="Comma_Agenda" xfId="38" xr:uid="{00000000-0005-0000-0000-000025000000}"/>
    <cellStyle name="Currency [0]_Auxiliar" xfId="39" xr:uid="{00000000-0005-0000-0000-000026000000}"/>
    <cellStyle name="Currency_Auxiliar" xfId="40" xr:uid="{00000000-0005-0000-0000-000027000000}"/>
    <cellStyle name="Data" xfId="41" xr:uid="{00000000-0005-0000-0000-000028000000}"/>
    <cellStyle name="Data 2" xfId="42" xr:uid="{00000000-0005-0000-0000-000029000000}"/>
    <cellStyle name="Ênfase1" xfId="43" builtinId="29" customBuiltin="1"/>
    <cellStyle name="Ênfase2" xfId="44" builtinId="33" customBuiltin="1"/>
    <cellStyle name="Ênfase3" xfId="45" builtinId="37" customBuiltin="1"/>
    <cellStyle name="Ênfase4" xfId="46" builtinId="41" customBuiltin="1"/>
    <cellStyle name="Ênfase5" xfId="47" builtinId="45" customBuiltin="1"/>
    <cellStyle name="Ênfase6" xfId="48" builtinId="49" customBuiltin="1"/>
    <cellStyle name="Entrada" xfId="49" builtinId="20" customBuiltin="1"/>
    <cellStyle name="Euro" xfId="50" xr:uid="{00000000-0005-0000-0000-000031000000}"/>
    <cellStyle name="Euro 2" xfId="177" xr:uid="{00000000-0005-0000-0000-000032000000}"/>
    <cellStyle name="Euro 2 2" xfId="265" xr:uid="{7C368950-06E6-431B-9E49-8944DDD2AEAD}"/>
    <cellStyle name="Fim" xfId="51" xr:uid="{00000000-0005-0000-0000-000033000000}"/>
    <cellStyle name="Fim 2" xfId="227" xr:uid="{1B841E06-23BF-457A-9916-106B8E806105}"/>
    <cellStyle name="Fixo" xfId="52" xr:uid="{00000000-0005-0000-0000-000034000000}"/>
    <cellStyle name="Fonte" xfId="53" xr:uid="{00000000-0005-0000-0000-000035000000}"/>
    <cellStyle name="Hiperlink 2" xfId="54" xr:uid="{00000000-0005-0000-0000-000036000000}"/>
    <cellStyle name="Indefinido" xfId="56" xr:uid="{00000000-0005-0000-0000-000038000000}"/>
    <cellStyle name="Jr_Normal" xfId="57" xr:uid="{00000000-0005-0000-0000-000039000000}"/>
    <cellStyle name="Leg_It_1" xfId="58" xr:uid="{00000000-0005-0000-0000-00003A000000}"/>
    <cellStyle name="Moeda 2" xfId="128" xr:uid="{00000000-0005-0000-0000-00003C000000}"/>
    <cellStyle name="Moeda 2 2" xfId="245" xr:uid="{45E1ABCE-1717-442A-BAFA-25BE6420BD46}"/>
    <cellStyle name="Moeda 3" xfId="134" xr:uid="{00000000-0005-0000-0000-00003D000000}"/>
    <cellStyle name="Moeda 4" xfId="178" xr:uid="{00000000-0005-0000-0000-00003E000000}"/>
    <cellStyle name="Moeda 4 2" xfId="266" xr:uid="{22158F28-7157-4B65-AFDB-5B0F7D8AC32C}"/>
    <cellStyle name="Moeda 5" xfId="242" xr:uid="{03DBD1BA-6643-4BC7-A18C-2946BE9BF722}"/>
    <cellStyle name="Moeda0" xfId="59" xr:uid="{00000000-0005-0000-0000-00003F000000}"/>
    <cellStyle name="Neutro" xfId="60" builtinId="28" customBuiltin="1"/>
    <cellStyle name="Normal" xfId="0" builtinId="0"/>
    <cellStyle name="Normal 10" xfId="132" xr:uid="{00000000-0005-0000-0000-000042000000}"/>
    <cellStyle name="Normal 10 2" xfId="179" xr:uid="{00000000-0005-0000-0000-000043000000}"/>
    <cellStyle name="Normal 10 2 2" xfId="267" xr:uid="{0B40D520-B6D8-42D5-AA6D-AE1B87D90B07}"/>
    <cellStyle name="Normal 10 3" xfId="195" xr:uid="{00000000-0005-0000-0000-000044000000}"/>
    <cellStyle name="Normal 10 3 2" xfId="282" xr:uid="{74D50B37-0021-422D-8633-C66C423E2C7B}"/>
    <cellStyle name="Normal 10 4" xfId="196" xr:uid="{00000000-0005-0000-0000-000045000000}"/>
    <cellStyle name="Normal 10 4 2" xfId="283" xr:uid="{3443657B-B95B-43BD-BF6A-FF5C8869C566}"/>
    <cellStyle name="Normal 10 5" xfId="197" xr:uid="{00000000-0005-0000-0000-000046000000}"/>
    <cellStyle name="Normal 10 5 2" xfId="284" xr:uid="{61FFCA0C-17D1-4D33-A130-AB23E606946C}"/>
    <cellStyle name="Normal 10 6" xfId="249" xr:uid="{C1ED627F-E65B-4D06-90C4-AAA558E60978}"/>
    <cellStyle name="Normal 11" xfId="175" xr:uid="{00000000-0005-0000-0000-000047000000}"/>
    <cellStyle name="Normal 11 2" xfId="263" xr:uid="{0B938CF7-11AD-43C2-ADC5-3545436CD5A6}"/>
    <cellStyle name="Normal 12" xfId="193" xr:uid="{00000000-0005-0000-0000-000048000000}"/>
    <cellStyle name="Normal 13" xfId="198" xr:uid="{00000000-0005-0000-0000-000049000000}"/>
    <cellStyle name="Normal 13 2" xfId="285" xr:uid="{BA296FC8-2D23-4C17-9386-8CF4521EDAEA}"/>
    <cellStyle name="Normal 14" xfId="200" xr:uid="{00000000-0005-0000-0000-00004A000000}"/>
    <cellStyle name="Normal 14 2" xfId="287" xr:uid="{93A3A8E1-43F4-4006-B693-35F77A1D8DF9}"/>
    <cellStyle name="Normal 15" xfId="209" xr:uid="{00000000-0005-0000-0000-00004B000000}"/>
    <cellStyle name="Normal 15 2" xfId="294" xr:uid="{C3EF5096-8908-485B-B031-4A5CE4E79B54}"/>
    <cellStyle name="Normal 16" xfId="217" xr:uid="{00000000-0005-0000-0000-00004C000000}"/>
    <cellStyle name="Normal 16 2" xfId="300" xr:uid="{8F0E147F-BD1C-49A1-8B4D-C85207BEEF30}"/>
    <cellStyle name="Normal 17" xfId="304" xr:uid="{35C04500-8FDD-468A-AF9B-88A40B229E22}"/>
    <cellStyle name="Normal 2" xfId="61" xr:uid="{00000000-0005-0000-0000-00004D000000}"/>
    <cellStyle name="Normal 2 2" xfId="62" xr:uid="{00000000-0005-0000-0000-00004E000000}"/>
    <cellStyle name="Normal 2 2 2" xfId="205" xr:uid="{00000000-0005-0000-0000-00004F000000}"/>
    <cellStyle name="Normal 2 2 2 2" xfId="224" xr:uid="{A99AC3D5-2A4F-43B3-BA08-347A3A38CB12}"/>
    <cellStyle name="Normal 2 3" xfId="136" xr:uid="{00000000-0005-0000-0000-000050000000}"/>
    <cellStyle name="Normal 2 3 2" xfId="208" xr:uid="{00000000-0005-0000-0000-000051000000}"/>
    <cellStyle name="Normal 2 3 4" xfId="302" xr:uid="{0609D291-344B-495C-BCB7-F87EA44C6B9B}"/>
    <cellStyle name="Normal 2 4" xfId="135" xr:uid="{00000000-0005-0000-0000-000052000000}"/>
    <cellStyle name="Normal 2 5" xfId="203" xr:uid="{00000000-0005-0000-0000-000053000000}"/>
    <cellStyle name="Normal 2 5 2" xfId="290" xr:uid="{DD2EBA38-B0FA-4B72-8EF4-7A8C9BB36452}"/>
    <cellStyle name="Normal 2 6" xfId="219" xr:uid="{EE16037E-EB71-43CB-BBA9-790A1907517B}"/>
    <cellStyle name="Normal 2 7" xfId="223" xr:uid="{01039D37-2675-4D5F-9C0B-EC9A32018F38}"/>
    <cellStyle name="Normal 2 8" xfId="226" xr:uid="{163F4C12-DEA8-49D9-865B-DB7ED416A156}"/>
    <cellStyle name="Normal 2 9" xfId="306" xr:uid="{B163D7CF-1908-45A8-85C3-481594B30165}"/>
    <cellStyle name="Normal 3" xfId="63" xr:uid="{00000000-0005-0000-0000-000054000000}"/>
    <cellStyle name="Normal 3 2" xfId="64" xr:uid="{00000000-0005-0000-0000-000055000000}"/>
    <cellStyle name="Normal 3 2 2" xfId="228" xr:uid="{64B2E364-A1F4-4892-8250-DDD7FA48E4BC}"/>
    <cellStyle name="Normal 3 3" xfId="121" xr:uid="{00000000-0005-0000-0000-000056000000}"/>
    <cellStyle name="Normal 3 4" xfId="137" xr:uid="{00000000-0005-0000-0000-000057000000}"/>
    <cellStyle name="Normal 4" xfId="65" xr:uid="{00000000-0005-0000-0000-000058000000}"/>
    <cellStyle name="Normal 4 2" xfId="138" xr:uid="{00000000-0005-0000-0000-000059000000}"/>
    <cellStyle name="Normal 4 2 2" xfId="251" xr:uid="{BB1096D5-B271-4833-B20E-F363EA58DE94}"/>
    <cellStyle name="Normal 4 3" xfId="180" xr:uid="{00000000-0005-0000-0000-00005A000000}"/>
    <cellStyle name="Normal 4 3 2" xfId="268" xr:uid="{873B77B4-097E-4EB1-ABDA-06CAEF638A10}"/>
    <cellStyle name="Normal 5" xfId="118" xr:uid="{00000000-0005-0000-0000-00005B000000}"/>
    <cellStyle name="Normal 5 2" xfId="216" xr:uid="{00000000-0005-0000-0000-00005C000000}"/>
    <cellStyle name="Normal 6" xfId="119" xr:uid="{00000000-0005-0000-0000-00005D000000}"/>
    <cellStyle name="Normal 6 2" xfId="130" xr:uid="{00000000-0005-0000-0000-00005E000000}"/>
    <cellStyle name="Normal 6 2 2" xfId="220" xr:uid="{937CBBA2-E2A8-42B1-9D3E-7306A6909FA8}"/>
    <cellStyle name="Normal 6 2 3" xfId="247" xr:uid="{CE9F5F9C-5E3E-4523-A8B5-1DB105260D9E}"/>
    <cellStyle name="Normal 6 2 4" xfId="307" xr:uid="{3A8BFC34-A9A4-4C5D-9D74-63E65C44B447}"/>
    <cellStyle name="Normal 6 3" xfId="238" xr:uid="{59946211-8704-4A76-A878-A2D934CD9396}"/>
    <cellStyle name="Normal 7" xfId="124" xr:uid="{00000000-0005-0000-0000-00005F000000}"/>
    <cellStyle name="Normal 8" xfId="125" xr:uid="{00000000-0005-0000-0000-000060000000}"/>
    <cellStyle name="Normal 8 2" xfId="243" xr:uid="{F45B27CD-F3F9-4A1C-A171-318E2025A9CB}"/>
    <cellStyle name="Normal 9" xfId="129" xr:uid="{00000000-0005-0000-0000-000061000000}"/>
    <cellStyle name="Normal 9 2" xfId="246" xr:uid="{131EBD5E-8246-45E7-9495-A415514866D2}"/>
    <cellStyle name="Normal_Limitação_Demais Poderes_Aval 4º bim" xfId="66" xr:uid="{00000000-0005-0000-0000-000062000000}"/>
    <cellStyle name="Nota" xfId="67" builtinId="10" customBuiltin="1"/>
    <cellStyle name="Nota 2" xfId="68" xr:uid="{00000000-0005-0000-0000-000066000000}"/>
    <cellStyle name="Nota 2 2" xfId="139" xr:uid="{00000000-0005-0000-0000-000067000000}"/>
    <cellStyle name="Nota 3" xfId="140" xr:uid="{00000000-0005-0000-0000-000068000000}"/>
    <cellStyle name="Nota 4" xfId="181" xr:uid="{00000000-0005-0000-0000-000069000000}"/>
    <cellStyle name="Nota 4 2" xfId="269" xr:uid="{6A012E5C-39F4-4D2A-9E90-CF3E61EF3F73}"/>
    <cellStyle name="Percent_Agenda" xfId="69" xr:uid="{00000000-0005-0000-0000-00006A000000}"/>
    <cellStyle name="Percentual" xfId="70" xr:uid="{00000000-0005-0000-0000-00006B000000}"/>
    <cellStyle name="Percentual 2" xfId="71" xr:uid="{00000000-0005-0000-0000-00006C000000}"/>
    <cellStyle name="Percentual 2 2" xfId="141" xr:uid="{00000000-0005-0000-0000-00006D000000}"/>
    <cellStyle name="Percentual 3" xfId="142" xr:uid="{00000000-0005-0000-0000-00006E000000}"/>
    <cellStyle name="Percentual 4" xfId="143" xr:uid="{00000000-0005-0000-0000-00006F000000}"/>
    <cellStyle name="Ponto" xfId="72" xr:uid="{00000000-0005-0000-0000-000070000000}"/>
    <cellStyle name="Ponto 2" xfId="73" xr:uid="{00000000-0005-0000-0000-000071000000}"/>
    <cellStyle name="Ponto 2 2" xfId="144" xr:uid="{00000000-0005-0000-0000-000072000000}"/>
    <cellStyle name="Ponto 3" xfId="145" xr:uid="{00000000-0005-0000-0000-000073000000}"/>
    <cellStyle name="Ponto 4" xfId="146" xr:uid="{00000000-0005-0000-0000-000074000000}"/>
    <cellStyle name="Porcentagem" xfId="74" builtinId="5"/>
    <cellStyle name="Porcentagem 2" xfId="75" xr:uid="{00000000-0005-0000-0000-000076000000}"/>
    <cellStyle name="Porcentagem 2 2" xfId="76" xr:uid="{00000000-0005-0000-0000-000077000000}"/>
    <cellStyle name="Porcentagem 2 2 2" xfId="229" xr:uid="{0AFE0F0B-7EE8-4894-9EB5-4C4B5C96E455}"/>
    <cellStyle name="Porcentagem 2 3" xfId="147" xr:uid="{00000000-0005-0000-0000-000078000000}"/>
    <cellStyle name="Porcentagem 3" xfId="77" xr:uid="{00000000-0005-0000-0000-000079000000}"/>
    <cellStyle name="Porcentagem 3 2" xfId="149" xr:uid="{00000000-0005-0000-0000-00007A000000}"/>
    <cellStyle name="Porcentagem 3 3" xfId="148" xr:uid="{00000000-0005-0000-0000-00007B000000}"/>
    <cellStyle name="Porcentagem 4" xfId="78" xr:uid="{00000000-0005-0000-0000-00007C000000}"/>
    <cellStyle name="Porcentagem 4 2" xfId="150" xr:uid="{00000000-0005-0000-0000-00007D000000}"/>
    <cellStyle name="Porcentagem 5" xfId="79" xr:uid="{00000000-0005-0000-0000-00007E000000}"/>
    <cellStyle name="Porcentagem 5 2" xfId="151" xr:uid="{00000000-0005-0000-0000-00007F000000}"/>
    <cellStyle name="Porcentagem 5 2 2" xfId="252" xr:uid="{C8BDF930-9B67-42DA-8965-8718C333DDF8}"/>
    <cellStyle name="Porcentagem 5 3" xfId="183" xr:uid="{00000000-0005-0000-0000-000080000000}"/>
    <cellStyle name="Porcentagem 5 3 2" xfId="271" xr:uid="{9CA069DE-D183-431B-8591-DE36B0926666}"/>
    <cellStyle name="Porcentagem 5 4" xfId="230" xr:uid="{885DC74C-042A-494F-967A-8D479B23918F}"/>
    <cellStyle name="Porcentagem 6" xfId="127" xr:uid="{00000000-0005-0000-0000-000081000000}"/>
    <cellStyle name="Porcentagem 6 2" xfId="152" xr:uid="{00000000-0005-0000-0000-000082000000}"/>
    <cellStyle name="Porcentagem 7" xfId="182" xr:uid="{00000000-0005-0000-0000-000083000000}"/>
    <cellStyle name="Porcentagem 7 2" xfId="270" xr:uid="{2FB0673A-432E-4196-B471-AC37FCFAA13C}"/>
    <cellStyle name="Ruim" xfId="55" builtinId="27" customBuiltin="1"/>
    <cellStyle name="Saída" xfId="80" builtinId="21" customBuiltin="1"/>
    <cellStyle name="Sep. milhar [0]" xfId="81" xr:uid="{00000000-0005-0000-0000-000085000000}"/>
    <cellStyle name="Sep. milhar [0] 2" xfId="82" xr:uid="{00000000-0005-0000-0000-000086000000}"/>
    <cellStyle name="Sep. milhar [0] 3" xfId="153" xr:uid="{00000000-0005-0000-0000-000087000000}"/>
    <cellStyle name="Sep. milhar [2]" xfId="83" xr:uid="{00000000-0005-0000-0000-000088000000}"/>
    <cellStyle name="Sep. milhar [2] 2" xfId="155" xr:uid="{00000000-0005-0000-0000-000089000000}"/>
    <cellStyle name="Sep. milhar [2] 3" xfId="154" xr:uid="{00000000-0005-0000-0000-00008A000000}"/>
    <cellStyle name="Separador de m" xfId="84" xr:uid="{00000000-0005-0000-0000-00008B000000}"/>
    <cellStyle name="Separador de m 2" xfId="85" xr:uid="{00000000-0005-0000-0000-00008C000000}"/>
    <cellStyle name="Separador de m 3" xfId="156" xr:uid="{00000000-0005-0000-0000-00008D000000}"/>
    <cellStyle name="Separador de m 4" xfId="173" xr:uid="{00000000-0005-0000-0000-00008E000000}"/>
    <cellStyle name="Separador de m 4 2" xfId="261" xr:uid="{FA748D2C-4030-477C-AE1D-B932EAA651DD}"/>
    <cellStyle name="Separador de m 5" xfId="184" xr:uid="{00000000-0005-0000-0000-00008F000000}"/>
    <cellStyle name="Separador de m 5 2" xfId="272" xr:uid="{B3DD4146-85A6-4E42-99E3-0365982F40EC}"/>
    <cellStyle name="Separador de milhares 2" xfId="86" xr:uid="{00000000-0005-0000-0000-000090000000}"/>
    <cellStyle name="Separador de milhares 2 2" xfId="87" xr:uid="{00000000-0005-0000-0000-000091000000}"/>
    <cellStyle name="Separador de milhares 2 2 2" xfId="158" xr:uid="{00000000-0005-0000-0000-000092000000}"/>
    <cellStyle name="Separador de milhares 2 2 2 2" xfId="254" xr:uid="{7FEF518F-B2E1-483F-BEFB-FB3465C9CBEC}"/>
    <cellStyle name="Separador de milhares 2 2 3" xfId="186" xr:uid="{00000000-0005-0000-0000-000093000000}"/>
    <cellStyle name="Separador de milhares 2 2 3 2" xfId="274" xr:uid="{46F90AB4-B938-43C6-A2C8-A2B661BA4D50}"/>
    <cellStyle name="Separador de milhares 2 2 4" xfId="231" xr:uid="{F0933D53-B140-4826-ADA4-02140BF2D3C8}"/>
    <cellStyle name="Separador de milhares 2 3" xfId="157" xr:uid="{00000000-0005-0000-0000-000094000000}"/>
    <cellStyle name="Separador de milhares 2 3 2" xfId="253" xr:uid="{80B71778-9AD0-451D-A3E3-60E682CC98DA}"/>
    <cellStyle name="Separador de milhares 2 4" xfId="185" xr:uid="{00000000-0005-0000-0000-000095000000}"/>
    <cellStyle name="Separador de milhares 2 4 2" xfId="273" xr:uid="{B5A2ECF1-D079-402F-83DF-55AD4B9AE04F}"/>
    <cellStyle name="Separador de milhares 3" xfId="159" xr:uid="{00000000-0005-0000-0000-000096000000}"/>
    <cellStyle name="Separador de milhares 3 2" xfId="187" xr:uid="{00000000-0005-0000-0000-000097000000}"/>
    <cellStyle name="Separador de milhares 3 2 2" xfId="275" xr:uid="{2D0FEFAF-B6AB-4FD5-8F4F-3E2545CE780F}"/>
    <cellStyle name="Separador de milhares 3 3" xfId="255" xr:uid="{75FFC68D-AC4D-4B9E-B4E0-FE18DC9527F7}"/>
    <cellStyle name="Separador de milhares_apresentação ministro" xfId="88" xr:uid="{00000000-0005-0000-0000-000098000000}"/>
    <cellStyle name="Separador de milhares_apresentação ministro 2" xfId="89" xr:uid="{00000000-0005-0000-0000-000099000000}"/>
    <cellStyle name="Separador de milhares_NFGC_ASTEC" xfId="90" xr:uid="{00000000-0005-0000-0000-00009A000000}"/>
    <cellStyle name="Separador de milhares_NFGC_ASTEC 2" xfId="91" xr:uid="{00000000-0005-0000-0000-00009B000000}"/>
    <cellStyle name="Separador de milhares_NFGC_ASTEC 3" xfId="310" xr:uid="{8A5BFEED-AEB0-4237-B83F-B57BA0C563C6}"/>
    <cellStyle name="Separador de milhares_NFGC_ASTEC 3 2" xfId="303" xr:uid="{5B42C566-C36C-4C38-BA42-E4A208301BD4}"/>
    <cellStyle name="Separador de milhares_NFGC_ASTEC 4" xfId="92" xr:uid="{00000000-0005-0000-0000-00009D000000}"/>
    <cellStyle name="Texto de Aviso" xfId="93" builtinId="11" customBuiltin="1"/>
    <cellStyle name="Texto Explicativo" xfId="94" builtinId="53" customBuiltin="1"/>
    <cellStyle name="Título" xfId="95" builtinId="15" customBuiltin="1"/>
    <cellStyle name="Título 1" xfId="96" builtinId="16" customBuiltin="1"/>
    <cellStyle name="Título 2" xfId="97" builtinId="17" customBuiltin="1"/>
    <cellStyle name="Título 3" xfId="98" builtinId="18" customBuiltin="1"/>
    <cellStyle name="Título 4" xfId="99" builtinId="19" customBuiltin="1"/>
    <cellStyle name="Título 5" xfId="100" xr:uid="{00000000-0005-0000-0000-0000A8000000}"/>
    <cellStyle name="Título 5 2" xfId="160" xr:uid="{00000000-0005-0000-0000-0000A9000000}"/>
    <cellStyle name="Titulo1" xfId="101" xr:uid="{00000000-0005-0000-0000-0000AA000000}"/>
    <cellStyle name="Titulo1 2" xfId="102" xr:uid="{00000000-0005-0000-0000-0000AB000000}"/>
    <cellStyle name="Titulo1 2 2" xfId="161" xr:uid="{00000000-0005-0000-0000-0000AC000000}"/>
    <cellStyle name="Titulo1 3" xfId="162" xr:uid="{00000000-0005-0000-0000-0000AD000000}"/>
    <cellStyle name="Titulo1 4" xfId="163" xr:uid="{00000000-0005-0000-0000-0000AE000000}"/>
    <cellStyle name="Titulo2" xfId="103" xr:uid="{00000000-0005-0000-0000-0000AF000000}"/>
    <cellStyle name="Titulo2 2" xfId="104" xr:uid="{00000000-0005-0000-0000-0000B0000000}"/>
    <cellStyle name="Titulo2 2 2" xfId="164" xr:uid="{00000000-0005-0000-0000-0000B1000000}"/>
    <cellStyle name="Titulo2 3" xfId="165" xr:uid="{00000000-0005-0000-0000-0000B2000000}"/>
    <cellStyle name="Titulo2 4" xfId="166" xr:uid="{00000000-0005-0000-0000-0000B3000000}"/>
    <cellStyle name="Total" xfId="105" builtinId="25" customBuiltin="1"/>
    <cellStyle name="Total 2" xfId="106" xr:uid="{00000000-0005-0000-0000-0000B5000000}"/>
    <cellStyle name="V¡rgula" xfId="107" xr:uid="{00000000-0005-0000-0000-0000B6000000}"/>
    <cellStyle name="V¡rgula0" xfId="108" xr:uid="{00000000-0005-0000-0000-0000B7000000}"/>
    <cellStyle name="Vírgula" xfId="109" builtinId="3"/>
    <cellStyle name="Vírgula 10" xfId="123" xr:uid="{00000000-0005-0000-0000-0000B9000000}"/>
    <cellStyle name="Vírgula 10 2" xfId="204" xr:uid="{00000000-0005-0000-0000-0000BA000000}"/>
    <cellStyle name="Vírgula 10 2 2" xfId="291" xr:uid="{6C09A8FC-C3DD-425E-84FA-F42AAF76E06B}"/>
    <cellStyle name="Vírgula 10 3" xfId="212" xr:uid="{00000000-0005-0000-0000-0000BB000000}"/>
    <cellStyle name="Vírgula 10 3 2" xfId="297" xr:uid="{794F895C-FD07-491A-8D06-A3A0D1059613}"/>
    <cellStyle name="Vírgula 10 4" xfId="241" xr:uid="{439E6109-A84D-4C8C-AA8A-082A1DBAF4B9}"/>
    <cellStyle name="Vírgula 11" xfId="126" xr:uid="{00000000-0005-0000-0000-0000BC000000}"/>
    <cellStyle name="Vírgula 11 2" xfId="244" xr:uid="{10A8B2A4-A2DF-4982-A6D8-D0CB1C991871}"/>
    <cellStyle name="Vírgula 12" xfId="133" xr:uid="{00000000-0005-0000-0000-0000BD000000}"/>
    <cellStyle name="Vírgula 12 2" xfId="250" xr:uid="{57B7B1C0-F622-4081-BB36-7C350C4CB43D}"/>
    <cellStyle name="Vírgula 13" xfId="167" xr:uid="{00000000-0005-0000-0000-0000BE000000}"/>
    <cellStyle name="Vírgula 13 2" xfId="256" xr:uid="{791A34E7-8BB7-4768-823E-54E79336E3B1}"/>
    <cellStyle name="Vírgula 14" xfId="174" xr:uid="{00000000-0005-0000-0000-0000BF000000}"/>
    <cellStyle name="Vírgula 14 2" xfId="262" xr:uid="{48D0C52D-C384-4934-AD28-D642DB7387E2}"/>
    <cellStyle name="Vírgula 15" xfId="176" xr:uid="{00000000-0005-0000-0000-0000C0000000}"/>
    <cellStyle name="Vírgula 15 2" xfId="264" xr:uid="{6625A349-15E1-4F99-A148-A6C78B039FC0}"/>
    <cellStyle name="Vírgula 16" xfId="188" xr:uid="{00000000-0005-0000-0000-0000C1000000}"/>
    <cellStyle name="Vírgula 16 2" xfId="276" xr:uid="{BA5AE2EC-AF4E-4F9C-B77C-77A86F9B0616}"/>
    <cellStyle name="Vírgula 17" xfId="194" xr:uid="{00000000-0005-0000-0000-0000C2000000}"/>
    <cellStyle name="Vírgula 17 2" xfId="281" xr:uid="{619BDDC7-BA2A-4B0B-BA21-4817C73B271D}"/>
    <cellStyle name="Vírgula 18" xfId="199" xr:uid="{00000000-0005-0000-0000-0000C3000000}"/>
    <cellStyle name="Vírgula 18 2" xfId="286" xr:uid="{BD55D1AB-825E-4084-AB6A-F19913E8D2D3}"/>
    <cellStyle name="Vírgula 19" xfId="201" xr:uid="{00000000-0005-0000-0000-0000C4000000}"/>
    <cellStyle name="Vírgula 19 2" xfId="288" xr:uid="{6C843280-DC3F-4B1A-BA9A-C5EA4B20E1F4}"/>
    <cellStyle name="Vírgula 2" xfId="110" xr:uid="{00000000-0005-0000-0000-0000C5000000}"/>
    <cellStyle name="Vírgula 2 2" xfId="168" xr:uid="{00000000-0005-0000-0000-0000C6000000}"/>
    <cellStyle name="Vírgula 2 2 2" xfId="225" xr:uid="{0D37EE61-1212-4047-A609-D20331417542}"/>
    <cellStyle name="Vírgula 2 2 3" xfId="257" xr:uid="{F2897171-A275-4943-87DB-FDBBD79FCE68}"/>
    <cellStyle name="Vírgula 2 3" xfId="189" xr:uid="{00000000-0005-0000-0000-0000C7000000}"/>
    <cellStyle name="Vírgula 2 3 2" xfId="277" xr:uid="{506D819E-7766-4FE0-978C-54D8836FD39E}"/>
    <cellStyle name="Vírgula 2 4" xfId="207" xr:uid="{00000000-0005-0000-0000-0000C8000000}"/>
    <cellStyle name="Vírgula 2 4 2" xfId="293" xr:uid="{BB7D9D4D-4285-488E-AB6A-DCD80EE2CBB3}"/>
    <cellStyle name="Vírgula 2 5" xfId="214" xr:uid="{00000000-0005-0000-0000-0000C9000000}"/>
    <cellStyle name="Vírgula 2 5 2" xfId="299" xr:uid="{6E79E053-0CAF-4408-8A05-28EB0E2D14FE}"/>
    <cellStyle name="Vírgula 2 6" xfId="215" xr:uid="{00000000-0005-0000-0000-0000CA000000}"/>
    <cellStyle name="Vírgula 2 7" xfId="221" xr:uid="{F8427523-182D-4E88-BEE9-3841997382C9}"/>
    <cellStyle name="Vírgula 2 8" xfId="308" xr:uid="{0064BB07-2FA6-4F70-BA8F-E8528AD9587C}"/>
    <cellStyle name="Vírgula 20" xfId="202" xr:uid="{00000000-0005-0000-0000-0000CB000000}"/>
    <cellStyle name="Vírgula 20 2" xfId="289" xr:uid="{E1A43CBA-A2F6-4283-B4B8-81013B9B1C33}"/>
    <cellStyle name="Vírgula 21" xfId="210" xr:uid="{00000000-0005-0000-0000-0000CC000000}"/>
    <cellStyle name="Vírgula 21 2" xfId="295" xr:uid="{FC0F572A-FF69-410E-86BB-5C684377260C}"/>
    <cellStyle name="Vírgula 22" xfId="211" xr:uid="{00000000-0005-0000-0000-0000CD000000}"/>
    <cellStyle name="Vírgula 22 2" xfId="296" xr:uid="{F2BF7AF0-9552-453B-B805-B04CD1BF31FD}"/>
    <cellStyle name="Vírgula 23" xfId="218" xr:uid="{00000000-0005-0000-0000-0000CE000000}"/>
    <cellStyle name="Vírgula 23 2" xfId="301" xr:uid="{1AFF60C9-B4A5-4D95-B1D7-8DB7AC46F955}"/>
    <cellStyle name="Vírgula 24" xfId="206" xr:uid="{00000000-0005-0000-0000-0000CF000000}"/>
    <cellStyle name="Vírgula 24 2" xfId="213" xr:uid="{00000000-0005-0000-0000-0000D0000000}"/>
    <cellStyle name="Vírgula 24 2 2" xfId="298" xr:uid="{723C96BC-823F-471C-A2C0-6BB39F340E69}"/>
    <cellStyle name="Vírgula 24 3" xfId="292" xr:uid="{5CA47B11-768D-40B9-BC7C-7572500DCA37}"/>
    <cellStyle name="Vírgula 25" xfId="305" xr:uid="{FD2A5C97-C5AD-4027-A63C-7F3F41ECC809}"/>
    <cellStyle name="Vírgula 26" xfId="311" xr:uid="{47337713-D794-48CE-A716-2746499B9093}"/>
    <cellStyle name="Vírgula 3" xfId="111" xr:uid="{00000000-0005-0000-0000-0000D1000000}"/>
    <cellStyle name="Vírgula 3 2" xfId="122" xr:uid="{00000000-0005-0000-0000-0000D2000000}"/>
    <cellStyle name="Vírgula 3 2 2" xfId="240" xr:uid="{14863FB7-36EA-4722-A350-FEF00A755BBF}"/>
    <cellStyle name="Vírgula 3 3" xfId="169" xr:uid="{00000000-0005-0000-0000-0000D3000000}"/>
    <cellStyle name="Vírgula 3 3 2" xfId="258" xr:uid="{32C18CF9-A562-4D82-A60E-DAB9F847F27D}"/>
    <cellStyle name="Vírgula 3 4" xfId="190" xr:uid="{00000000-0005-0000-0000-0000D4000000}"/>
    <cellStyle name="Vírgula 3 4 2" xfId="278" xr:uid="{B2B8F0EA-07F1-482E-8422-82FD8E03455A}"/>
    <cellStyle name="Vírgula 3 5" xfId="232" xr:uid="{5251C951-25B1-4915-89C5-DE961EE011FE}"/>
    <cellStyle name="Vírgula 4" xfId="112" xr:uid="{00000000-0005-0000-0000-0000D5000000}"/>
    <cellStyle name="Vírgula 4 2" xfId="170" xr:uid="{00000000-0005-0000-0000-0000D6000000}"/>
    <cellStyle name="Vírgula 4 2 2" xfId="259" xr:uid="{F342DD1D-78B7-4FAD-9A08-093CA5FDF531}"/>
    <cellStyle name="Vírgula 4 3" xfId="191" xr:uid="{00000000-0005-0000-0000-0000D7000000}"/>
    <cellStyle name="Vírgula 4 3 2" xfId="279" xr:uid="{C4216C59-B1DC-496C-B71F-30F1D5CB2225}"/>
    <cellStyle name="Vírgula 4 4" xfId="233" xr:uid="{936FCB18-083E-45D7-8D1C-65AF02D306C8}"/>
    <cellStyle name="Vírgula 5" xfId="113" xr:uid="{00000000-0005-0000-0000-0000D8000000}"/>
    <cellStyle name="Vírgula 5 2" xfId="171" xr:uid="{00000000-0005-0000-0000-0000D9000000}"/>
    <cellStyle name="Vírgula 5 2 2" xfId="260" xr:uid="{712C464D-B696-4735-A312-6D9E05E57381}"/>
    <cellStyle name="Vírgula 5 3" xfId="192" xr:uid="{00000000-0005-0000-0000-0000DA000000}"/>
    <cellStyle name="Vírgula 5 3 2" xfId="280" xr:uid="{C666C38B-0855-4798-9FDB-2C98E008C4C0}"/>
    <cellStyle name="Vírgula 5 4" xfId="234" xr:uid="{63987E15-F3AE-406C-8EFE-03BCC22B92AD}"/>
    <cellStyle name="Vírgula 6" xfId="114" xr:uid="{00000000-0005-0000-0000-0000DB000000}"/>
    <cellStyle name="Vírgula 6 2" xfId="172" xr:uid="{00000000-0005-0000-0000-0000DC000000}"/>
    <cellStyle name="Vírgula 6 3" xfId="235" xr:uid="{B3AFF71A-47CE-41DD-B7BB-26A0E64DD995}"/>
    <cellStyle name="Vírgula 7" xfId="115" xr:uid="{00000000-0005-0000-0000-0000DD000000}"/>
    <cellStyle name="Vírgula 7 2" xfId="236" xr:uid="{C733CF9A-768F-4535-9655-53F901D8D456}"/>
    <cellStyle name="Vírgula 8" xfId="116" xr:uid="{00000000-0005-0000-0000-0000DE000000}"/>
    <cellStyle name="Vírgula 8 2" xfId="237" xr:uid="{65B36D1E-ADDB-4412-AE72-6BAB67D960AD}"/>
    <cellStyle name="Vírgula 9" xfId="120" xr:uid="{00000000-0005-0000-0000-0000DF000000}"/>
    <cellStyle name="Vírgula 9 2" xfId="131" xr:uid="{00000000-0005-0000-0000-0000E0000000}"/>
    <cellStyle name="Vírgula 9 2 2" xfId="222" xr:uid="{9989A624-BE8A-4242-8803-CA1CDA0CB622}"/>
    <cellStyle name="Vírgula 9 2 3" xfId="248" xr:uid="{1B3C8C4F-20FB-41B6-A13D-24CE066DE9AB}"/>
    <cellStyle name="Vírgula 9 2 4" xfId="309" xr:uid="{3FE11507-3D7E-4CE0-B7F6-D8419A6D5BAB}"/>
    <cellStyle name="Vírgula 9 3" xfId="239" xr:uid="{93198B58-2C97-49E7-83A3-D8047128ABBE}"/>
    <cellStyle name="Vírgula0" xfId="117" xr:uid="{00000000-0005-0000-0000-0000E1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E6EBD5"/>
      <color rgb="FFCFD8AC"/>
      <color rgb="FFF4F6EE"/>
      <color rgb="FFE1E9D7"/>
      <color rgb="FFE5E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3.xml"/><Relationship Id="rId34" Type="http://schemas.openxmlformats.org/officeDocument/2006/relationships/externalLink" Target="externalLinks/externalLink16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57600" cy="1139952"/>
    <xdr:pic>
      <xdr:nvPicPr>
        <xdr:cNvPr id="2" name="Imagem 1">
          <a:extLst>
            <a:ext uri="{FF2B5EF4-FFF2-40B4-BE49-F238E27FC236}">
              <a16:creationId xmlns:a16="http://schemas.microsoft.com/office/drawing/2014/main" id="{9BEC1EEF-746D-404A-81D5-0A4340294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57600" cy="113995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of0008\deafi\excel\NFSP\Paramet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of0008\deafi\2006\Discricion&#225;rias\Despesas%20de%20Funcionamento\SECAD%20-%20Ernani\2003\Di&#225;rias&amp;Passagens\2003-06-12%20MC%20Limit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fls03\gabin\2022\Limite%20Or&#231;ament&#225;rio\Defini&#231;&#227;o%20Limite%20Secret&#225;rio\SECAD%20-%20Ernani\2003\Di&#225;rias&amp;Passagens\2003-06-12%20MC%20Limit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PROD\ASTEC\Excel\vinculo\vincul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TEMP\Yva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of0008\deafi\Usuarios\Mychelle\Proje&#231;&#227;o_Outras_Vinculadas\Dividendos\1%20Dividendos%202005%20Regime%20de%20caix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of0008\deafi\A%20Manoel\Dividendos\1%20Dividendos%202004\1%20Dividendos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mtegovbr.sharepoint.com/sites/SOFSEAFICGMAC/Documentos%20Compartilhados/COFIS/Acompanhamento%20Resultado%20Prim&#225;rio/Cen&#225;rios%20elaborados%20em%202024%20-%20Av%20Bimestrais,%20PLDO%20e%20PLOA/1%20-%20Avalia&#231;&#227;o%20do%201o%20Bimestre/Quadros%20de%20apoio_Relat&#243;rio%20final.xlsx" TargetMode="External"/><Relationship Id="rId2" Type="http://schemas.microsoft.com/office/2019/04/relationships/externalLinkLongPath" Target="https://mtegovbr.sharepoint.com/sites/SOFSEAFICGMAC/Documentos%20Compartilhados/COFIS/Acompanhamento%20Resultado%20Prim&#225;rio/Cen&#225;rios%20elaborados%20em%202024%20-%20Av%20Bimestrais,%20PLDO%20e%20PLOA/1%20-%20Avalia&#231;&#227;o%20do%201o%20Bimestre/Quadros%20de%20apoio_Relat&#243;rio%20final.xlsx?04F955FE" TargetMode="External"/><Relationship Id="rId1" Type="http://schemas.openxmlformats.org/officeDocument/2006/relationships/externalLinkPath" Target="file:///\\04F955FE\Quadros%20de%20apoio_Relat&#243;rio%20final.xlsx" TargetMode="External"/></Relationships>
</file>

<file path=xl/externalLinks/_rels/externalLink17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mtegovbr.sharepoint.com/sites/SOFSEAFICGMAC/Documentos%20Compartilhados/COFIS/Acompanhamento%20Resultado%20Prim&#225;rio/Cen&#225;rios%20elaborados%20em%202024%20-%20Av%20Bimestrais,%20PLDO%20e%20PLOA/1%20-%20Avalia&#231;&#227;o%20do%201o%20Bimestre/Insumos/Transfer&#234;ncias/Anexo%20Transfer&#234;ncias%20constitucionais%201&#186;%20bimestre%20(1).xls" TargetMode="External"/><Relationship Id="rId2" Type="http://schemas.microsoft.com/office/2019/04/relationships/externalLinkLongPath" Target="https://mtegovbr.sharepoint.com/sites/SOFSEAFICGMAC/Documentos%20Compartilhados/COFIS/Acompanhamento%20Resultado%20Prim&#225;rio/Cen&#225;rios%20elaborados%20em%202024%20-%20Av%20Bimestrais,%20PLDO%20e%20PLOA/1%20-%20Avalia&#231;&#227;o%20do%201o%20Bimestre/Insumos/Transfer&#234;ncias/Anexo%20Transfer&#234;ncias%20constitucionais%201&#186;%20bimestre%20(1).xls?B347913F" TargetMode="External"/><Relationship Id="rId1" Type="http://schemas.openxmlformats.org/officeDocument/2006/relationships/externalLinkPath" Target="file:///\\B347913F\Anexo%20Transfer&#234;ncias%20constitucionais%201&#186;%20bimestre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MA\AGRICOL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GEP\Estrat&#233;gia%20e%20Pesquisa\calend&#225;rio\AcompMercBoleti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eus%20documentos\FRS%20-%20SPE\SPE%20-%20Coord.da%20&#193;rea%20Externa\(Conjuntura%20SPE)%20PSE\Q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-1351154\trabalhos%20sp\DIVIDA\Indicadores\Quadros%20indicador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of0008\deafi\excel\NFSP\Arquivo%20Morto\Acerto_97_98_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of0008\deafi\Excel\vinculo\vincul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of0008\deafi\Assuntos\Decreto%20de%20Programa&#231;&#227;o\2004\ESTUDOS%20E%20SIMULA&#199;&#213;ES\Corte_Despesas_Administrativ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foc051l\Marylda\TEMP\Royalties%20fonte%20138%201999-2000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igp"/>
      <sheetName val="cambio"/>
      <sheetName val="Resumo"/>
      <sheetName val="Resumo mensal (n-1)"/>
      <sheetName val="Resumo mensal"/>
      <sheetName val="Resumo mensal (n+1)"/>
      <sheetName val="Resumo trim"/>
      <sheetName val="Resumo trim (n - 1)"/>
      <sheetName val="Taxa câmbio"/>
      <sheetName val="dias_úteis_extra"/>
      <sheetName val="dias_úteis_selic"/>
      <sheetName val="TR"/>
      <sheetName val="BDPARAM1 "/>
      <sheetName val="BDPARAM2"/>
      <sheetName val="BDPARAM3 "/>
      <sheetName val="MERC.TRAB"/>
      <sheetName val="Indústria"/>
      <sheetName val="Import"/>
      <sheetName val="Petróleo"/>
      <sheetName val="Combustíveis"/>
      <sheetName val="Risco Brasil"/>
      <sheetName val="Resumo mensal 2001"/>
      <sheetName val="Resumo mensal 2002"/>
      <sheetName val="Resumo mensal 2003"/>
      <sheetName val="Resumo mensal 2004"/>
      <sheetName val="Resumo mensal 2005"/>
      <sheetName val="Resumo mensal 2006"/>
      <sheetName val="IER"/>
      <sheetName val="Resumo mensal 2007"/>
      <sheetName val="Resumo trim 2003"/>
      <sheetName val="Resumo trim 2002"/>
      <sheetName val="Petróleo e Gás_Produção"/>
      <sheetName val="Setorial_24-02-00"/>
      <sheetName val="PIB"/>
      <sheetName val="Resumo FMI 20.03.00"/>
      <sheetName val="FMI 20.03.00"/>
      <sheetName val="BDPARAM1  (2)"/>
      <sheetName val="Merc_Trabalho_20_09_99"/>
      <sheetName val="Merc_Trabalho_20_09_99 (2)"/>
      <sheetName val="Merc_Trabalho_04-10-99"/>
      <sheetName val="Setorial_20_09_99_PIB 0,0"/>
      <sheetName val="Setorial_12-01-00"/>
      <sheetName val="Merc. Trabalho ECC"/>
      <sheetName val="Setorial"/>
      <sheetName val="Merc. Trabalho ECC_06_09-99"/>
      <sheetName val="Setorial_06_09_99"/>
      <sheetName val="Setorial_06_09_99_PIB -1,0"/>
      <sheetName val="Plan2"/>
      <sheetName val="SPE"/>
      <sheetName val="FMI"/>
      <sheetName val="Param_02-02-99"/>
      <sheetName val="IGP=10,01%"/>
      <sheetName val="IGP 15,18%"/>
      <sheetName val="BDPARAM1  (15,18)"/>
      <sheetName val="BDPARAM1  (15,86)"/>
      <sheetName val="BDPARAM1_p3"/>
      <sheetName val="BDPARAM1_Pib(-1,2)"/>
      <sheetName val="BDPARAM1_Pib(-1,2)_MOD"/>
      <sheetName val="Pib_(-0,5)_01-06-99"/>
      <sheetName val="Pib_(-1,2)_08-06-99"/>
      <sheetName val="dias_úteis"/>
      <sheetName val="Merc_Trabalho_06_06_99"/>
      <sheetName val="Setorial_06_09_99_PIB 0,0"/>
      <sheetName val="PROPARAM"/>
      <sheetName val="Parametr"/>
      <sheetName val="BDPARAM1"/>
      <sheetName val="SIMULA IGP"/>
      <sheetName val="SIMULA CÂMBIO"/>
      <sheetName val="BDPARAM1  Ren.Set."/>
      <sheetName val="BDPARAM3  Ren.Set."/>
      <sheetName val="Merc. Trabalho ECC_06-09_99"/>
      <sheetName val="M. Trab."/>
      <sheetName val="Balanço"/>
      <sheetName val="Plan3"/>
      <sheetName val="RS2"/>
      <sheetName val="RS3"/>
      <sheetName val="reuniões"/>
      <sheetName val="fipe taxas"/>
      <sheetName val="ipc fipe"/>
      <sheetName val="rub"/>
      <sheetName val="cl08"/>
      <sheetName val="res"/>
      <sheetName val="tab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Planilha 1"/>
      <sheetName val="Planilha 2"/>
      <sheetName val="Planilha 3"/>
      <sheetName val="dlsp"/>
      <sheetName val="EA-11,98%ATUALIZADO_MAR20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Planilha 1"/>
      <sheetName val="Planilha 2"/>
      <sheetName val="Planilha 3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#REF"/>
      <sheetName val="FLUXO98"/>
      <sheetName val="HIGHLIGH"/>
      <sheetName val="Analítica"/>
      <sheetName val="vinculo"/>
      <sheetName val="BDpib"/>
      <sheetName val="execfin"/>
      <sheetName val="cen1"/>
      <sheetName val="BDPARAM1"/>
      <sheetName val="Plan1 (2)"/>
      <sheetName val="Demais Receitas_mês"/>
      <sheetName val="rec_total_acomp"/>
      <sheetName val="Abertura Custeio"/>
      <sheetName val="Efeitos-2002"/>
      <sheetName val="PROGFINTN2003"/>
      <sheetName val="BDPA_x0012_AM1"/>
      <sheetName val="_REF"/>
      <sheetName val="BDPARAM3 "/>
      <sheetName val="dias_úteis_selic"/>
      <sheetName val="Plan1_(2)"/>
      <sheetName val="Demais_Receitas_mês"/>
      <sheetName val="Abertura_Custeio"/>
      <sheetName val="BDPAAM1"/>
      <sheetName val="BDPARAM3_"/>
      <sheetName val="Plan1_(2)3"/>
      <sheetName val="Demais_Receitas_mês3"/>
      <sheetName val="Abertura_Custeio3"/>
      <sheetName val="BDPARAM3_3"/>
      <sheetName val="Plan1_(2)1"/>
      <sheetName val="Demais_Receitas_mês1"/>
      <sheetName val="Abertura_Custeio1"/>
      <sheetName val="BDPARAM3_1"/>
      <sheetName val="Plan1_(2)2"/>
      <sheetName val="Demais_Receitas_mês2"/>
      <sheetName val="Abertura_Custeio2"/>
      <sheetName val="BDPARAM3_2"/>
      <sheetName val="Plan1_(2)4"/>
      <sheetName val="Demais_Receitas_mês4"/>
      <sheetName val="Abertura_Custeio4"/>
      <sheetName val="BDPARAM3_4"/>
      <sheetName val="Plan1_(2)5"/>
      <sheetName val="Demais_Receitas_mês5"/>
      <sheetName val="Abertura_Custeio5"/>
      <sheetName val="BDPARAM3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ítica Fiscal"/>
      <sheetName val="Janeiro"/>
      <sheetName val="dez3"/>
      <sheetName val="Dez2"/>
      <sheetName val="Dezn"/>
      <sheetName val="Dez"/>
      <sheetName val="Nov"/>
      <sheetName val="Novembro"/>
      <sheetName val="Fev"/>
      <sheetName val="Política Fiscal_Resumo"/>
      <sheetName val="#REF"/>
      <sheetName val="_REF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IC"/>
      <sheetName val="Controle de lançamentos"/>
      <sheetName val="Planilha de previsão 2005"/>
      <sheetName val="Minoritárias"/>
      <sheetName val="Previsão 2005 por empresa "/>
      <sheetName val="DARF"/>
      <sheetName val="HIGHLIGH"/>
      <sheetName val="Plan1"/>
      <sheetName val="BDPARAM3 "/>
      <sheetName val="dias_úteis_selic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IC"/>
      <sheetName val="Controle de lançamentos"/>
      <sheetName val="Planilha de previsão 2004"/>
      <sheetName val="Minoritárias"/>
      <sheetName val="Previsão 2004 por empresa "/>
      <sheetName val="DARF"/>
      <sheetName val="Plan prev 2004 (Altern antecip)"/>
      <sheetName val="#REF"/>
      <sheetName val="Planilha 1"/>
      <sheetName val="BDPARAM3 "/>
      <sheetName val="dias_úteis_selic"/>
      <sheetName val="EA-11,98%ATUALIZADO_MAR20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arâmetros"/>
      <sheetName val="Resumo_sum_executivo"/>
      <sheetName val="Receita"/>
      <sheetName val="Efeitos_Nao_Adm"/>
      <sheetName val="Despesa"/>
      <sheetName val="Despesa_obrig_cont_fluxo"/>
      <sheetName val="Detalhamento_obrig_cont_fluxo"/>
      <sheetName val="Previdência detalhada"/>
      <sheetName val="Base Total "/>
      <sheetName val="Deficit_RGPS"/>
      <sheetName val="Distribuição"/>
      <sheetName val="Emendas Impositivas"/>
      <sheetName val="Evolução_variação_limites"/>
      <sheetName val="Anexo_NFGC"/>
      <sheetName val="Anexo_NFGC_Orçamentária"/>
      <sheetName val="Demonstrativo_EC_200_Relatório"/>
      <sheetName val="Financeira_base"/>
      <sheetName val="Orçamentária_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">
          <cell r="D7">
            <v>2030768.3514975589</v>
          </cell>
          <cell r="J7">
            <v>2367177.346530844</v>
          </cell>
          <cell r="L7">
            <v>2366344.0136702019</v>
          </cell>
          <cell r="N7">
            <v>2372902.14959809</v>
          </cell>
          <cell r="P7">
            <v>2359867.3992623133</v>
          </cell>
          <cell r="R7">
            <v>2325435.8509638621</v>
          </cell>
        </row>
        <row r="8">
          <cell r="D8">
            <v>1255279.1955065222</v>
          </cell>
          <cell r="J8">
            <v>1465039.9986158647</v>
          </cell>
          <cell r="L8">
            <v>1474492.5747735954</v>
          </cell>
          <cell r="N8">
            <v>1469732.3566374457</v>
          </cell>
          <cell r="P8">
            <v>1447540.6159926371</v>
          </cell>
          <cell r="R8">
            <v>1395552.2052654661</v>
          </cell>
        </row>
        <row r="9">
          <cell r="D9">
            <v>63718.358184426877</v>
          </cell>
          <cell r="J9">
            <v>62712.138065844796</v>
          </cell>
          <cell r="L9">
            <v>60462.638548501192</v>
          </cell>
          <cell r="N9">
            <v>58784.046087537536</v>
          </cell>
          <cell r="P9">
            <v>56110.663615976395</v>
          </cell>
          <cell r="R9">
            <v>59218.280150106257</v>
          </cell>
        </row>
        <row r="10">
          <cell r="D10">
            <v>82138.514410537216</v>
          </cell>
          <cell r="J10">
            <v>59403.048687856979</v>
          </cell>
          <cell r="L10">
            <v>58677.642825347284</v>
          </cell>
          <cell r="N10">
            <v>58208.725055136652</v>
          </cell>
          <cell r="P10">
            <v>58462.282762498609</v>
          </cell>
          <cell r="R10">
            <v>59990.162752531331</v>
          </cell>
        </row>
        <row r="11">
          <cell r="D11">
            <v>529856.28043931571</v>
          </cell>
          <cell r="J11">
            <v>695212.17515968042</v>
          </cell>
          <cell r="L11">
            <v>701715.77633511066</v>
          </cell>
          <cell r="N11">
            <v>697931.15354521549</v>
          </cell>
          <cell r="P11">
            <v>696510.26747725729</v>
          </cell>
          <cell r="R11">
            <v>671201.59946723445</v>
          </cell>
        </row>
        <row r="12">
          <cell r="D12">
            <v>47135.913232794592</v>
          </cell>
          <cell r="J12">
            <v>62693.796458227698</v>
          </cell>
          <cell r="L12">
            <v>61403.205653281475</v>
          </cell>
          <cell r="N12">
            <v>61329.468852145648</v>
          </cell>
          <cell r="P12">
            <v>61742.78687050016</v>
          </cell>
          <cell r="R12">
            <v>59729.065968200666</v>
          </cell>
        </row>
        <row r="13">
          <cell r="D13">
            <v>307566.92904356879</v>
          </cell>
          <cell r="J13">
            <v>306512.66948035947</v>
          </cell>
          <cell r="L13">
            <v>300951.05463255569</v>
          </cell>
          <cell r="N13">
            <v>300565.98282333487</v>
          </cell>
          <cell r="P13">
            <v>298491.91213413433</v>
          </cell>
          <cell r="R13">
            <v>275240.58292431058</v>
          </cell>
        </row>
        <row r="14">
          <cell r="D14">
            <v>86405.019360852835</v>
          </cell>
          <cell r="J14">
            <v>87288.057735998373</v>
          </cell>
          <cell r="L14">
            <v>84493.327557247801</v>
          </cell>
          <cell r="N14">
            <v>84505.117841905783</v>
          </cell>
          <cell r="P14">
            <v>84959.516533864036</v>
          </cell>
          <cell r="R14">
            <v>80007.275607921285</v>
          </cell>
        </row>
        <row r="15">
          <cell r="D15">
            <v>105410.2917280195</v>
          </cell>
          <cell r="J15">
            <v>150396.93880763085</v>
          </cell>
          <cell r="L15">
            <v>153981.88440969345</v>
          </cell>
          <cell r="N15">
            <v>153161.90316947942</v>
          </cell>
          <cell r="P15">
            <v>150406.84251466344</v>
          </cell>
          <cell r="R15">
            <v>160883.51700433934</v>
          </cell>
        </row>
        <row r="16">
          <cell r="P16">
            <v>0</v>
          </cell>
          <cell r="X16"/>
          <cell r="Z16"/>
        </row>
        <row r="17">
          <cell r="D17">
            <v>1563.3314125365939</v>
          </cell>
          <cell r="J17">
            <v>1381.2630476837385</v>
          </cell>
          <cell r="L17">
            <v>1267.6522831087682</v>
          </cell>
          <cell r="N17">
            <v>1276.2220342467454</v>
          </cell>
          <cell r="P17">
            <v>1220.4427761390339</v>
          </cell>
          <cell r="R17">
            <v>1706.9575420650538</v>
          </cell>
        </row>
        <row r="18">
          <cell r="D18">
            <v>31484.557694470157</v>
          </cell>
          <cell r="J18">
            <v>39439.91117258239</v>
          </cell>
          <cell r="L18">
            <v>51539.392528749122</v>
          </cell>
          <cell r="N18">
            <v>53969.737228443832</v>
          </cell>
          <cell r="P18">
            <v>39635.901307603723</v>
          </cell>
          <cell r="R18">
            <v>27574.763848757175</v>
          </cell>
        </row>
        <row r="19">
          <cell r="P19">
            <v>0</v>
          </cell>
        </row>
        <row r="20">
          <cell r="D20">
            <v>-1.8282302099999999</v>
          </cell>
          <cell r="J20">
            <v>-64.697248819999999</v>
          </cell>
          <cell r="L20">
            <v>-64.868377649999999</v>
          </cell>
          <cell r="N20">
            <v>-65.638330530000005</v>
          </cell>
          <cell r="P20">
            <v>-59.908217829999998</v>
          </cell>
          <cell r="R20">
            <v>-52.8459158</v>
          </cell>
        </row>
        <row r="21">
          <cell r="D21">
            <v>511486.35532245523</v>
          </cell>
          <cell r="J21">
            <v>593390.79296807107</v>
          </cell>
          <cell r="L21">
            <v>584110.91511238203</v>
          </cell>
          <cell r="N21">
            <v>589467.60103690706</v>
          </cell>
          <cell r="P21">
            <v>590677.63742753898</v>
          </cell>
          <cell r="R21">
            <v>540501.07040977676</v>
          </cell>
        </row>
        <row r="22">
          <cell r="D22">
            <v>508152.57255283435</v>
          </cell>
          <cell r="J22">
            <v>593390.79296807107</v>
          </cell>
          <cell r="L22">
            <v>584110.91511238203</v>
          </cell>
          <cell r="N22">
            <v>589467.60103690706</v>
          </cell>
          <cell r="P22">
            <v>590677.63742753898</v>
          </cell>
          <cell r="R22">
            <v>537404.98030977673</v>
          </cell>
        </row>
        <row r="23">
          <cell r="D23">
            <v>3333.7827696208815</v>
          </cell>
          <cell r="J23">
            <v>0</v>
          </cell>
          <cell r="L23">
            <v>0</v>
          </cell>
          <cell r="N23">
            <v>0</v>
          </cell>
          <cell r="P23">
            <v>0</v>
          </cell>
          <cell r="R23">
            <v>3096.0900999999999</v>
          </cell>
        </row>
        <row r="24">
          <cell r="P24"/>
        </row>
        <row r="25">
          <cell r="D25">
            <v>264004.62889879139</v>
          </cell>
          <cell r="J25">
            <v>308811.25219572836</v>
          </cell>
          <cell r="L25">
            <v>307805.39216187462</v>
          </cell>
          <cell r="N25">
            <v>313767.83025426685</v>
          </cell>
          <cell r="P25">
            <v>321709.0540599674</v>
          </cell>
          <cell r="R25">
            <v>389435.42120441928</v>
          </cell>
        </row>
        <row r="26">
          <cell r="D26">
            <v>28473.587883</v>
          </cell>
          <cell r="J26">
            <v>7593.7034839999997</v>
          </cell>
          <cell r="L26">
            <v>9248.7701587302108</v>
          </cell>
          <cell r="N26">
            <v>9109.6932805828692</v>
          </cell>
          <cell r="P26">
            <v>9103.1636050984707</v>
          </cell>
          <cell r="R26">
            <v>47328.822395190298</v>
          </cell>
        </row>
        <row r="27">
          <cell r="D27">
            <v>0</v>
          </cell>
          <cell r="J27">
            <v>55.657066999999998</v>
          </cell>
          <cell r="L27">
            <v>55.657066999999998</v>
          </cell>
          <cell r="N27">
            <v>55.657066999999998</v>
          </cell>
          <cell r="P27">
            <v>109.961518</v>
          </cell>
          <cell r="R27">
            <v>104.56593703999999</v>
          </cell>
        </row>
        <row r="28">
          <cell r="D28">
            <v>18595.299070000001</v>
          </cell>
          <cell r="J28">
            <v>16496.213380000001</v>
          </cell>
          <cell r="L28">
            <v>16942.828378999999</v>
          </cell>
          <cell r="N28">
            <v>17209.144297999999</v>
          </cell>
          <cell r="P28">
            <v>17326.622060999998</v>
          </cell>
          <cell r="R28">
            <v>17371.704708000001</v>
          </cell>
        </row>
        <row r="29">
          <cell r="D29">
            <v>26169.747259</v>
          </cell>
          <cell r="J29">
            <v>30379.39184</v>
          </cell>
          <cell r="L29">
            <v>30064.690552</v>
          </cell>
          <cell r="N29">
            <v>30372.729793999999</v>
          </cell>
          <cell r="P29">
            <v>30422.342851000001</v>
          </cell>
          <cell r="R29">
            <v>27550.206741000002</v>
          </cell>
        </row>
        <row r="30">
          <cell r="D30">
            <v>89547.490420999995</v>
          </cell>
          <cell r="J30">
            <v>103388.728345</v>
          </cell>
          <cell r="L30">
            <v>102150.917005</v>
          </cell>
          <cell r="N30">
            <v>107358.44956299999</v>
          </cell>
          <cell r="P30">
            <v>113271.13445699999</v>
          </cell>
          <cell r="R30">
            <v>133263.94541099999</v>
          </cell>
        </row>
        <row r="31">
          <cell r="D31">
            <v>25366.718579791373</v>
          </cell>
          <cell r="J31">
            <v>52595.145882728386</v>
          </cell>
          <cell r="L31">
            <v>49533.045470144403</v>
          </cell>
          <cell r="N31">
            <v>49855.531495683972</v>
          </cell>
          <cell r="P31">
            <v>49836.275917868901</v>
          </cell>
          <cell r="R31">
            <v>87036.500437188995</v>
          </cell>
        </row>
        <row r="32">
          <cell r="D32">
            <v>0</v>
          </cell>
          <cell r="J32">
            <v>0</v>
          </cell>
          <cell r="L32">
            <v>0</v>
          </cell>
          <cell r="N32">
            <v>0</v>
          </cell>
          <cell r="P32">
            <v>0</v>
          </cell>
          <cell r="R32">
            <v>0</v>
          </cell>
        </row>
        <row r="33">
          <cell r="D33">
            <v>18209.926613</v>
          </cell>
          <cell r="J33">
            <v>19602.238627999999</v>
          </cell>
          <cell r="L33">
            <v>20038.868528999999</v>
          </cell>
          <cell r="N33">
            <v>19049.229748000002</v>
          </cell>
          <cell r="P33">
            <v>19281.095683</v>
          </cell>
          <cell r="R33">
            <v>18934.809595999999</v>
          </cell>
        </row>
        <row r="34">
          <cell r="P34">
            <v>19083.791064000001</v>
          </cell>
        </row>
        <row r="35">
          <cell r="P35">
            <v>197.304619</v>
          </cell>
        </row>
        <row r="36">
          <cell r="D36">
            <v>57641.859073</v>
          </cell>
          <cell r="J36">
            <v>78700.173568999991</v>
          </cell>
          <cell r="L36">
            <v>79770.615001000013</v>
          </cell>
          <cell r="N36">
            <v>80757.395008000007</v>
          </cell>
          <cell r="P36">
            <v>82358.457966999995</v>
          </cell>
          <cell r="R36">
            <v>57844.865979000002</v>
          </cell>
        </row>
        <row r="37">
          <cell r="P37">
            <v>61.600883000000003</v>
          </cell>
        </row>
        <row r="38">
          <cell r="P38">
            <v>82296.857083999988</v>
          </cell>
        </row>
        <row r="39">
          <cell r="D39">
            <v>371791.8073318458</v>
          </cell>
          <cell r="J39">
            <v>455878.34243745421</v>
          </cell>
          <cell r="L39">
            <v>457064.59551349981</v>
          </cell>
          <cell r="N39">
            <v>458367.64899736253</v>
          </cell>
          <cell r="P39">
            <v>459378.37389456038</v>
          </cell>
          <cell r="R39">
            <v>465075.67063432082</v>
          </cell>
        </row>
        <row r="40">
          <cell r="D40">
            <v>447.78821267890908</v>
          </cell>
          <cell r="J40">
            <v>155.26694005583286</v>
          </cell>
          <cell r="L40">
            <v>141.18786270601097</v>
          </cell>
          <cell r="N40">
            <v>148.45739090973433</v>
          </cell>
          <cell r="P40">
            <v>139.27691364</v>
          </cell>
          <cell r="R40">
            <v>690.83553846999996</v>
          </cell>
        </row>
        <row r="41">
          <cell r="D41">
            <v>55588.457681</v>
          </cell>
          <cell r="J41">
            <v>64156.54645794</v>
          </cell>
          <cell r="L41">
            <v>63387.916101939998</v>
          </cell>
          <cell r="N41">
            <v>66512.740245940004</v>
          </cell>
          <cell r="P41">
            <v>68060.150390939991</v>
          </cell>
          <cell r="R41">
            <v>80493.975559520011</v>
          </cell>
        </row>
        <row r="42">
          <cell r="D42">
            <v>15701.848355399999</v>
          </cell>
          <cell r="J42">
            <v>18227.635104000001</v>
          </cell>
          <cell r="L42">
            <v>18038.814331200003</v>
          </cell>
          <cell r="N42">
            <v>18223.6378764</v>
          </cell>
          <cell r="P42">
            <v>18253.4057106</v>
          </cell>
          <cell r="R42">
            <v>16530.124044600001</v>
          </cell>
        </row>
        <row r="43">
          <cell r="P43">
            <v>0</v>
          </cell>
        </row>
        <row r="44">
          <cell r="D44">
            <v>288516.5755000611</v>
          </cell>
          <cell r="J44">
            <v>358573.92826466751</v>
          </cell>
          <cell r="L44">
            <v>361180.01123752492</v>
          </cell>
          <cell r="N44">
            <v>359055.6875455362</v>
          </cell>
          <cell r="P44">
            <v>357973.24394113029</v>
          </cell>
          <cell r="R44">
            <v>346268.84997908084</v>
          </cell>
        </row>
        <row r="45">
          <cell r="D45">
            <v>8924.8576703057406</v>
          </cell>
          <cell r="J45">
            <v>11091.2549536609</v>
          </cell>
          <cell r="L45">
            <v>10654.555525998903</v>
          </cell>
          <cell r="N45">
            <v>10768.311073446601</v>
          </cell>
          <cell r="P45">
            <v>11195.233602120101</v>
          </cell>
          <cell r="R45">
            <v>10152.23034211</v>
          </cell>
        </row>
        <row r="46">
          <cell r="P46">
            <v>22647.379260000002</v>
          </cell>
        </row>
        <row r="47">
          <cell r="P47">
            <v>-11452.145657879901</v>
          </cell>
        </row>
        <row r="48">
          <cell r="D48">
            <v>2612.2799123999998</v>
          </cell>
          <cell r="J48">
            <v>3673.7107171300004</v>
          </cell>
          <cell r="L48">
            <v>3662.1104541300001</v>
          </cell>
          <cell r="N48">
            <v>3658.8148651300007</v>
          </cell>
          <cell r="P48">
            <v>3757.0633361299997</v>
          </cell>
          <cell r="R48">
            <v>10939.65517054</v>
          </cell>
        </row>
        <row r="49">
          <cell r="D49">
            <v>1658976.544165713</v>
          </cell>
          <cell r="J49">
            <v>1911299.0040933897</v>
          </cell>
          <cell r="L49">
            <v>1909279.4181567021</v>
          </cell>
          <cell r="N49">
            <v>1914534.5006007275</v>
          </cell>
          <cell r="P49">
            <v>1900489.0253677529</v>
          </cell>
          <cell r="R49">
            <v>1860360.1803295412</v>
          </cell>
        </row>
        <row r="50">
          <cell r="D50">
            <v>1641971.977725117</v>
          </cell>
          <cell r="J50">
            <v>2047456.8967789453</v>
          </cell>
          <cell r="L50">
            <v>2054635.6925687443</v>
          </cell>
          <cell r="N50">
            <v>2055977.801152572</v>
          </cell>
          <cell r="P50">
            <v>2077863.5621789459</v>
          </cell>
          <cell r="R50">
            <v>1826218.9372994103</v>
          </cell>
        </row>
        <row r="51">
          <cell r="D51">
            <v>775993.44917773223</v>
          </cell>
          <cell r="J51">
            <v>864771.91009489994</v>
          </cell>
          <cell r="L51">
            <v>867214.70482624706</v>
          </cell>
          <cell r="N51">
            <v>869746.86934699002</v>
          </cell>
          <cell r="P51">
            <v>871754.30960923003</v>
          </cell>
          <cell r="R51">
            <v>798083.11031523987</v>
          </cell>
        </row>
        <row r="52">
          <cell r="D52">
            <v>337485.65139493585</v>
          </cell>
          <cell r="J52">
            <v>363992.37336547219</v>
          </cell>
          <cell r="L52">
            <v>362094.47324747237</v>
          </cell>
          <cell r="N52">
            <v>358835.83813947206</v>
          </cell>
          <cell r="P52">
            <v>358717.36140647216</v>
          </cell>
          <cell r="R52">
            <v>339368.36269480223</v>
          </cell>
        </row>
        <row r="53">
          <cell r="D53">
            <v>265120.53436496196</v>
          </cell>
          <cell r="J53">
            <v>294414.08877381298</v>
          </cell>
          <cell r="L53">
            <v>301026.39952980494</v>
          </cell>
          <cell r="N53">
            <v>303664.61988388997</v>
          </cell>
          <cell r="P53">
            <v>320219.82989402406</v>
          </cell>
          <cell r="R53">
            <v>316933.13040536776</v>
          </cell>
        </row>
        <row r="54">
          <cell r="D54">
            <v>65183.508942247252</v>
          </cell>
          <cell r="J54">
            <v>71906.768926460005</v>
          </cell>
          <cell r="L54">
            <v>72046.038603333596</v>
          </cell>
          <cell r="N54">
            <v>72885.555102700004</v>
          </cell>
          <cell r="P54">
            <v>72836.56203465999</v>
          </cell>
          <cell r="R54">
            <v>66156.710042170002</v>
          </cell>
        </row>
        <row r="55">
          <cell r="D55">
            <v>174.093797</v>
          </cell>
          <cell r="J55">
            <v>184.093797</v>
          </cell>
          <cell r="L55">
            <v>184.093797</v>
          </cell>
          <cell r="N55">
            <v>184.093797</v>
          </cell>
          <cell r="P55">
            <v>184.093797</v>
          </cell>
          <cell r="R55">
            <v>174.093797</v>
          </cell>
        </row>
        <row r="56">
          <cell r="D56">
            <v>0</v>
          </cell>
          <cell r="J56">
            <v>6862</v>
          </cell>
          <cell r="L56">
            <v>11416.345134500003</v>
          </cell>
          <cell r="N56">
            <v>11590.093379350001</v>
          </cell>
          <cell r="P56">
            <v>27860.449762819997</v>
          </cell>
          <cell r="R56">
            <v>10162</v>
          </cell>
        </row>
        <row r="58">
          <cell r="D58">
            <v>803.07874800000002</v>
          </cell>
          <cell r="J58">
            <v>810.21924399999989</v>
          </cell>
          <cell r="L58">
            <v>810.21924399999989</v>
          </cell>
          <cell r="N58">
            <v>810.21924399999989</v>
          </cell>
          <cell r="P58">
            <v>806.66242799999998</v>
          </cell>
          <cell r="R58">
            <v>773.08230000000003</v>
          </cell>
        </row>
        <row r="59">
          <cell r="D59">
            <v>77694.094924577279</v>
          </cell>
          <cell r="J59">
            <v>90575.537818346551</v>
          </cell>
          <cell r="L59">
            <v>91408.629492059627</v>
          </cell>
          <cell r="N59">
            <v>93781.76617717692</v>
          </cell>
          <cell r="P59">
            <v>93710.592421581387</v>
          </cell>
          <cell r="R59">
            <v>79793.173237972558</v>
          </cell>
        </row>
        <row r="60">
          <cell r="P60"/>
        </row>
        <row r="61">
          <cell r="D61">
            <v>0</v>
          </cell>
          <cell r="J61">
            <v>55.657066999999998</v>
          </cell>
          <cell r="L61">
            <v>55.657066999999998</v>
          </cell>
          <cell r="N61">
            <v>55.657066999999998</v>
          </cell>
          <cell r="P61">
            <v>109.961518</v>
          </cell>
          <cell r="R61">
            <v>104.56593703999999</v>
          </cell>
        </row>
        <row r="62">
          <cell r="D62">
            <v>0</v>
          </cell>
          <cell r="J62">
            <v>4751.7184879199995</v>
          </cell>
          <cell r="L62">
            <v>5255.2866398900005</v>
          </cell>
          <cell r="N62">
            <v>5431.6110499599999</v>
          </cell>
          <cell r="P62">
            <v>5186.3397173100002</v>
          </cell>
          <cell r="R62">
            <v>56413.35212987</v>
          </cell>
        </row>
        <row r="63">
          <cell r="D63">
            <v>3333.7827696208815</v>
          </cell>
          <cell r="J63">
            <v>0</v>
          </cell>
          <cell r="L63">
            <v>0</v>
          </cell>
          <cell r="N63">
            <v>0</v>
          </cell>
          <cell r="P63">
            <v>0</v>
          </cell>
          <cell r="R63">
            <v>3096.0899999999997</v>
          </cell>
        </row>
        <row r="64">
          <cell r="P64"/>
          <cell r="X64"/>
          <cell r="Z64"/>
        </row>
        <row r="65">
          <cell r="P65"/>
        </row>
        <row r="66">
          <cell r="P66"/>
        </row>
        <row r="67">
          <cell r="D67">
            <v>1088</v>
          </cell>
          <cell r="J67">
            <v>1166.336</v>
          </cell>
          <cell r="L67">
            <v>1166.336</v>
          </cell>
          <cell r="N67">
            <v>1166.336</v>
          </cell>
          <cell r="P67">
            <v>1166.336</v>
          </cell>
          <cell r="R67">
            <v>1088</v>
          </cell>
        </row>
        <row r="68">
          <cell r="D68">
            <v>31505.672722956901</v>
          </cell>
          <cell r="J68">
            <v>37817.668355790003</v>
          </cell>
          <cell r="L68">
            <v>38366.891122550005</v>
          </cell>
          <cell r="N68">
            <v>38398.68839625</v>
          </cell>
          <cell r="P68">
            <v>38938.876009790001</v>
          </cell>
          <cell r="R68">
            <v>33854.091482329997</v>
          </cell>
        </row>
        <row r="69">
          <cell r="D69">
            <v>2271.5726099999993</v>
          </cell>
          <cell r="J69">
            <v>3752.4423710000001</v>
          </cell>
          <cell r="L69">
            <v>3791.1951079999999</v>
          </cell>
          <cell r="N69">
            <v>4714.3951079999997</v>
          </cell>
          <cell r="P69">
            <v>4718.679862</v>
          </cell>
          <cell r="R69">
            <v>2384.0521399999998</v>
          </cell>
        </row>
        <row r="70">
          <cell r="D70">
            <v>0</v>
          </cell>
          <cell r="J70">
            <v>0</v>
          </cell>
          <cell r="L70">
            <v>0</v>
          </cell>
          <cell r="N70">
            <v>0</v>
          </cell>
          <cell r="P70">
            <v>0</v>
          </cell>
          <cell r="R70">
            <v>0</v>
          </cell>
        </row>
        <row r="71">
          <cell r="D71">
            <v>20024.970980341699</v>
          </cell>
          <cell r="J71">
            <v>20714.507395000001</v>
          </cell>
          <cell r="L71">
            <v>20427.507395000001</v>
          </cell>
          <cell r="N71">
            <v>20445.507395000001</v>
          </cell>
          <cell r="P71">
            <v>19883.658722</v>
          </cell>
          <cell r="R71">
            <v>16915.61693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P75">
            <v>19883.658722</v>
          </cell>
        </row>
        <row r="76">
          <cell r="D76">
            <v>4000</v>
          </cell>
          <cell r="J76">
            <v>4000</v>
          </cell>
          <cell r="L76">
            <v>4000</v>
          </cell>
          <cell r="N76">
            <v>4000</v>
          </cell>
          <cell r="P76">
            <v>4000</v>
          </cell>
          <cell r="R76">
            <v>4000</v>
          </cell>
        </row>
        <row r="77">
          <cell r="D77">
            <v>16554.065800877001</v>
          </cell>
          <cell r="J77">
            <v>0</v>
          </cell>
          <cell r="L77">
            <v>0</v>
          </cell>
          <cell r="N77">
            <v>0</v>
          </cell>
          <cell r="P77">
            <v>0</v>
          </cell>
          <cell r="R77">
            <v>0</v>
          </cell>
        </row>
        <row r="78">
          <cell r="P78"/>
        </row>
        <row r="79">
          <cell r="D79">
            <v>22535.538205382429</v>
          </cell>
          <cell r="J79">
            <v>26207.801571</v>
          </cell>
          <cell r="L79">
            <v>25561.053199999998</v>
          </cell>
          <cell r="N79">
            <v>24933.458981</v>
          </cell>
          <cell r="P79">
            <v>24672.858981000001</v>
          </cell>
          <cell r="R79">
            <v>17959.099397000002</v>
          </cell>
        </row>
        <row r="80">
          <cell r="D80">
            <v>14605.982939177757</v>
          </cell>
          <cell r="J80">
            <v>22519.82551055486</v>
          </cell>
          <cell r="L80">
            <v>23682.057131785699</v>
          </cell>
          <cell r="N80">
            <v>22286.312415531611</v>
          </cell>
          <cell r="P80">
            <v>22322.158417282702</v>
          </cell>
          <cell r="R80">
            <v>16586.116000032085</v>
          </cell>
        </row>
        <row r="81">
          <cell r="P81"/>
        </row>
        <row r="82">
          <cell r="P82"/>
        </row>
        <row r="83">
          <cell r="D83">
            <v>175.71915200000001</v>
          </cell>
          <cell r="J83">
            <v>154.241094</v>
          </cell>
          <cell r="L83">
            <v>157.825884</v>
          </cell>
          <cell r="N83">
            <v>163.08619358000001</v>
          </cell>
          <cell r="P83">
            <v>156.77449058000002</v>
          </cell>
          <cell r="R83">
            <v>124.128598</v>
          </cell>
        </row>
        <row r="84">
          <cell r="D84">
            <v>1375.022903</v>
          </cell>
          <cell r="J84">
            <v>2044.5598320000001</v>
          </cell>
          <cell r="L84">
            <v>2140.0055689999999</v>
          </cell>
          <cell r="N84">
            <v>2068.7614990000002</v>
          </cell>
          <cell r="P84">
            <v>2098.3155529999999</v>
          </cell>
          <cell r="R84">
            <v>1631.819305</v>
          </cell>
        </row>
        <row r="85">
          <cell r="D85">
            <v>1643.4443974722662</v>
          </cell>
          <cell r="J85">
            <v>890.71130374154473</v>
          </cell>
          <cell r="L85">
            <v>557.25814168605598</v>
          </cell>
          <cell r="N85">
            <v>749.07807834148196</v>
          </cell>
          <cell r="P85">
            <v>1567.5101790000001</v>
          </cell>
          <cell r="R85">
            <v>755.61933195311701</v>
          </cell>
        </row>
        <row r="86">
          <cell r="D86">
            <v>2151.98547230851</v>
          </cell>
          <cell r="J86">
            <v>0</v>
          </cell>
          <cell r="L86">
            <v>0</v>
          </cell>
          <cell r="N86">
            <v>0</v>
          </cell>
          <cell r="P86">
            <v>0</v>
          </cell>
          <cell r="R86">
            <v>4961.5197770000004</v>
          </cell>
        </row>
        <row r="87">
          <cell r="D87">
            <v>164752.72249499999</v>
          </cell>
          <cell r="J87">
            <v>330427.35767575999</v>
          </cell>
          <cell r="L87">
            <v>330448.94809621997</v>
          </cell>
          <cell r="N87">
            <v>329169.35197222</v>
          </cell>
          <cell r="P87">
            <v>330030.57526221999</v>
          </cell>
          <cell r="R87">
            <v>223862.14201800001</v>
          </cell>
        </row>
        <row r="88">
          <cell r="D88">
            <v>0</v>
          </cell>
          <cell r="J88">
            <v>24656.192097989999</v>
          </cell>
          <cell r="L88">
            <v>24677.192097989999</v>
          </cell>
          <cell r="N88">
            <v>25387.147038989999</v>
          </cell>
          <cell r="P88">
            <v>27967.95944599</v>
          </cell>
          <cell r="R88">
            <v>25124.585566000002</v>
          </cell>
        </row>
        <row r="89">
          <cell r="D89">
            <v>98619.620292486798</v>
          </cell>
          <cell r="J89">
            <v>169194.97477100999</v>
          </cell>
          <cell r="L89">
            <v>169173.97477100999</v>
          </cell>
          <cell r="N89">
            <v>169173.97477100999</v>
          </cell>
          <cell r="P89">
            <v>169173.52656100999</v>
          </cell>
          <cell r="R89">
            <v>122847.6063</v>
          </cell>
        </row>
        <row r="96">
          <cell r="D96">
            <v>17004.566440595954</v>
          </cell>
          <cell r="J96">
            <v>-136157.89268555562</v>
          </cell>
          <cell r="L96">
            <v>-145356.27441204223</v>
          </cell>
          <cell r="N96">
            <v>-141443.30055184441</v>
          </cell>
          <cell r="P96">
            <v>-177374.53681119287</v>
          </cell>
          <cell r="R96">
            <v>34141.24303013098</v>
          </cell>
        </row>
        <row r="97">
          <cell r="D97">
            <v>281511.66029587295</v>
          </cell>
          <cell r="J97">
            <v>135223.22444127325</v>
          </cell>
          <cell r="L97">
            <v>137747.5153018228</v>
          </cell>
          <cell r="N97">
            <v>138835.96775823855</v>
          </cell>
          <cell r="P97">
            <v>103702.13537049817</v>
          </cell>
          <cell r="R97">
            <v>291723.28293559409</v>
          </cell>
        </row>
        <row r="98">
          <cell r="D98">
            <v>-264507.09385527699</v>
          </cell>
          <cell r="J98">
            <v>-271381.11712682887</v>
          </cell>
          <cell r="L98">
            <v>-283103.78971386503</v>
          </cell>
          <cell r="N98">
            <v>-280279.26831008296</v>
          </cell>
          <cell r="P98">
            <v>-281076.67218169104</v>
          </cell>
          <cell r="R98">
            <v>-257582.03990546311</v>
          </cell>
        </row>
        <row r="100">
          <cell r="D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-25987.585222009999</v>
          </cell>
          <cell r="R100">
            <v>0</v>
          </cell>
        </row>
        <row r="101">
          <cell r="D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-25987.585222009999</v>
          </cell>
          <cell r="R101">
            <v>0</v>
          </cell>
        </row>
        <row r="104">
          <cell r="D104">
            <v>17004.566440595954</v>
          </cell>
          <cell r="J104">
            <v>-136157.89268555562</v>
          </cell>
          <cell r="L104">
            <v>-145356.27441204223</v>
          </cell>
          <cell r="N104">
            <v>-141443.30055184441</v>
          </cell>
          <cell r="P104">
            <v>-203362.12203320288</v>
          </cell>
          <cell r="R104">
            <v>34141.24303013098</v>
          </cell>
        </row>
      </sheetData>
      <sheetData sheetId="17">
        <row r="7">
          <cell r="D7">
            <v>2709492.1248582127</v>
          </cell>
          <cell r="J7">
            <v>2367177.346530844</v>
          </cell>
          <cell r="L7">
            <v>2366344.0136702023</v>
          </cell>
          <cell r="N7">
            <v>2372902.14959809</v>
          </cell>
          <cell r="P7">
            <v>2359867.3992623137</v>
          </cell>
        </row>
        <row r="8">
          <cell r="D8">
            <v>1758773.3284042608</v>
          </cell>
          <cell r="J8">
            <v>1465039.9986158647</v>
          </cell>
          <cell r="L8">
            <v>1474492.5747735954</v>
          </cell>
          <cell r="N8">
            <v>1469732.3566374457</v>
          </cell>
          <cell r="P8">
            <v>1447540.6159926371</v>
          </cell>
        </row>
        <row r="9">
          <cell r="D9">
            <v>72943.052091020887</v>
          </cell>
          <cell r="J9">
            <v>62712.138065844796</v>
          </cell>
          <cell r="L9">
            <v>60462.638548501192</v>
          </cell>
          <cell r="N9">
            <v>58784.046087537536</v>
          </cell>
          <cell r="P9">
            <v>56110.663615976395</v>
          </cell>
        </row>
        <row r="10">
          <cell r="D10">
            <v>69074.127782175055</v>
          </cell>
          <cell r="J10">
            <v>59403.048687856979</v>
          </cell>
          <cell r="L10">
            <v>58677.642825347284</v>
          </cell>
          <cell r="N10">
            <v>58208.725055136652</v>
          </cell>
          <cell r="P10">
            <v>58462.282762498609</v>
          </cell>
        </row>
        <row r="11">
          <cell r="D11">
            <v>809626.67849352001</v>
          </cell>
          <cell r="J11">
            <v>695212.17515968042</v>
          </cell>
          <cell r="L11">
            <v>701715.77633511066</v>
          </cell>
          <cell r="N11">
            <v>697931.15354521549</v>
          </cell>
          <cell r="P11">
            <v>696510.26747725729</v>
          </cell>
        </row>
        <row r="12">
          <cell r="D12">
            <v>65756.276804967158</v>
          </cell>
          <cell r="J12">
            <v>62693.796458227698</v>
          </cell>
          <cell r="L12">
            <v>61403.205653281475</v>
          </cell>
          <cell r="N12">
            <v>61329.468852145648</v>
          </cell>
          <cell r="P12">
            <v>61742.78687050016</v>
          </cell>
        </row>
        <row r="13">
          <cell r="D13">
            <v>378011.97522550874</v>
          </cell>
          <cell r="J13">
            <v>306512.66948035947</v>
          </cell>
          <cell r="L13">
            <v>300951.05463255569</v>
          </cell>
          <cell r="N13">
            <v>300565.98282333487</v>
          </cell>
          <cell r="P13">
            <v>298491.91213413433</v>
          </cell>
        </row>
        <row r="14">
          <cell r="D14">
            <v>100843.97685835813</v>
          </cell>
          <cell r="J14">
            <v>87288.057735998373</v>
          </cell>
          <cell r="L14">
            <v>84493.327557247801</v>
          </cell>
          <cell r="N14">
            <v>84505.117841905783</v>
          </cell>
          <cell r="P14">
            <v>84959.516533864036</v>
          </cell>
        </row>
        <row r="15">
          <cell r="D15">
            <v>178691.32669133125</v>
          </cell>
          <cell r="J15">
            <v>150396.93880763085</v>
          </cell>
          <cell r="L15">
            <v>153981.88440969345</v>
          </cell>
          <cell r="N15">
            <v>153161.90316947942</v>
          </cell>
          <cell r="P15">
            <v>150406.84251466344</v>
          </cell>
        </row>
        <row r="16">
          <cell r="D16">
            <v>0</v>
          </cell>
          <cell r="J16">
            <v>0</v>
          </cell>
          <cell r="L16">
            <v>0</v>
          </cell>
          <cell r="N16">
            <v>0</v>
          </cell>
          <cell r="P16">
            <v>0</v>
          </cell>
        </row>
        <row r="17">
          <cell r="D17">
            <v>3038.1269652513502</v>
          </cell>
          <cell r="J17">
            <v>1381.2630476837385</v>
          </cell>
          <cell r="L17">
            <v>1267.6522831087682</v>
          </cell>
          <cell r="N17">
            <v>1276.2220342467454</v>
          </cell>
          <cell r="P17">
            <v>1220.4427761390339</v>
          </cell>
        </row>
        <row r="18">
          <cell r="D18">
            <v>80787.787492128118</v>
          </cell>
          <cell r="J18">
            <v>39439.91117258239</v>
          </cell>
          <cell r="L18">
            <v>51539.392528749122</v>
          </cell>
          <cell r="N18">
            <v>53969.737228443832</v>
          </cell>
          <cell r="P18">
            <v>39635.901307603723</v>
          </cell>
        </row>
        <row r="19">
          <cell r="D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</row>
        <row r="20">
          <cell r="D20">
            <v>-67.316750440000007</v>
          </cell>
          <cell r="J20">
            <v>-64.697248819999999</v>
          </cell>
          <cell r="L20">
            <v>-64.868377649999999</v>
          </cell>
          <cell r="N20">
            <v>-65.638330530000005</v>
          </cell>
          <cell r="P20">
            <v>-59.908217829999998</v>
          </cell>
        </row>
        <row r="21">
          <cell r="D21">
            <v>632414.23685773194</v>
          </cell>
          <cell r="J21">
            <v>593390.79296807107</v>
          </cell>
          <cell r="L21">
            <v>584110.91511238203</v>
          </cell>
          <cell r="N21">
            <v>589467.60103690706</v>
          </cell>
          <cell r="P21">
            <v>590677.63742753898</v>
          </cell>
        </row>
        <row r="22">
          <cell r="D22">
            <v>632414.23685773194</v>
          </cell>
          <cell r="J22">
            <v>593390.79296807107</v>
          </cell>
          <cell r="L22">
            <v>584110.91511238203</v>
          </cell>
          <cell r="N22">
            <v>589467.60103690706</v>
          </cell>
          <cell r="P22">
            <v>590677.63742753898</v>
          </cell>
        </row>
        <row r="23">
          <cell r="D23">
            <v>0</v>
          </cell>
          <cell r="J23">
            <v>0</v>
          </cell>
          <cell r="L23">
            <v>0</v>
          </cell>
          <cell r="N23">
            <v>0</v>
          </cell>
          <cell r="P23">
            <v>0</v>
          </cell>
        </row>
        <row r="24">
          <cell r="D24">
            <v>318371.87634666002</v>
          </cell>
          <cell r="J24">
            <v>308811.25219572836</v>
          </cell>
          <cell r="L24">
            <v>307805.39216187462</v>
          </cell>
          <cell r="N24">
            <v>313767.83025426685</v>
          </cell>
          <cell r="P24">
            <v>321709.0540599674</v>
          </cell>
        </row>
        <row r="25">
          <cell r="D25">
            <v>44369.158662000002</v>
          </cell>
          <cell r="J25">
            <v>7593.7034839999997</v>
          </cell>
          <cell r="L25">
            <v>9248.7701587302108</v>
          </cell>
          <cell r="N25">
            <v>9109.6932805828692</v>
          </cell>
          <cell r="P25">
            <v>9103.1636050984707</v>
          </cell>
        </row>
        <row r="26">
          <cell r="D26">
            <v>52.423170659999997</v>
          </cell>
          <cell r="J26">
            <v>55.657066999999998</v>
          </cell>
          <cell r="L26">
            <v>55.657066999999998</v>
          </cell>
          <cell r="N26">
            <v>55.657066999999998</v>
          </cell>
          <cell r="P26">
            <v>109.961518</v>
          </cell>
        </row>
        <row r="27">
          <cell r="D27">
            <v>18130.785118</v>
          </cell>
          <cell r="J27">
            <v>16496.213380000001</v>
          </cell>
          <cell r="L27">
            <v>16942.828378999999</v>
          </cell>
          <cell r="N27">
            <v>17209.144297999999</v>
          </cell>
          <cell r="P27">
            <v>17326.622060999998</v>
          </cell>
        </row>
        <row r="28">
          <cell r="D28">
            <v>31704.757468</v>
          </cell>
          <cell r="J28">
            <v>30379.39184</v>
          </cell>
          <cell r="L28">
            <v>30064.690552</v>
          </cell>
          <cell r="N28">
            <v>30372.729793999999</v>
          </cell>
          <cell r="P28">
            <v>30422.342851000001</v>
          </cell>
        </row>
        <row r="29">
          <cell r="D29">
            <v>113642.913765</v>
          </cell>
          <cell r="J29">
            <v>103388.728345</v>
          </cell>
          <cell r="L29">
            <v>102150.917005</v>
          </cell>
          <cell r="N29">
            <v>107358.44956299999</v>
          </cell>
          <cell r="P29">
            <v>113271.13445699999</v>
          </cell>
        </row>
        <row r="30">
          <cell r="D30">
            <v>41418.218424999999</v>
          </cell>
          <cell r="J30">
            <v>52595.145882728386</v>
          </cell>
          <cell r="L30">
            <v>49533.045470144403</v>
          </cell>
          <cell r="N30">
            <v>49855.531495683972</v>
          </cell>
          <cell r="P30">
            <v>49836.275917868901</v>
          </cell>
        </row>
        <row r="31">
          <cell r="D31">
            <v>0</v>
          </cell>
          <cell r="J31">
            <v>0</v>
          </cell>
          <cell r="L31">
            <v>0</v>
          </cell>
          <cell r="N31">
            <v>0</v>
          </cell>
          <cell r="P31">
            <v>0</v>
          </cell>
        </row>
        <row r="32">
          <cell r="D32">
            <v>18303.162013000001</v>
          </cell>
          <cell r="J32">
            <v>19602.238627999999</v>
          </cell>
          <cell r="L32">
            <v>20038.868528999999</v>
          </cell>
          <cell r="N32">
            <v>19049.229748000002</v>
          </cell>
          <cell r="P32">
            <v>19281.095683</v>
          </cell>
        </row>
        <row r="33">
          <cell r="D33">
            <v>50750.457724999993</v>
          </cell>
          <cell r="J33">
            <v>78700.173568999991</v>
          </cell>
          <cell r="L33">
            <v>79770.615001000013</v>
          </cell>
          <cell r="N33">
            <v>80757.395008000007</v>
          </cell>
          <cell r="P33">
            <v>82358.457966999995</v>
          </cell>
        </row>
        <row r="37">
          <cell r="D37">
            <v>507047.75891708076</v>
          </cell>
          <cell r="J37">
            <v>446161.17571440997</v>
          </cell>
          <cell r="L37">
            <v>447758.97279961006</v>
          </cell>
          <cell r="N37">
            <v>449053.29974281002</v>
          </cell>
          <cell r="P37">
            <v>451985.22126900998</v>
          </cell>
        </row>
        <row r="38">
          <cell r="D38">
            <v>881.05682000000002</v>
          </cell>
          <cell r="J38">
            <v>400.566283</v>
          </cell>
          <cell r="L38">
            <v>367.61916100000002</v>
          </cell>
          <cell r="N38">
            <v>370.10439000000002</v>
          </cell>
          <cell r="P38">
            <v>353.928405</v>
          </cell>
        </row>
        <row r="39">
          <cell r="D39">
            <v>68277.365297680852</v>
          </cell>
          <cell r="J39">
            <v>64156.54645794</v>
          </cell>
          <cell r="L39">
            <v>63387.916101939998</v>
          </cell>
          <cell r="N39">
            <v>66512.740245940004</v>
          </cell>
          <cell r="P39">
            <v>69844.704870939997</v>
          </cell>
        </row>
        <row r="40">
          <cell r="D40">
            <v>19022.854481999999</v>
          </cell>
          <cell r="J40">
            <v>18227.635104000001</v>
          </cell>
          <cell r="L40">
            <v>18038.814331200003</v>
          </cell>
          <cell r="N40">
            <v>18223.6378764</v>
          </cell>
          <cell r="P40">
            <v>18253.4057106</v>
          </cell>
        </row>
        <row r="41">
          <cell r="D41">
            <v>0</v>
          </cell>
          <cell r="J41">
            <v>0</v>
          </cell>
          <cell r="L41">
            <v>0</v>
          </cell>
          <cell r="N41">
            <v>0</v>
          </cell>
          <cell r="P41">
            <v>0</v>
          </cell>
        </row>
        <row r="42">
          <cell r="D42">
            <v>415471.98541599995</v>
          </cell>
          <cell r="J42">
            <v>359702.71715233999</v>
          </cell>
          <cell r="L42">
            <v>362302.51275134005</v>
          </cell>
          <cell r="N42">
            <v>360288.00236534001</v>
          </cell>
          <cell r="P42">
            <v>359776.11894633999</v>
          </cell>
        </row>
        <row r="43">
          <cell r="D43">
            <v>3394.4969013999998</v>
          </cell>
          <cell r="J43">
            <v>3673.7107171300004</v>
          </cell>
          <cell r="L43">
            <v>3662.1104541300001</v>
          </cell>
          <cell r="N43">
            <v>3658.8148651300007</v>
          </cell>
          <cell r="P43">
            <v>3757.0633361299997</v>
          </cell>
        </row>
        <row r="45">
          <cell r="D45">
            <v>2202444.365941132</v>
          </cell>
          <cell r="J45">
            <v>1921016.1708164341</v>
          </cell>
          <cell r="L45">
            <v>1918585.0408705922</v>
          </cell>
          <cell r="N45">
            <v>1923848.84985528</v>
          </cell>
          <cell r="P45">
            <v>1907882.1779933036</v>
          </cell>
        </row>
        <row r="47">
          <cell r="D47">
            <v>2183188.105501886</v>
          </cell>
          <cell r="J47">
            <v>2042890.0564332083</v>
          </cell>
          <cell r="L47">
            <v>2047402.7862656401</v>
          </cell>
          <cell r="N47">
            <v>2049780.574602742</v>
          </cell>
          <cell r="P47">
            <v>2072752.11897086</v>
          </cell>
        </row>
        <row r="48">
          <cell r="D48">
            <v>918969.23949000868</v>
          </cell>
          <cell r="J48">
            <v>869887.17391500005</v>
          </cell>
          <cell r="L48">
            <v>872886.91808500001</v>
          </cell>
          <cell r="N48">
            <v>876157.52595200005</v>
          </cell>
          <cell r="P48">
            <v>879569.96233300003</v>
          </cell>
        </row>
        <row r="49">
          <cell r="D49">
            <v>381397.83205691271</v>
          </cell>
          <cell r="J49">
            <v>365576.62550899998</v>
          </cell>
          <cell r="L49">
            <v>363678.72539100016</v>
          </cell>
          <cell r="N49">
            <v>360420.09028299985</v>
          </cell>
          <cell r="P49">
            <v>360301.61354999995</v>
          </cell>
        </row>
        <row r="50">
          <cell r="D50">
            <v>350421.33809968556</v>
          </cell>
          <cell r="J50">
            <v>283147.73246444808</v>
          </cell>
          <cell r="L50">
            <v>286537.02782442013</v>
          </cell>
          <cell r="N50">
            <v>289472.48458552215</v>
          </cell>
          <cell r="P50">
            <v>305708.48181864008</v>
          </cell>
        </row>
        <row r="51">
          <cell r="D51">
            <v>78596.117340664117</v>
          </cell>
          <cell r="J51">
            <v>71906.768926460005</v>
          </cell>
          <cell r="L51">
            <v>72046.038603333596</v>
          </cell>
          <cell r="N51">
            <v>72885.555102700004</v>
          </cell>
          <cell r="P51">
            <v>72836.56203465999</v>
          </cell>
        </row>
        <row r="52">
          <cell r="D52">
            <v>170.63998900000001</v>
          </cell>
          <cell r="J52">
            <v>184.093797</v>
          </cell>
          <cell r="L52">
            <v>184.093797</v>
          </cell>
          <cell r="N52">
            <v>184.093797</v>
          </cell>
          <cell r="P52">
            <v>184.093797</v>
          </cell>
        </row>
        <row r="53">
          <cell r="D53">
            <v>4801.7102599999998</v>
          </cell>
          <cell r="J53">
            <v>3000</v>
          </cell>
          <cell r="L53">
            <v>3783.474044</v>
          </cell>
          <cell r="N53">
            <v>3798.303308</v>
          </cell>
          <cell r="P53">
            <v>18696.601914999999</v>
          </cell>
        </row>
        <row r="54">
          <cell r="D54">
            <v>0</v>
          </cell>
          <cell r="J54">
            <v>0</v>
          </cell>
          <cell r="L54">
            <v>0</v>
          </cell>
          <cell r="N54">
            <v>0</v>
          </cell>
          <cell r="P54">
            <v>0</v>
          </cell>
        </row>
        <row r="55">
          <cell r="D55">
            <v>946.88442311999995</v>
          </cell>
          <cell r="J55">
            <v>810.21924399999989</v>
          </cell>
          <cell r="L55">
            <v>810.21924399999989</v>
          </cell>
          <cell r="N55">
            <v>810.21924399999989</v>
          </cell>
          <cell r="P55">
            <v>806.66242799999998</v>
          </cell>
        </row>
        <row r="56">
          <cell r="D56">
            <v>103931.78640364914</v>
          </cell>
          <cell r="J56">
            <v>90575.537818346551</v>
          </cell>
          <cell r="L56">
            <v>91408.629492059627</v>
          </cell>
          <cell r="N56">
            <v>93781.76617717692</v>
          </cell>
          <cell r="P56">
            <v>93710.592421581387</v>
          </cell>
        </row>
        <row r="57">
          <cell r="D57">
            <v>52.423170659999997</v>
          </cell>
          <cell r="J57">
            <v>55.657066999999998</v>
          </cell>
          <cell r="L57">
            <v>55.657066999999998</v>
          </cell>
          <cell r="N57">
            <v>55.657066999999998</v>
          </cell>
          <cell r="P57">
            <v>109.961518</v>
          </cell>
        </row>
        <row r="58">
          <cell r="D58">
            <v>0</v>
          </cell>
          <cell r="J58">
            <v>664.07399999999996</v>
          </cell>
          <cell r="L58">
            <v>1144.0740000000001</v>
          </cell>
          <cell r="N58">
            <v>1645.2043000000001</v>
          </cell>
          <cell r="P58">
            <v>2681.5483509999999</v>
          </cell>
        </row>
        <row r="59">
          <cell r="D59">
            <v>0</v>
          </cell>
          <cell r="J59">
            <v>0</v>
          </cell>
          <cell r="L59">
            <v>0</v>
          </cell>
          <cell r="N59">
            <v>0</v>
          </cell>
          <cell r="P59">
            <v>0</v>
          </cell>
        </row>
        <row r="60">
          <cell r="P60"/>
        </row>
        <row r="61">
          <cell r="P61"/>
        </row>
        <row r="62">
          <cell r="P62"/>
        </row>
        <row r="63">
          <cell r="D63">
            <v>46870.071542279999</v>
          </cell>
          <cell r="J63">
            <v>37817.668355790003</v>
          </cell>
          <cell r="L63">
            <v>38366.891122550005</v>
          </cell>
          <cell r="N63">
            <v>38398.68839625</v>
          </cell>
          <cell r="P63">
            <v>38938.876009790001</v>
          </cell>
        </row>
        <row r="64">
          <cell r="D64">
            <v>3845.4933369815099</v>
          </cell>
          <cell r="J64">
            <v>3752.4423710000001</v>
          </cell>
          <cell r="L64">
            <v>3791.1951079999999</v>
          </cell>
          <cell r="N64">
            <v>4714.3951079999997</v>
          </cell>
          <cell r="P64">
            <v>4718.679862</v>
          </cell>
        </row>
        <row r="65">
          <cell r="P65"/>
        </row>
        <row r="66">
          <cell r="D66">
            <v>21240.010869999998</v>
          </cell>
          <cell r="J66">
            <v>20714.507395000001</v>
          </cell>
          <cell r="L66">
            <v>20427.507395000001</v>
          </cell>
          <cell r="N66">
            <v>20445.507395000001</v>
          </cell>
          <cell r="P66">
            <v>19883.658722</v>
          </cell>
        </row>
        <row r="67">
          <cell r="D67">
            <v>0</v>
          </cell>
          <cell r="J67">
            <v>0</v>
          </cell>
          <cell r="L67">
            <v>0</v>
          </cell>
          <cell r="N67">
            <v>0</v>
          </cell>
          <cell r="P67">
            <v>0</v>
          </cell>
        </row>
        <row r="68">
          <cell r="D68">
            <v>0</v>
          </cell>
          <cell r="J68">
            <v>0</v>
          </cell>
          <cell r="L68">
            <v>0</v>
          </cell>
          <cell r="N68">
            <v>0</v>
          </cell>
          <cell r="P68">
            <v>0</v>
          </cell>
        </row>
        <row r="69">
          <cell r="D69">
            <v>0</v>
          </cell>
          <cell r="J69">
            <v>0</v>
          </cell>
          <cell r="L69">
            <v>0</v>
          </cell>
          <cell r="N69">
            <v>0</v>
          </cell>
          <cell r="P69">
            <v>0</v>
          </cell>
        </row>
        <row r="70">
          <cell r="D70">
            <v>21240.010869999998</v>
          </cell>
          <cell r="J70">
            <v>20714.507395000001</v>
          </cell>
          <cell r="L70">
            <v>20427.507395000001</v>
          </cell>
          <cell r="N70">
            <v>20445.507395000001</v>
          </cell>
          <cell r="P70">
            <v>19883.658722</v>
          </cell>
        </row>
        <row r="71">
          <cell r="D71">
            <v>4000</v>
          </cell>
          <cell r="J71">
            <v>4000</v>
          </cell>
          <cell r="L71">
            <v>4000</v>
          </cell>
          <cell r="N71">
            <v>4000</v>
          </cell>
          <cell r="P71">
            <v>4000</v>
          </cell>
        </row>
        <row r="72">
          <cell r="D72">
            <v>37647.979292064505</v>
          </cell>
          <cell r="J72">
            <v>0</v>
          </cell>
          <cell r="L72">
            <v>0</v>
          </cell>
          <cell r="N72">
            <v>0</v>
          </cell>
          <cell r="P72">
            <v>0</v>
          </cell>
        </row>
        <row r="73">
          <cell r="D73">
            <v>0</v>
          </cell>
          <cell r="J73">
            <v>0</v>
          </cell>
          <cell r="L73">
            <v>0</v>
          </cell>
          <cell r="N73">
            <v>0</v>
          </cell>
          <cell r="P73">
            <v>0</v>
          </cell>
        </row>
        <row r="74">
          <cell r="D74">
            <v>27453.390513401439</v>
          </cell>
          <cell r="J74">
            <v>26207.801571</v>
          </cell>
          <cell r="L74">
            <v>25561.053199999998</v>
          </cell>
          <cell r="N74">
            <v>24933.458981</v>
          </cell>
          <cell r="P74">
            <v>24672.858981000001</v>
          </cell>
        </row>
        <row r="75">
          <cell r="D75">
            <v>17375.933973864816</v>
          </cell>
          <cell r="J75">
            <v>21260.160992851524</v>
          </cell>
          <cell r="L75">
            <v>22660.363298476899</v>
          </cell>
          <cell r="N75">
            <v>21587.788016815182</v>
          </cell>
          <cell r="P75">
            <v>22213.2957350287</v>
          </cell>
        </row>
        <row r="76">
          <cell r="P76"/>
        </row>
        <row r="77">
          <cell r="P77"/>
        </row>
        <row r="78">
          <cell r="D78">
            <v>151.36084099999999</v>
          </cell>
          <cell r="J78">
            <v>154.241094</v>
          </cell>
          <cell r="L78">
            <v>157.825884</v>
          </cell>
          <cell r="N78">
            <v>163.08619358000001</v>
          </cell>
          <cell r="P78">
            <v>156.77449058000002</v>
          </cell>
        </row>
        <row r="79">
          <cell r="D79">
            <v>2398.2575379999998</v>
          </cell>
          <cell r="J79">
            <v>2044.5598320000001</v>
          </cell>
          <cell r="L79">
            <v>2140.0055689999999</v>
          </cell>
          <cell r="N79">
            <v>2068.7614990000002</v>
          </cell>
          <cell r="P79">
            <v>2098.3155529999999</v>
          </cell>
        </row>
        <row r="80">
          <cell r="D80">
            <v>939.27860499999997</v>
          </cell>
          <cell r="J80">
            <v>0</v>
          </cell>
          <cell r="L80">
            <v>0</v>
          </cell>
          <cell r="N80">
            <v>0</v>
          </cell>
          <cell r="P80">
            <v>0</v>
          </cell>
        </row>
        <row r="81">
          <cell r="D81">
            <v>358125.58235599997</v>
          </cell>
          <cell r="J81">
            <v>330427.35767575999</v>
          </cell>
          <cell r="L81">
            <v>330448.94809621997</v>
          </cell>
          <cell r="N81">
            <v>329169.35197222</v>
          </cell>
          <cell r="P81">
            <v>330030.57526221999</v>
          </cell>
        </row>
        <row r="82">
          <cell r="D82">
            <v>2796.0847690000001</v>
          </cell>
          <cell r="J82">
            <v>24656.192097989999</v>
          </cell>
          <cell r="L82">
            <v>24677.192097989999</v>
          </cell>
          <cell r="N82">
            <v>25387.147038989999</v>
          </cell>
          <cell r="P82">
            <v>27967.95944599</v>
          </cell>
        </row>
        <row r="83">
          <cell r="D83">
            <v>171478.02873027901</v>
          </cell>
          <cell r="J83">
            <v>169194.97477100999</v>
          </cell>
          <cell r="L83">
            <v>169173.97477100999</v>
          </cell>
          <cell r="N83">
            <v>169173.97477100999</v>
          </cell>
          <cell r="P83">
            <v>169173.52656100999</v>
          </cell>
        </row>
        <row r="90">
          <cell r="D90">
            <v>19256.260439245962</v>
          </cell>
          <cell r="J90">
            <v>-121873.88561677421</v>
          </cell>
          <cell r="L90">
            <v>-128817.74539504782</v>
          </cell>
          <cell r="N90">
            <v>-125931.72474746197</v>
          </cell>
          <cell r="P90">
            <v>-164869.9409775564</v>
          </cell>
        </row>
        <row r="92">
          <cell r="D92">
            <v>16415.40810401049</v>
          </cell>
          <cell r="J92">
            <v>14284.007068781244</v>
          </cell>
          <cell r="L92">
            <v>16538.529017017336</v>
          </cell>
          <cell r="N92">
            <v>15511.575803952595</v>
          </cell>
          <cell r="P92">
            <v>12504.595833686595</v>
          </cell>
        </row>
        <row r="93">
          <cell r="D93">
            <v>-5773.8665230889274</v>
          </cell>
          <cell r="J93">
            <v>1012.4473621980715</v>
          </cell>
          <cell r="L93">
            <v>422.96587741139228</v>
          </cell>
          <cell r="N93">
            <v>-1041.0406762454859</v>
          </cell>
          <cell r="P93">
            <v>-6858.0260108964067</v>
          </cell>
        </row>
        <row r="94">
          <cell r="D94">
            <v>22189.274627099418</v>
          </cell>
          <cell r="J94">
            <v>13271.559706583172</v>
          </cell>
          <cell r="L94">
            <v>16115.563139605943</v>
          </cell>
          <cell r="N94">
            <v>16552.616480198081</v>
          </cell>
          <cell r="P94">
            <v>19362.621844583002</v>
          </cell>
        </row>
        <row r="95">
          <cell r="D95">
            <v>1269.0292139999999</v>
          </cell>
          <cell r="J95">
            <v>1166.336</v>
          </cell>
          <cell r="L95">
            <v>1166.336</v>
          </cell>
          <cell r="N95">
            <v>1166.336</v>
          </cell>
          <cell r="P95">
            <v>1166.336</v>
          </cell>
        </row>
        <row r="96">
          <cell r="D96">
            <v>0</v>
          </cell>
          <cell r="J96">
            <v>0</v>
          </cell>
          <cell r="L96">
            <v>0</v>
          </cell>
          <cell r="N96">
            <v>0</v>
          </cell>
          <cell r="P96">
            <v>0</v>
          </cell>
        </row>
        <row r="97">
          <cell r="D97">
            <v>2627.6070129999998</v>
          </cell>
          <cell r="J97">
            <v>123.2574491807257</v>
          </cell>
          <cell r="L97">
            <v>-33.457618602445599</v>
          </cell>
          <cell r="N97">
            <v>-60.898742509999693</v>
          </cell>
          <cell r="P97">
            <v>131.69421559289799</v>
          </cell>
        </row>
        <row r="98">
          <cell r="D98">
            <v>12977.528318074399</v>
          </cell>
          <cell r="J98">
            <v>11091.2549536609</v>
          </cell>
          <cell r="L98">
            <v>10654.555525998903</v>
          </cell>
          <cell r="N98">
            <v>10768.311073446601</v>
          </cell>
          <cell r="P98">
            <v>11195.233602120101</v>
          </cell>
        </row>
        <row r="99">
          <cell r="D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</row>
        <row r="100">
          <cell r="P100"/>
        </row>
        <row r="101">
          <cell r="D101">
            <v>-1598.67965797498</v>
          </cell>
          <cell r="J101">
            <v>890.71130374154473</v>
          </cell>
          <cell r="L101">
            <v>557.25814168605598</v>
          </cell>
          <cell r="N101">
            <v>749.07807834148196</v>
          </cell>
          <cell r="P101">
            <v>1567.5101790000001</v>
          </cell>
        </row>
        <row r="102">
          <cell r="L102">
            <v>3770.8710905234302</v>
          </cell>
          <cell r="N102">
            <v>3929.7900709199998</v>
          </cell>
          <cell r="P102">
            <v>5301.8478478699999</v>
          </cell>
        </row>
        <row r="104">
          <cell r="D104">
            <v>2840.8523352354714</v>
          </cell>
          <cell r="J104">
            <v>-136157.89268555545</v>
          </cell>
          <cell r="L104">
            <v>-145356.27441206516</v>
          </cell>
          <cell r="N104">
            <v>-141443.30055141455</v>
          </cell>
          <cell r="P104">
            <v>-177374.53681124299</v>
          </cell>
        </row>
        <row r="112">
          <cell r="P112">
            <v>-25987.585222009999</v>
          </cell>
        </row>
        <row r="116">
          <cell r="D116">
            <v>2840.8523352354714</v>
          </cell>
          <cell r="J116">
            <v>-136157.89268555545</v>
          </cell>
          <cell r="L116">
            <v>-145356.27441206516</v>
          </cell>
          <cell r="N116">
            <v>-141443.30055141455</v>
          </cell>
          <cell r="P116">
            <v>-203362.12203325299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"/>
      <sheetName val="Transferências"/>
      <sheetName val="transf_NFGC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ALGODAO"/>
      <sheetName val="BOI"/>
      <sheetName val="SOJA"/>
      <sheetName val="MILHO"/>
      <sheetName val="TRIGO"/>
      <sheetName val="CAFE"/>
      <sheetName val="FEIJAO"/>
      <sheetName val="ACUCAR"/>
      <sheetName val="ARROZ"/>
      <sheetName val="PR-BOI"/>
      <sheetName val="PR-SOJA"/>
      <sheetName val="Graficos"/>
      <sheetName val="DadosGrafico"/>
      <sheetName val="DadosAlgodao"/>
      <sheetName val="DadosBoi"/>
      <sheetName val="DadosSoja"/>
      <sheetName val="DadosFeijao"/>
      <sheetName val="DadosCafe"/>
      <sheetName val="DadosMilho"/>
      <sheetName val="DadosTrigo"/>
      <sheetName val="DadosArroz"/>
      <sheetName val="DadosCarne"/>
      <sheetName val="AUX"/>
      <sheetName val="Grafico"/>
      <sheetName val="VarPerct"/>
      <sheetName val="Plan2"/>
      <sheetName val="GABINETE"/>
      <sheetName val="MÉDIA DIÁRIA"/>
      <sheetName val="IPA-Agrícola"/>
      <sheetName val="abrir"/>
      <sheetName val="Module1"/>
      <sheetName val="dialog1"/>
      <sheetName val="Plan3"/>
      <sheetName val="DadosAcucar"/>
      <sheetName val="IPA-Agrícola-dez"/>
      <sheetName val="Plan1"/>
      <sheetName val="proj"/>
      <sheetName val="Plan4"/>
      <sheetName val="trigo1"/>
      <sheetName val="AUX1"/>
      <sheetName val="SOJA-MILHO"/>
      <sheetName val="RASCUNHO"/>
      <sheetName val="2002-20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ovespa_acum"/>
      <sheetName val="BRASIL"/>
      <sheetName val="Embi"/>
      <sheetName val="EUA"/>
      <sheetName val="ARG"/>
      <sheetName val="EURO"/>
      <sheetName val="UK"/>
      <sheetName val="G_Bolsas"/>
      <sheetName val="G_Bolsas (2)"/>
      <sheetName val="Bolsas"/>
      <sheetName val="Petroleo"/>
      <sheetName val="US Desemprego x Confiança"/>
      <sheetName val="G_EmbiBrasil"/>
      <sheetName val="G_Conf_EUA"/>
      <sheetName val="G_US Prod ind x Capacidade "/>
      <sheetName val="G_US ISM"/>
      <sheetName val="AR Inflação"/>
      <sheetName val="Petroleo Brent"/>
      <sheetName val="oil"/>
      <sheetName val="AR Confiança e atividade"/>
      <sheetName val="G_Câmbio"/>
      <sheetName val="G_bovespa"/>
      <sheetName val="G_petróleo"/>
      <sheetName val="G_ARG_arrectrib"/>
      <sheetName val="G_AR Câmbio)"/>
      <sheetName val="G_EmbiArg"/>
      <sheetName val="G_AR REs"/>
      <sheetName val="Graficos EUA"/>
      <sheetName val="Plan1"/>
      <sheetName val="Jap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resso Dibap"/>
      <sheetName val="Sisbacen1"/>
      <sheetName val="Internet-inglês1"/>
      <sheetName val="Table 2"/>
      <sheetName val="Mensal"/>
      <sheetName val="Quadro 2"/>
      <sheetName val="Aleatóri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GHLIGH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Acerto_97_98_(2)"/>
      <sheetName val="CORRENTE c_déficit"/>
      <sheetName val="1997 (3)"/>
      <sheetName val="1997"/>
      <sheetName val="1998"/>
      <sheetName val="ano_CCF (2)"/>
      <sheetName val="ano_CCF"/>
      <sheetName val="ano_CCF_97_98"/>
      <sheetName val="mensal2_98"/>
      <sheetName val="HIGHLIGH"/>
      <sheetName val="Setorial_12-01-00"/>
      <sheetName val="ano_CCF_97_y8"/>
      <sheetName val="_REF"/>
      <sheetName val="Planilha 1"/>
      <sheetName val="Planilha 2"/>
      <sheetName val="BDPARAM3 "/>
      <sheetName val="dias_úteis_selic"/>
      <sheetName val="Impresso Dib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#REF"/>
      <sheetName val="FLUXO98"/>
      <sheetName val="HIGHLIGH"/>
      <sheetName val="Analítica"/>
      <sheetName val="vinculo"/>
      <sheetName val="BDpib"/>
      <sheetName val="execfin"/>
      <sheetName val="cen1"/>
      <sheetName val="BDPARAM1"/>
      <sheetName val="Plan1 (2)"/>
      <sheetName val="Demais Receitas_mês"/>
      <sheetName val="rec_total_acomp"/>
      <sheetName val="Abertura Custeio"/>
      <sheetName val="Efeitos-2002"/>
      <sheetName val="PROGFINTN2003"/>
      <sheetName val="BDPA_x0012_AM1"/>
      <sheetName val="_REF"/>
      <sheetName val="BDPA_x005f_x0012_AM1"/>
      <sheetName val="Impresso Dibap"/>
      <sheetName val="Exec2004"/>
      <sheetName val="pib"/>
      <sheetName val="fonte 138 19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Planilha 1"/>
      <sheetName val="Planilha 1 (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fonte 138 1999"/>
      <sheetName val="fonte 138 2000 "/>
      <sheetName val="fonte 138 2001"/>
      <sheetName val="or 2001-arrec até out"/>
      <sheetName val="or 2002"/>
      <sheetName val="COMP. 2000 2001"/>
      <sheetName val="cálculos marinha"/>
      <sheetName val="distrib recursos"/>
      <sheetName val="distrib reest royalties"/>
      <sheetName val="plan nota comitê"/>
      <sheetName val="fonte 985"/>
      <sheetName val="plan eber cópia"/>
      <sheetName val="lançamento receita"/>
      <sheetName val="DadosSoja"/>
      <sheetName val="fonte_138_1999"/>
      <sheetName val="fonte_138_2000_"/>
      <sheetName val="fonte_138_2001"/>
      <sheetName val="or_2001-arrec_até_out"/>
      <sheetName val="or_2002"/>
      <sheetName val="COMP__2000_2001"/>
      <sheetName val="cálculos_marinha"/>
      <sheetName val="distrib_recursos"/>
      <sheetName val="distrib_reest_royalties"/>
      <sheetName val="plan_nota_comitê"/>
      <sheetName val="fonte_985"/>
      <sheetName val="plan_eber_cópia"/>
      <sheetName val="lançamento_recei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I63"/>
  <sheetViews>
    <sheetView showGridLines="0" tabSelected="1" zoomScale="75" zoomScaleNormal="75" workbookViewId="0"/>
  </sheetViews>
  <sheetFormatPr defaultColWidth="9.140625" defaultRowHeight="15" customHeight="1"/>
  <cols>
    <col min="1" max="1" width="92.5703125" style="1" bestFit="1" customWidth="1"/>
    <col min="2" max="3" width="13.42578125" style="1" bestFit="1" customWidth="1"/>
    <col min="4" max="4" width="13.7109375" style="1" bestFit="1" customWidth="1"/>
    <col min="5" max="5" width="12.28515625" style="1" customWidth="1"/>
    <col min="6" max="6" width="22" style="1" bestFit="1" customWidth="1"/>
    <col min="7" max="7" width="24.85546875" style="1" customWidth="1"/>
    <col min="8" max="8" width="16.85546875" style="1" customWidth="1"/>
    <col min="9" max="9" width="19.140625" style="80" customWidth="1"/>
    <col min="10" max="10" width="9.140625" style="1"/>
    <col min="11" max="11" width="14.28515625" style="1" customWidth="1"/>
    <col min="12" max="16384" width="9.140625" style="1"/>
  </cols>
  <sheetData>
    <row r="1" spans="1:9" ht="15" customHeight="1" thickBot="1">
      <c r="A1" s="78"/>
      <c r="B1" s="78"/>
      <c r="C1" s="78"/>
      <c r="D1" s="107" t="s">
        <v>0</v>
      </c>
      <c r="H1" s="80"/>
      <c r="I1" s="1"/>
    </row>
    <row r="2" spans="1:9" ht="93" customHeight="1" thickTop="1" thickBot="1">
      <c r="A2" s="174" t="s">
        <v>1</v>
      </c>
      <c r="B2" s="175" t="s">
        <v>2</v>
      </c>
      <c r="C2" s="175" t="s">
        <v>3</v>
      </c>
      <c r="D2" s="176" t="s">
        <v>4</v>
      </c>
      <c r="F2" s="98"/>
      <c r="H2" s="80"/>
      <c r="I2" s="1"/>
    </row>
    <row r="3" spans="1:9" ht="6.6" customHeight="1" thickTop="1">
      <c r="A3" s="102"/>
      <c r="B3" s="102"/>
      <c r="C3" s="102"/>
      <c r="D3" s="102"/>
      <c r="F3" s="98"/>
      <c r="H3" s="80"/>
      <c r="I3" s="1"/>
    </row>
    <row r="4" spans="1:9" ht="15" customHeight="1">
      <c r="A4" s="170" t="s">
        <v>5</v>
      </c>
      <c r="B4" s="170">
        <v>2719904.8674771115</v>
      </c>
      <c r="C4" s="170">
        <v>2688447.6226683375</v>
      </c>
      <c r="D4" s="170">
        <f>C4-B4</f>
        <v>-31457.244808773976</v>
      </c>
      <c r="H4" s="80"/>
      <c r="I4" s="1"/>
    </row>
    <row r="5" spans="1:9" ht="15" hidden="1" customHeight="1">
      <c r="A5" s="102"/>
      <c r="B5" s="102"/>
      <c r="C5" s="102"/>
      <c r="D5" s="102">
        <v>0</v>
      </c>
      <c r="F5" s="98"/>
      <c r="H5" s="80"/>
      <c r="I5" s="1"/>
    </row>
    <row r="6" spans="1:9" ht="34.15" customHeight="1">
      <c r="A6" s="168" t="s">
        <v>6</v>
      </c>
      <c r="B6" s="169">
        <v>1753143.4649954517</v>
      </c>
      <c r="C6" s="169">
        <v>1735397.571139721</v>
      </c>
      <c r="D6" s="169">
        <f>C6-B6</f>
        <v>-17745.89385573077</v>
      </c>
      <c r="F6" s="98"/>
      <c r="H6" s="80"/>
      <c r="I6" s="1"/>
    </row>
    <row r="7" spans="1:9" ht="20.45" customHeight="1">
      <c r="A7" s="103" t="s">
        <v>7</v>
      </c>
      <c r="B7" s="102">
        <v>637484.59471800004</v>
      </c>
      <c r="C7" s="102">
        <v>646048.85919643892</v>
      </c>
      <c r="D7" s="102">
        <f>C7-B7</f>
        <v>8564.2644784388831</v>
      </c>
      <c r="F7" s="98"/>
      <c r="H7" s="80"/>
      <c r="I7" s="1"/>
    </row>
    <row r="8" spans="1:9" ht="20.45" customHeight="1">
      <c r="A8" s="103" t="s">
        <v>8</v>
      </c>
      <c r="B8" s="102">
        <v>329276.80776365998</v>
      </c>
      <c r="C8" s="102">
        <v>307001.19233217801</v>
      </c>
      <c r="D8" s="102">
        <f>C8-B8</f>
        <v>-22275.615431481972</v>
      </c>
      <c r="F8" s="98"/>
      <c r="H8" s="80"/>
      <c r="I8" s="1"/>
    </row>
    <row r="9" spans="1:9" ht="6.6" customHeight="1">
      <c r="A9" s="102"/>
      <c r="B9" s="102"/>
      <c r="C9" s="102"/>
      <c r="D9" s="102"/>
      <c r="F9" s="98"/>
      <c r="H9" s="80"/>
      <c r="I9" s="1"/>
    </row>
    <row r="10" spans="1:9" ht="15" customHeight="1">
      <c r="A10" s="170" t="s">
        <v>9</v>
      </c>
      <c r="B10" s="170">
        <v>527909.91147486388</v>
      </c>
      <c r="C10" s="170">
        <v>513257.57434965699</v>
      </c>
      <c r="D10" s="170">
        <f>C10-B10</f>
        <v>-14652.33712520689</v>
      </c>
      <c r="H10" s="80"/>
      <c r="I10" s="1"/>
    </row>
    <row r="11" spans="1:9" ht="6.6" customHeight="1">
      <c r="A11" s="102"/>
      <c r="B11" s="102"/>
      <c r="C11" s="102"/>
      <c r="D11" s="102"/>
      <c r="F11" s="98"/>
      <c r="H11" s="80"/>
      <c r="I11" s="1"/>
    </row>
    <row r="12" spans="1:9" ht="15" customHeight="1">
      <c r="A12" s="170" t="s">
        <v>10</v>
      </c>
      <c r="B12" s="170">
        <v>2191994.9560022475</v>
      </c>
      <c r="C12" s="170">
        <v>2175190.0483186804</v>
      </c>
      <c r="D12" s="170">
        <f>C12-B12</f>
        <v>-16804.907683567144</v>
      </c>
      <c r="H12" s="80"/>
      <c r="I12" s="1"/>
    </row>
    <row r="13" spans="1:9" ht="6.6" customHeight="1">
      <c r="A13" s="102"/>
      <c r="B13" s="102"/>
      <c r="C13" s="102"/>
      <c r="D13" s="102"/>
      <c r="F13" s="98"/>
      <c r="H13" s="80"/>
      <c r="I13" s="1"/>
    </row>
    <row r="14" spans="1:9" ht="15" customHeight="1">
      <c r="A14" s="170" t="s">
        <v>11</v>
      </c>
      <c r="B14" s="170">
        <v>2182932.3336185664</v>
      </c>
      <c r="C14" s="170">
        <v>2184534.1557370992</v>
      </c>
      <c r="D14" s="170">
        <f>C14-B14</f>
        <v>1601.8221185328439</v>
      </c>
      <c r="H14" s="80"/>
      <c r="I14" s="1"/>
    </row>
    <row r="15" spans="1:9" ht="20.45" customHeight="1">
      <c r="A15" s="103" t="s">
        <v>12</v>
      </c>
      <c r="B15" s="102">
        <v>1974058.2116465666</v>
      </c>
      <c r="C15" s="102">
        <v>1980131.1080580989</v>
      </c>
      <c r="D15" s="102">
        <f>C15-B15</f>
        <v>6072.8964115323033</v>
      </c>
      <c r="F15" s="98"/>
      <c r="H15" s="80"/>
      <c r="I15" s="1"/>
    </row>
    <row r="16" spans="1:9" ht="20.45" customHeight="1">
      <c r="A16" s="103" t="s">
        <v>13</v>
      </c>
      <c r="B16" s="102">
        <v>208874.12197199999</v>
      </c>
      <c r="C16" s="102">
        <v>204403.04767900001</v>
      </c>
      <c r="D16" s="102">
        <f>C16-B16</f>
        <v>-4471.0742929999833</v>
      </c>
      <c r="F16" s="98"/>
      <c r="H16" s="80"/>
      <c r="I16" s="1"/>
    </row>
    <row r="17" spans="1:9" ht="6.6" customHeight="1">
      <c r="A17" s="102"/>
      <c r="B17" s="102"/>
      <c r="C17" s="102"/>
      <c r="D17" s="102"/>
      <c r="F17" s="98"/>
      <c r="H17" s="80"/>
      <c r="I17" s="1"/>
    </row>
    <row r="18" spans="1:9" ht="15" customHeight="1">
      <c r="A18" s="171" t="s">
        <v>14</v>
      </c>
      <c r="B18" s="172">
        <v>9062.6223836811259</v>
      </c>
      <c r="C18" s="172">
        <v>-9344.1074184188619</v>
      </c>
      <c r="D18" s="172">
        <f>C18-B18</f>
        <v>-18406.729802099988</v>
      </c>
      <c r="H18" s="80"/>
      <c r="I18" s="1"/>
    </row>
    <row r="19" spans="1:9" ht="6.6" customHeight="1">
      <c r="A19" s="102"/>
      <c r="B19" s="102"/>
      <c r="C19" s="102"/>
      <c r="D19" s="102"/>
      <c r="F19" s="98"/>
      <c r="H19" s="80"/>
      <c r="I19" s="1"/>
    </row>
    <row r="20" spans="1:9" ht="15" customHeight="1">
      <c r="A20" s="171" t="s">
        <v>15</v>
      </c>
      <c r="B20" s="172">
        <v>0</v>
      </c>
      <c r="C20" s="172">
        <v>0</v>
      </c>
      <c r="D20" s="172">
        <f>C20-B20</f>
        <v>0</v>
      </c>
      <c r="H20" s="80"/>
      <c r="I20" s="1"/>
    </row>
    <row r="21" spans="1:9" ht="6.6" customHeight="1">
      <c r="A21" s="102"/>
      <c r="B21" s="102"/>
      <c r="C21" s="102"/>
      <c r="D21" s="102"/>
      <c r="F21" s="98"/>
      <c r="H21" s="80"/>
      <c r="I21" s="1"/>
    </row>
    <row r="22" spans="1:9" ht="15.75" hidden="1" customHeight="1">
      <c r="A22" s="105" t="s">
        <v>16</v>
      </c>
      <c r="B22" s="106" t="e">
        <v>#REF!</v>
      </c>
      <c r="C22" s="106"/>
      <c r="D22" s="106">
        <v>0</v>
      </c>
      <c r="H22" s="80"/>
      <c r="I22" s="1"/>
    </row>
    <row r="23" spans="1:9" ht="15.75" hidden="1" customHeight="1">
      <c r="A23" s="104"/>
      <c r="B23" s="104"/>
      <c r="C23" s="104"/>
      <c r="D23" s="104">
        <v>0</v>
      </c>
      <c r="H23" s="80"/>
      <c r="I23" s="1"/>
    </row>
    <row r="24" spans="1:9" ht="15" customHeight="1">
      <c r="A24" s="171" t="s">
        <v>17</v>
      </c>
      <c r="B24" s="172">
        <v>-28756.172359</v>
      </c>
      <c r="C24" s="172">
        <v>-28756.172359</v>
      </c>
      <c r="D24" s="172">
        <f>C24-B24</f>
        <v>0</v>
      </c>
      <c r="H24" s="80"/>
      <c r="I24" s="1"/>
    </row>
    <row r="25" spans="1:9" ht="6.6" customHeight="1">
      <c r="A25" s="102"/>
      <c r="B25" s="102"/>
      <c r="C25" s="102"/>
      <c r="D25" s="102"/>
      <c r="F25" s="98"/>
      <c r="H25" s="80"/>
      <c r="I25" s="1"/>
    </row>
    <row r="26" spans="1:9" ht="15" customHeight="1">
      <c r="A26" s="173" t="s">
        <v>18</v>
      </c>
      <c r="B26" s="172">
        <v>9062.6223836811259</v>
      </c>
      <c r="C26" s="172">
        <v>-9344.1074184188619</v>
      </c>
      <c r="D26" s="172">
        <f>C26-B26</f>
        <v>-18406.729802099988</v>
      </c>
      <c r="H26" s="80"/>
      <c r="I26" s="1"/>
    </row>
    <row r="27" spans="1:9" ht="6.6" customHeight="1">
      <c r="A27" s="102"/>
      <c r="B27" s="102"/>
      <c r="C27" s="102"/>
      <c r="D27" s="102"/>
      <c r="F27" s="98"/>
      <c r="H27" s="80"/>
      <c r="I27" s="1"/>
    </row>
    <row r="28" spans="1:9" ht="15.75">
      <c r="A28" s="171" t="s">
        <v>19</v>
      </c>
      <c r="B28" s="172">
        <v>37818.79474268113</v>
      </c>
      <c r="C28" s="172">
        <v>19412.064940581138</v>
      </c>
      <c r="D28" s="172">
        <f>C28-B28</f>
        <v>-18406.729802099992</v>
      </c>
      <c r="H28" s="80"/>
      <c r="I28" s="1"/>
    </row>
    <row r="29" spans="1:9" ht="3" customHeight="1">
      <c r="A29" s="134"/>
      <c r="B29" s="135"/>
      <c r="C29" s="135"/>
      <c r="D29" s="135"/>
      <c r="H29" s="80"/>
      <c r="I29" s="1"/>
    </row>
    <row r="30" spans="1:9" ht="31.5">
      <c r="A30" s="167" t="s">
        <v>20</v>
      </c>
      <c r="B30" s="136"/>
      <c r="C30" s="136"/>
      <c r="D30" s="136"/>
    </row>
    <row r="32" spans="1:9" ht="24.75" customHeight="1"/>
    <row r="33" spans="2:3" ht="24.75" customHeight="1"/>
    <row r="34" spans="2:3" ht="24.75" customHeight="1"/>
    <row r="35" spans="2:3" ht="24.75" customHeight="1">
      <c r="B35" s="79"/>
      <c r="C35" s="79"/>
    </row>
    <row r="63" spans="2:3" ht="15" customHeight="1">
      <c r="B63" s="491"/>
      <c r="C63" s="491"/>
    </row>
  </sheetData>
  <printOptions horizontalCentered="1" verticalCentered="1"/>
  <pageMargins left="0.23622047244094491" right="0.23622047244094491" top="0.39370078740157483" bottom="0.35433070866141736" header="0.23622047244094491" footer="0.19685039370078741"/>
  <pageSetup paperSize="9" scale="91" orientation="landscape" horizontalDpi="300" verticalDpi="300" r:id="rId1"/>
  <headerFooter alignWithMargins="0"/>
  <ignoredErrors>
    <ignoredError sqref="D4:D28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F27"/>
  <sheetViews>
    <sheetView showGridLines="0" workbookViewId="0">
      <selection activeCell="B21" sqref="B21"/>
    </sheetView>
  </sheetViews>
  <sheetFormatPr defaultColWidth="9.140625" defaultRowHeight="12.75"/>
  <cols>
    <col min="1" max="1" width="2.5703125" style="36" customWidth="1"/>
    <col min="2" max="2" width="84.85546875" style="36" customWidth="1"/>
    <col min="3" max="3" width="21.85546875" style="37" bestFit="1" customWidth="1"/>
    <col min="4" max="4" width="19.85546875" bestFit="1" customWidth="1"/>
    <col min="5" max="5" width="9.140625" style="36"/>
    <col min="6" max="6" width="122.140625" style="36" customWidth="1"/>
    <col min="7" max="16384" width="9.140625" style="36"/>
  </cols>
  <sheetData>
    <row r="1" spans="1:6" ht="16.5" thickBot="1">
      <c r="A1" s="45"/>
      <c r="B1" s="45"/>
      <c r="C1" s="46" t="s">
        <v>244</v>
      </c>
    </row>
    <row r="2" spans="1:6" s="42" customFormat="1" ht="20.25" customHeight="1" thickTop="1" thickBot="1">
      <c r="A2" s="507" t="s">
        <v>245</v>
      </c>
      <c r="B2" s="508"/>
      <c r="C2" s="29" t="s">
        <v>246</v>
      </c>
      <c r="D2"/>
    </row>
    <row r="3" spans="1:6" ht="7.5" customHeight="1" thickTop="1">
      <c r="A3" s="38"/>
      <c r="B3" s="38"/>
      <c r="C3" s="39"/>
    </row>
    <row r="4" spans="1:6" ht="16.5" customHeight="1">
      <c r="A4" s="160" t="s">
        <v>247</v>
      </c>
      <c r="B4" s="160" t="s">
        <v>248</v>
      </c>
      <c r="C4" s="157">
        <v>5409350733034</v>
      </c>
      <c r="D4" s="146"/>
    </row>
    <row r="5" spans="1:6" ht="3.75" customHeight="1">
      <c r="A5" s="160"/>
      <c r="B5" s="160"/>
      <c r="C5" s="157"/>
    </row>
    <row r="6" spans="1:6" ht="15.75">
      <c r="A6" s="160" t="s">
        <v>249</v>
      </c>
      <c r="B6" s="160" t="s">
        <v>250</v>
      </c>
      <c r="C6" s="157">
        <v>2715133700895</v>
      </c>
      <c r="D6" s="146"/>
    </row>
    <row r="7" spans="1:6" ht="5.25" customHeight="1">
      <c r="A7" s="160"/>
      <c r="B7" s="160"/>
      <c r="C7" s="157"/>
    </row>
    <row r="8" spans="1:6" ht="15.75">
      <c r="A8" s="160" t="s">
        <v>251</v>
      </c>
      <c r="B8" s="160" t="s">
        <v>252</v>
      </c>
      <c r="C8" s="157">
        <v>2471418793086</v>
      </c>
      <c r="D8" s="146"/>
      <c r="E8" s="148"/>
      <c r="F8" s="148"/>
    </row>
    <row r="9" spans="1:6" ht="3.75" customHeight="1">
      <c r="A9" s="160"/>
      <c r="B9" s="160"/>
      <c r="C9" s="157"/>
      <c r="D9" s="147"/>
      <c r="E9" s="148"/>
      <c r="F9" s="148"/>
    </row>
    <row r="10" spans="1:6" ht="15.75">
      <c r="A10" s="160" t="s">
        <v>253</v>
      </c>
      <c r="B10" s="160" t="s">
        <v>254</v>
      </c>
      <c r="C10" s="157">
        <v>222798239053</v>
      </c>
      <c r="D10" s="146"/>
      <c r="E10" s="148"/>
      <c r="F10" s="148"/>
    </row>
    <row r="11" spans="1:6" ht="5.25" customHeight="1">
      <c r="A11" s="160"/>
      <c r="B11" s="160"/>
      <c r="C11" s="157"/>
      <c r="D11" s="147"/>
      <c r="E11" s="148"/>
      <c r="F11" s="148"/>
    </row>
    <row r="12" spans="1:6" ht="19.5" customHeight="1">
      <c r="A12" s="160" t="s">
        <v>255</v>
      </c>
      <c r="B12" s="160" t="s">
        <v>256</v>
      </c>
      <c r="C12" s="157">
        <v>7928337178</v>
      </c>
      <c r="D12" s="146"/>
      <c r="E12" s="148"/>
      <c r="F12" s="148"/>
    </row>
    <row r="13" spans="1:6" ht="3.75" customHeight="1">
      <c r="A13" s="161"/>
      <c r="B13" s="161"/>
      <c r="C13" s="162"/>
      <c r="D13" s="147"/>
      <c r="E13" s="148"/>
      <c r="F13" s="148"/>
    </row>
    <row r="14" spans="1:6" ht="15.75">
      <c r="A14" s="160" t="s">
        <v>257</v>
      </c>
      <c r="B14" s="163" t="s">
        <v>258</v>
      </c>
      <c r="C14" s="157">
        <v>12465184177</v>
      </c>
      <c r="D14" s="146"/>
      <c r="E14" s="148"/>
      <c r="F14" s="148"/>
    </row>
    <row r="15" spans="1:6" ht="5.25" customHeight="1">
      <c r="A15" s="160"/>
      <c r="B15" s="160"/>
      <c r="C15" s="157"/>
      <c r="D15" s="147"/>
      <c r="E15" s="148"/>
      <c r="F15" s="148"/>
    </row>
    <row r="16" spans="1:6" s="43" customFormat="1" ht="15.75">
      <c r="A16" s="164" t="s">
        <v>259</v>
      </c>
      <c r="B16" s="165" t="s">
        <v>260</v>
      </c>
      <c r="C16" s="158">
        <v>202404717698</v>
      </c>
      <c r="D16" s="505"/>
      <c r="E16" s="505"/>
      <c r="F16" s="505"/>
    </row>
    <row r="17" spans="1:3" ht="18.75" customHeight="1">
      <c r="A17" s="65" t="s">
        <v>242</v>
      </c>
      <c r="B17" s="47"/>
      <c r="C17" s="48"/>
    </row>
    <row r="18" spans="1:3" ht="27.75" customHeight="1">
      <c r="A18" s="509" t="s">
        <v>261</v>
      </c>
      <c r="B18" s="509"/>
      <c r="C18" s="509"/>
    </row>
    <row r="19" spans="1:3" ht="41.25" customHeight="1">
      <c r="A19" s="509" t="s">
        <v>262</v>
      </c>
      <c r="B19" s="509"/>
      <c r="C19" s="509"/>
    </row>
    <row r="20" spans="1:3">
      <c r="A20" s="506"/>
      <c r="B20" s="506"/>
      <c r="C20" s="506"/>
    </row>
    <row r="22" spans="1:3">
      <c r="A22" s="44"/>
    </row>
    <row r="24" spans="1:3">
      <c r="B24" s="40"/>
      <c r="C24" s="41"/>
    </row>
    <row r="25" spans="1:3">
      <c r="B25" s="40"/>
      <c r="C25" s="41"/>
    </row>
    <row r="26" spans="1:3">
      <c r="B26" s="40"/>
      <c r="C26" s="41"/>
    </row>
    <row r="27" spans="1:3">
      <c r="B27" s="40"/>
      <c r="C27" s="41"/>
    </row>
  </sheetData>
  <mergeCells count="5">
    <mergeCell ref="D16:F16"/>
    <mergeCell ref="A20:C20"/>
    <mergeCell ref="A2:B2"/>
    <mergeCell ref="A18:C18"/>
    <mergeCell ref="A19:C19"/>
  </mergeCells>
  <printOptions horizontalCentered="1"/>
  <pageMargins left="0.78740157480314965" right="0.78740157480314965" top="0.98425196850393704" bottom="0.98425196850393704" header="0.51181102362204722" footer="0.51181102362204722"/>
  <pageSetup scale="70" orientation="landscape" r:id="rId1"/>
  <headerFooter alignWithMargins="0"/>
  <ignoredErrors>
    <ignoredError sqref="C1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EA2C2-CAF6-4967-9295-237CB321AB47}">
  <sheetPr>
    <tabColor rgb="FF92D050"/>
  </sheetPr>
  <dimension ref="A1:J21"/>
  <sheetViews>
    <sheetView showGridLines="0" zoomScaleNormal="100" workbookViewId="0">
      <selection activeCell="A2" sqref="A2:A3"/>
    </sheetView>
  </sheetViews>
  <sheetFormatPr defaultRowHeight="15.75"/>
  <cols>
    <col min="1" max="1" width="38" style="390" bestFit="1" customWidth="1"/>
    <col min="2" max="2" width="25" style="390" bestFit="1" customWidth="1"/>
    <col min="3" max="3" width="9.140625" style="390"/>
    <col min="4" max="4" width="13" style="390" bestFit="1" customWidth="1"/>
    <col min="5" max="6" width="18.140625" style="390" bestFit="1" customWidth="1"/>
    <col min="7" max="7" width="17" style="390" bestFit="1" customWidth="1"/>
    <col min="8" max="8" width="18.140625" style="390" bestFit="1" customWidth="1"/>
    <col min="9" max="10" width="17.28515625" style="390" bestFit="1" customWidth="1"/>
    <col min="11" max="16384" width="9.140625" style="390"/>
  </cols>
  <sheetData>
    <row r="1" spans="1:10" ht="16.5" thickBot="1">
      <c r="A1" s="388"/>
      <c r="B1" s="388"/>
      <c r="C1" s="388"/>
      <c r="D1" s="388"/>
      <c r="E1" s="388"/>
      <c r="F1" s="388"/>
      <c r="G1" s="388"/>
      <c r="H1" s="389"/>
      <c r="I1" s="388"/>
      <c r="J1" s="389">
        <v>1</v>
      </c>
    </row>
    <row r="2" spans="1:10" ht="16.5" thickTop="1">
      <c r="A2" s="514" t="s">
        <v>263</v>
      </c>
      <c r="B2" s="516" t="s">
        <v>264</v>
      </c>
      <c r="C2" s="516" t="s">
        <v>265</v>
      </c>
      <c r="D2" s="518" t="s">
        <v>266</v>
      </c>
      <c r="E2" s="510" t="s">
        <v>267</v>
      </c>
      <c r="F2" s="520"/>
      <c r="G2" s="510" t="s">
        <v>268</v>
      </c>
      <c r="H2" s="520"/>
      <c r="I2" s="510" t="s">
        <v>145</v>
      </c>
      <c r="J2" s="511"/>
    </row>
    <row r="3" spans="1:10" ht="16.5" thickBot="1">
      <c r="A3" s="515"/>
      <c r="B3" s="517"/>
      <c r="C3" s="517"/>
      <c r="D3" s="519"/>
      <c r="E3" s="391" t="s">
        <v>269</v>
      </c>
      <c r="F3" s="392" t="s">
        <v>270</v>
      </c>
      <c r="G3" s="391" t="s">
        <v>269</v>
      </c>
      <c r="H3" s="392" t="s">
        <v>270</v>
      </c>
      <c r="I3" s="391" t="s">
        <v>269</v>
      </c>
      <c r="J3" s="392" t="s">
        <v>270</v>
      </c>
    </row>
    <row r="4" spans="1:10" ht="16.5" thickTop="1">
      <c r="A4" s="393" t="s">
        <v>271</v>
      </c>
      <c r="B4" s="394" t="s">
        <v>272</v>
      </c>
      <c r="C4" s="395">
        <v>8</v>
      </c>
      <c r="D4" s="396">
        <v>45310</v>
      </c>
      <c r="E4" s="397"/>
      <c r="F4" s="397"/>
      <c r="G4" s="397">
        <v>380400708</v>
      </c>
      <c r="H4" s="397">
        <v>0</v>
      </c>
      <c r="I4" s="398">
        <f t="shared" ref="I4:J16" si="0">E4+G4</f>
        <v>380400708</v>
      </c>
      <c r="J4" s="399">
        <f t="shared" si="0"/>
        <v>0</v>
      </c>
    </row>
    <row r="5" spans="1:10">
      <c r="A5" s="400" t="s">
        <v>271</v>
      </c>
      <c r="B5" s="401" t="s">
        <v>272</v>
      </c>
      <c r="C5" s="402">
        <v>28</v>
      </c>
      <c r="D5" s="403">
        <v>45328</v>
      </c>
      <c r="E5" s="404"/>
      <c r="F5" s="404"/>
      <c r="G5" s="404">
        <v>14228679</v>
      </c>
      <c r="H5" s="404">
        <v>0</v>
      </c>
      <c r="I5" s="405">
        <f t="shared" si="0"/>
        <v>14228679</v>
      </c>
      <c r="J5" s="406">
        <f t="shared" si="0"/>
        <v>0</v>
      </c>
    </row>
    <row r="6" spans="1:10">
      <c r="A6" s="400" t="s">
        <v>273</v>
      </c>
      <c r="B6" s="401" t="s">
        <v>274</v>
      </c>
      <c r="C6" s="402">
        <v>26</v>
      </c>
      <c r="D6" s="403">
        <v>45329</v>
      </c>
      <c r="E6" s="404"/>
      <c r="F6" s="404"/>
      <c r="G6" s="404">
        <v>95000000</v>
      </c>
      <c r="H6" s="404">
        <v>95000000</v>
      </c>
      <c r="I6" s="405">
        <f t="shared" si="0"/>
        <v>95000000</v>
      </c>
      <c r="J6" s="406">
        <f t="shared" si="0"/>
        <v>95000000</v>
      </c>
    </row>
    <row r="7" spans="1:10">
      <c r="A7" s="400" t="s">
        <v>273</v>
      </c>
      <c r="B7" s="401" t="s">
        <v>272</v>
      </c>
      <c r="C7" s="402">
        <v>39</v>
      </c>
      <c r="D7" s="403">
        <v>45338</v>
      </c>
      <c r="E7" s="404">
        <v>57207364</v>
      </c>
      <c r="F7" s="404">
        <v>57207364</v>
      </c>
      <c r="G7" s="404">
        <v>3140259</v>
      </c>
      <c r="H7" s="404">
        <v>3140259</v>
      </c>
      <c r="I7" s="405">
        <f t="shared" si="0"/>
        <v>60347623</v>
      </c>
      <c r="J7" s="406">
        <f t="shared" si="0"/>
        <v>60347623</v>
      </c>
    </row>
    <row r="8" spans="1:10">
      <c r="A8" s="400" t="s">
        <v>273</v>
      </c>
      <c r="B8" s="401" t="s">
        <v>274</v>
      </c>
      <c r="C8" s="402">
        <v>40</v>
      </c>
      <c r="D8" s="403">
        <v>45341</v>
      </c>
      <c r="E8" s="404">
        <v>11508953718</v>
      </c>
      <c r="F8" s="404">
        <v>11508953718</v>
      </c>
      <c r="G8" s="404"/>
      <c r="H8" s="404"/>
      <c r="I8" s="405">
        <f t="shared" si="0"/>
        <v>11508953718</v>
      </c>
      <c r="J8" s="406">
        <f t="shared" si="0"/>
        <v>11508953718</v>
      </c>
    </row>
    <row r="9" spans="1:10">
      <c r="A9" s="407" t="s">
        <v>275</v>
      </c>
      <c r="B9" s="401" t="s">
        <v>272</v>
      </c>
      <c r="C9" s="402">
        <v>41</v>
      </c>
      <c r="D9" s="403">
        <v>45342</v>
      </c>
      <c r="E9" s="404">
        <v>10702068317</v>
      </c>
      <c r="F9" s="404">
        <v>10702068317</v>
      </c>
      <c r="G9" s="404"/>
      <c r="H9" s="404"/>
      <c r="I9" s="405">
        <f t="shared" si="0"/>
        <v>10702068317</v>
      </c>
      <c r="J9" s="406">
        <f t="shared" si="0"/>
        <v>10702068317</v>
      </c>
    </row>
    <row r="10" spans="1:10">
      <c r="A10" s="400" t="s">
        <v>271</v>
      </c>
      <c r="B10" s="401" t="s">
        <v>272</v>
      </c>
      <c r="C10" s="402">
        <v>45</v>
      </c>
      <c r="D10" s="403">
        <v>45344</v>
      </c>
      <c r="E10" s="404"/>
      <c r="F10" s="404"/>
      <c r="G10" s="404">
        <v>8687820</v>
      </c>
      <c r="H10" s="404">
        <v>0</v>
      </c>
      <c r="I10" s="405">
        <f t="shared" si="0"/>
        <v>8687820</v>
      </c>
      <c r="J10" s="406">
        <f t="shared" si="0"/>
        <v>0</v>
      </c>
    </row>
    <row r="11" spans="1:10">
      <c r="A11" s="407" t="s">
        <v>275</v>
      </c>
      <c r="B11" s="401" t="s">
        <v>272</v>
      </c>
      <c r="C11" s="402">
        <v>49</v>
      </c>
      <c r="D11" s="403">
        <v>45348</v>
      </c>
      <c r="E11" s="404">
        <v>47284665</v>
      </c>
      <c r="F11" s="404">
        <v>47284665</v>
      </c>
      <c r="G11" s="404"/>
      <c r="H11" s="404"/>
      <c r="I11" s="405">
        <f t="shared" si="0"/>
        <v>47284665</v>
      </c>
      <c r="J11" s="406">
        <f t="shared" si="0"/>
        <v>47284665</v>
      </c>
    </row>
    <row r="12" spans="1:10">
      <c r="A12" s="400" t="s">
        <v>273</v>
      </c>
      <c r="B12" s="401" t="s">
        <v>272</v>
      </c>
      <c r="C12" s="402">
        <v>50</v>
      </c>
      <c r="D12" s="403">
        <v>45350</v>
      </c>
      <c r="E12" s="404">
        <v>6000000</v>
      </c>
      <c r="F12" s="404">
        <v>6000000</v>
      </c>
      <c r="G12" s="404"/>
      <c r="H12" s="404"/>
      <c r="I12" s="405">
        <f t="shared" si="0"/>
        <v>6000000</v>
      </c>
      <c r="J12" s="406">
        <f t="shared" si="0"/>
        <v>6000000</v>
      </c>
    </row>
    <row r="13" spans="1:10">
      <c r="A13" s="400" t="s">
        <v>273</v>
      </c>
      <c r="B13" s="401" t="s">
        <v>272</v>
      </c>
      <c r="C13" s="402">
        <v>51</v>
      </c>
      <c r="D13" s="403">
        <v>45350</v>
      </c>
      <c r="E13" s="404">
        <v>13400413</v>
      </c>
      <c r="F13" s="404">
        <v>13400413</v>
      </c>
      <c r="G13" s="404">
        <v>3584216</v>
      </c>
      <c r="H13" s="404">
        <v>3584216</v>
      </c>
      <c r="I13" s="405">
        <f t="shared" si="0"/>
        <v>16984629</v>
      </c>
      <c r="J13" s="406">
        <f t="shared" si="0"/>
        <v>16984629</v>
      </c>
    </row>
    <row r="14" spans="1:10">
      <c r="A14" s="400" t="s">
        <v>275</v>
      </c>
      <c r="B14" s="401" t="s">
        <v>272</v>
      </c>
      <c r="C14" s="402">
        <v>63</v>
      </c>
      <c r="D14" s="403">
        <v>45362</v>
      </c>
      <c r="E14" s="404">
        <v>28007080297</v>
      </c>
      <c r="F14" s="404">
        <v>0</v>
      </c>
      <c r="G14" s="404">
        <v>4412074293</v>
      </c>
      <c r="H14" s="404">
        <v>32419154590</v>
      </c>
      <c r="I14" s="405">
        <f t="shared" si="0"/>
        <v>32419154590</v>
      </c>
      <c r="J14" s="406">
        <f t="shared" si="0"/>
        <v>32419154590</v>
      </c>
    </row>
    <row r="15" spans="1:10">
      <c r="A15" s="400" t="s">
        <v>273</v>
      </c>
      <c r="B15" s="401" t="s">
        <v>274</v>
      </c>
      <c r="C15" s="402">
        <v>61</v>
      </c>
      <c r="D15" s="403">
        <v>45362</v>
      </c>
      <c r="E15" s="404">
        <v>85589460</v>
      </c>
      <c r="F15" s="404">
        <v>85589460</v>
      </c>
      <c r="G15" s="404"/>
      <c r="H15" s="404"/>
      <c r="I15" s="405">
        <f t="shared" si="0"/>
        <v>85589460</v>
      </c>
      <c r="J15" s="406">
        <f t="shared" si="0"/>
        <v>85589460</v>
      </c>
    </row>
    <row r="16" spans="1:10">
      <c r="A16" s="407" t="s">
        <v>276</v>
      </c>
      <c r="B16" s="401" t="s">
        <v>277</v>
      </c>
      <c r="C16" s="402">
        <v>1209</v>
      </c>
      <c r="D16" s="403">
        <v>45364</v>
      </c>
      <c r="E16" s="404"/>
      <c r="F16" s="404"/>
      <c r="G16" s="404">
        <v>1062231956</v>
      </c>
      <c r="H16" s="404">
        <v>0</v>
      </c>
      <c r="I16" s="408">
        <f t="shared" si="0"/>
        <v>1062231956</v>
      </c>
      <c r="J16" s="409">
        <f t="shared" si="0"/>
        <v>0</v>
      </c>
    </row>
    <row r="17" spans="1:10">
      <c r="A17" s="400" t="s">
        <v>273</v>
      </c>
      <c r="B17" s="401" t="s">
        <v>274</v>
      </c>
      <c r="C17" s="402">
        <v>68</v>
      </c>
      <c r="D17" s="403">
        <v>45366</v>
      </c>
      <c r="E17" s="404">
        <v>117820861</v>
      </c>
      <c r="F17" s="404">
        <v>117820861</v>
      </c>
      <c r="G17" s="404">
        <v>1235085</v>
      </c>
      <c r="H17" s="404">
        <v>1235085</v>
      </c>
      <c r="I17" s="405">
        <v>119055946</v>
      </c>
      <c r="J17" s="406">
        <v>119055946</v>
      </c>
    </row>
    <row r="18" spans="1:10">
      <c r="A18" s="400" t="s">
        <v>273</v>
      </c>
      <c r="B18" s="401" t="s">
        <v>272</v>
      </c>
      <c r="C18" s="402">
        <v>67</v>
      </c>
      <c r="D18" s="403">
        <v>45366</v>
      </c>
      <c r="E18" s="404">
        <v>100000000</v>
      </c>
      <c r="F18" s="404">
        <v>100000000</v>
      </c>
      <c r="G18" s="404"/>
      <c r="H18" s="404"/>
      <c r="I18" s="405">
        <v>100000000</v>
      </c>
      <c r="J18" s="406">
        <v>100000000</v>
      </c>
    </row>
    <row r="19" spans="1:10">
      <c r="A19" s="512" t="s">
        <v>278</v>
      </c>
      <c r="B19" s="513"/>
      <c r="C19" s="513"/>
      <c r="D19" s="513"/>
      <c r="E19" s="410">
        <f t="shared" ref="E19:J19" si="1">SUM(E5:E18)</f>
        <v>50645405095</v>
      </c>
      <c r="F19" s="410">
        <f t="shared" si="1"/>
        <v>22638324798</v>
      </c>
      <c r="G19" s="410">
        <f t="shared" si="1"/>
        <v>5600182308</v>
      </c>
      <c r="H19" s="410">
        <f t="shared" si="1"/>
        <v>32522114150</v>
      </c>
      <c r="I19" s="410">
        <f t="shared" si="1"/>
        <v>56245587403</v>
      </c>
      <c r="J19" s="411">
        <f t="shared" si="1"/>
        <v>55160438948</v>
      </c>
    </row>
    <row r="20" spans="1:10">
      <c r="A20" s="412" t="s">
        <v>242</v>
      </c>
      <c r="B20" s="388"/>
      <c r="C20" s="388"/>
      <c r="D20" s="388"/>
      <c r="E20" s="413"/>
      <c r="F20" s="388"/>
      <c r="G20" s="388"/>
      <c r="H20" s="388"/>
      <c r="I20" s="388"/>
      <c r="J20" s="388"/>
    </row>
    <row r="21" spans="1:10">
      <c r="A21" s="414" t="s">
        <v>279</v>
      </c>
      <c r="B21" s="388"/>
      <c r="C21" s="415"/>
      <c r="D21" s="388"/>
      <c r="E21" s="388"/>
      <c r="F21" s="388"/>
      <c r="G21" s="413"/>
      <c r="H21" s="388"/>
      <c r="I21" s="388"/>
      <c r="J21" s="388"/>
    </row>
  </sheetData>
  <mergeCells count="8">
    <mergeCell ref="I2:J2"/>
    <mergeCell ref="A19:D19"/>
    <mergeCell ref="A2:A3"/>
    <mergeCell ref="B2:B3"/>
    <mergeCell ref="C2:C3"/>
    <mergeCell ref="D2:D3"/>
    <mergeCell ref="E2:F2"/>
    <mergeCell ref="G2:H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413A8-97C7-488E-B1AC-F714AB1A4249}">
  <sheetPr>
    <tabColor rgb="FF92D050"/>
    <pageSetUpPr fitToPage="1"/>
  </sheetPr>
  <dimension ref="A2:F69"/>
  <sheetViews>
    <sheetView showGridLines="0" zoomScaleNormal="100" workbookViewId="0">
      <selection activeCell="D3" sqref="D3"/>
    </sheetView>
  </sheetViews>
  <sheetFormatPr defaultColWidth="9.140625" defaultRowHeight="12.75"/>
  <cols>
    <col min="1" max="1" width="94.7109375" style="139" bestFit="1" customWidth="1"/>
    <col min="2" max="2" width="15.5703125" style="139" customWidth="1"/>
    <col min="3" max="3" width="15.5703125" style="140" customWidth="1"/>
    <col min="4" max="4" width="15.5703125" style="139" customWidth="1"/>
    <col min="5" max="5" width="20.42578125" style="139" customWidth="1"/>
    <col min="6" max="6" width="9.140625" style="140" customWidth="1"/>
    <col min="7" max="16384" width="9.140625" style="140"/>
  </cols>
  <sheetData>
    <row r="2" spans="1:6" ht="13.5" thickBot="1">
      <c r="C2" s="246"/>
      <c r="D2" s="141"/>
      <c r="E2" s="141" t="s">
        <v>0</v>
      </c>
    </row>
    <row r="3" spans="1:6" ht="78" customHeight="1" thickTop="1" thickBot="1">
      <c r="A3" s="142" t="s">
        <v>1</v>
      </c>
      <c r="B3" s="143" t="s">
        <v>2</v>
      </c>
      <c r="C3" s="143" t="s">
        <v>280</v>
      </c>
      <c r="D3" s="143" t="s">
        <v>281</v>
      </c>
      <c r="E3" s="143" t="s">
        <v>282</v>
      </c>
    </row>
    <row r="4" spans="1:6" ht="15.75" thickTop="1">
      <c r="A4" s="144"/>
    </row>
    <row r="5" spans="1:6">
      <c r="A5" s="247" t="s">
        <v>283</v>
      </c>
      <c r="B5" s="248">
        <v>2694217.0321388589</v>
      </c>
      <c r="C5" s="248">
        <v>2689804.9578454359</v>
      </c>
      <c r="D5" s="248">
        <v>2684611.1521295365</v>
      </c>
      <c r="E5" s="249">
        <f>D5-B5</f>
        <v>-9605.8800093224272</v>
      </c>
      <c r="F5" s="251"/>
    </row>
    <row r="6" spans="1:6" ht="15.75">
      <c r="A6" s="251"/>
      <c r="B6" s="252"/>
      <c r="C6" s="252"/>
      <c r="D6" s="252"/>
      <c r="E6" s="252"/>
      <c r="F6" s="251"/>
    </row>
    <row r="7" spans="1:6">
      <c r="A7" s="250" t="s">
        <v>284</v>
      </c>
      <c r="B7" s="253">
        <v>606762.66139269318</v>
      </c>
      <c r="C7" s="253">
        <v>605530.58953369316</v>
      </c>
      <c r="D7" s="253">
        <v>592265.43801476085</v>
      </c>
      <c r="E7" s="253">
        <f t="shared" ref="E7:E38" si="0">D7-B7</f>
        <v>-14497.223377932329</v>
      </c>
      <c r="F7" s="251"/>
    </row>
    <row r="8" spans="1:6">
      <c r="A8" s="250" t="s">
        <v>285</v>
      </c>
      <c r="B8" s="253">
        <v>516479.99945608078</v>
      </c>
      <c r="C8" s="253">
        <v>516479.99945608078</v>
      </c>
      <c r="D8" s="253">
        <v>503844.5355431108</v>
      </c>
      <c r="E8" s="253">
        <f t="shared" si="0"/>
        <v>-12635.463912969979</v>
      </c>
      <c r="F8" s="250"/>
    </row>
    <row r="9" spans="1:6">
      <c r="A9" s="250" t="s">
        <v>286</v>
      </c>
      <c r="B9" s="253">
        <v>90282.661936612392</v>
      </c>
      <c r="C9" s="253">
        <v>89050.590077612404</v>
      </c>
      <c r="D9" s="253">
        <v>88420.902471649999</v>
      </c>
      <c r="E9" s="253">
        <f t="shared" si="0"/>
        <v>-1861.7594649623934</v>
      </c>
      <c r="F9" s="250"/>
    </row>
    <row r="10" spans="1:6">
      <c r="A10" s="254" t="s">
        <v>118</v>
      </c>
      <c r="B10" s="255">
        <v>19583.963059054298</v>
      </c>
      <c r="C10" s="255">
        <v>19583.963059054298</v>
      </c>
      <c r="D10" s="255">
        <v>19583.963060000002</v>
      </c>
      <c r="E10" s="255">
        <f t="shared" si="0"/>
        <v>9.4570350483991206E-7</v>
      </c>
      <c r="F10" s="251"/>
    </row>
    <row r="11" spans="1:6">
      <c r="A11" s="256" t="s">
        <v>287</v>
      </c>
      <c r="B11" s="257">
        <v>392.495949</v>
      </c>
      <c r="C11" s="257">
        <v>392.495949</v>
      </c>
      <c r="D11" s="257">
        <v>392.495949</v>
      </c>
      <c r="E11" s="257">
        <f t="shared" si="0"/>
        <v>0</v>
      </c>
      <c r="F11" s="251"/>
    </row>
    <row r="12" spans="1:6">
      <c r="A12" s="256" t="s">
        <v>288</v>
      </c>
      <c r="B12" s="257">
        <v>19191.467110054298</v>
      </c>
      <c r="C12" s="257">
        <v>19191.467110054298</v>
      </c>
      <c r="D12" s="257">
        <v>19191.467111000002</v>
      </c>
      <c r="E12" s="257">
        <f t="shared" si="0"/>
        <v>9.4570350483991206E-7</v>
      </c>
      <c r="F12" s="251"/>
    </row>
    <row r="13" spans="1:6">
      <c r="A13" s="254" t="s">
        <v>289</v>
      </c>
      <c r="B13" s="257">
        <v>0</v>
      </c>
      <c r="C13" s="257">
        <v>0</v>
      </c>
      <c r="D13" s="257">
        <v>1456.861343</v>
      </c>
      <c r="E13" s="257">
        <f t="shared" si="0"/>
        <v>1456.861343</v>
      </c>
      <c r="F13" s="251"/>
    </row>
    <row r="14" spans="1:6">
      <c r="A14" s="254" t="s">
        <v>133</v>
      </c>
      <c r="B14" s="255">
        <v>1055.9460240000001</v>
      </c>
      <c r="C14" s="255">
        <v>1055.9460240000001</v>
      </c>
      <c r="D14" s="255">
        <v>1055.9460240000001</v>
      </c>
      <c r="E14" s="255">
        <f t="shared" si="0"/>
        <v>0</v>
      </c>
      <c r="F14" s="251"/>
    </row>
    <row r="15" spans="1:6">
      <c r="A15" s="256" t="s">
        <v>287</v>
      </c>
      <c r="B15" s="257">
        <v>1055.9460240000001</v>
      </c>
      <c r="C15" s="257">
        <v>1055.9460240000001</v>
      </c>
      <c r="D15" s="257">
        <v>1055.9460240000001</v>
      </c>
      <c r="E15" s="257">
        <f t="shared" si="0"/>
        <v>0</v>
      </c>
      <c r="F15" s="251"/>
    </row>
    <row r="16" spans="1:6">
      <c r="A16" s="254" t="s">
        <v>290</v>
      </c>
      <c r="B16" s="255">
        <v>16013.416070576583</v>
      </c>
      <c r="C16" s="255">
        <v>16013.416070576583</v>
      </c>
      <c r="D16" s="255">
        <v>14735.210459</v>
      </c>
      <c r="E16" s="255">
        <f t="shared" si="0"/>
        <v>-1278.2056115765827</v>
      </c>
      <c r="F16" s="250"/>
    </row>
    <row r="17" spans="1:6">
      <c r="A17" s="256" t="s">
        <v>291</v>
      </c>
      <c r="B17" s="257">
        <v>16013.416070576583</v>
      </c>
      <c r="C17" s="257">
        <v>16013.416070576583</v>
      </c>
      <c r="D17" s="257">
        <v>14735.210459</v>
      </c>
      <c r="E17" s="257">
        <f t="shared" si="0"/>
        <v>-1278.2056115765827</v>
      </c>
      <c r="F17" s="250"/>
    </row>
    <row r="18" spans="1:6">
      <c r="A18" s="256" t="s">
        <v>292</v>
      </c>
      <c r="B18" s="258"/>
      <c r="C18" s="258"/>
      <c r="D18" s="258"/>
      <c r="E18" s="258">
        <f t="shared" si="0"/>
        <v>0</v>
      </c>
      <c r="F18" s="250"/>
    </row>
    <row r="19" spans="1:6">
      <c r="A19" s="254" t="s">
        <v>293</v>
      </c>
      <c r="B19" s="255">
        <v>2796.0783380000003</v>
      </c>
      <c r="C19" s="255">
        <v>1564.0064789999999</v>
      </c>
      <c r="D19" s="255">
        <v>1564.0064789999999</v>
      </c>
      <c r="E19" s="255">
        <f t="shared" si="0"/>
        <v>-1232.0718590000004</v>
      </c>
      <c r="F19" s="251"/>
    </row>
    <row r="20" spans="1:6">
      <c r="A20" s="256" t="s">
        <v>294</v>
      </c>
      <c r="B20" s="257">
        <v>16.461545000000001</v>
      </c>
      <c r="C20" s="257">
        <v>16.461545000000001</v>
      </c>
      <c r="D20" s="257">
        <v>16.461545000000001</v>
      </c>
      <c r="E20" s="257">
        <f t="shared" si="0"/>
        <v>0</v>
      </c>
      <c r="F20" s="251"/>
    </row>
    <row r="21" spans="1:6">
      <c r="A21" s="256" t="s">
        <v>295</v>
      </c>
      <c r="B21" s="257">
        <v>2778.1232239999999</v>
      </c>
      <c r="C21" s="257">
        <v>1546.051365</v>
      </c>
      <c r="D21" s="257">
        <v>1546.051365</v>
      </c>
      <c r="E21" s="257">
        <f t="shared" si="0"/>
        <v>-1232.0718589999999</v>
      </c>
      <c r="F21" s="251"/>
    </row>
    <row r="22" spans="1:6">
      <c r="A22" s="256" t="s">
        <v>296</v>
      </c>
      <c r="B22" s="257">
        <v>1.4935689999999999</v>
      </c>
      <c r="C22" s="257">
        <v>1.4935689999999999</v>
      </c>
      <c r="D22" s="257">
        <v>1.4935689999999999</v>
      </c>
      <c r="E22" s="257">
        <f t="shared" si="0"/>
        <v>0</v>
      </c>
      <c r="F22" s="251"/>
    </row>
    <row r="23" spans="1:6">
      <c r="A23" s="256" t="s">
        <v>297</v>
      </c>
      <c r="B23" s="258">
        <v>0</v>
      </c>
      <c r="C23" s="258">
        <v>0</v>
      </c>
      <c r="D23" s="258">
        <v>0</v>
      </c>
      <c r="E23" s="258">
        <f t="shared" si="0"/>
        <v>0</v>
      </c>
      <c r="F23" s="250"/>
    </row>
    <row r="24" spans="1:6">
      <c r="A24" s="254" t="s">
        <v>298</v>
      </c>
      <c r="B24" s="258">
        <v>46987.765108</v>
      </c>
      <c r="C24" s="258">
        <v>46987.765108</v>
      </c>
      <c r="D24" s="258">
        <v>46179.421770649999</v>
      </c>
      <c r="E24" s="258">
        <f t="shared" si="0"/>
        <v>-808.34333735000109</v>
      </c>
      <c r="F24" s="251"/>
    </row>
    <row r="25" spans="1:6">
      <c r="A25" s="254" t="s">
        <v>299</v>
      </c>
      <c r="B25" s="258">
        <v>3845.4933369815099</v>
      </c>
      <c r="C25" s="258">
        <v>3845.4933369815099</v>
      </c>
      <c r="D25" s="258">
        <v>3845.493336</v>
      </c>
      <c r="E25" s="258">
        <f t="shared" si="0"/>
        <v>-9.8150985650136136E-7</v>
      </c>
      <c r="F25" s="251"/>
    </row>
    <row r="26" spans="1:6" hidden="1">
      <c r="A26" s="254" t="s">
        <v>300</v>
      </c>
      <c r="B26" s="259">
        <v>0</v>
      </c>
      <c r="C26" s="259">
        <v>0</v>
      </c>
      <c r="D26" s="259">
        <v>0</v>
      </c>
      <c r="E26" s="259">
        <f t="shared" si="0"/>
        <v>0</v>
      </c>
      <c r="F26" s="251"/>
    </row>
    <row r="27" spans="1:6">
      <c r="A27" s="251"/>
      <c r="B27" s="257"/>
      <c r="C27" s="257"/>
      <c r="D27" s="257"/>
      <c r="E27" s="257">
        <f t="shared" si="0"/>
        <v>0</v>
      </c>
      <c r="F27" s="250"/>
    </row>
    <row r="28" spans="1:6">
      <c r="A28" s="250" t="s">
        <v>301</v>
      </c>
      <c r="B28" s="260">
        <v>2087454.3707461657</v>
      </c>
      <c r="C28" s="260">
        <v>2084274.3683117428</v>
      </c>
      <c r="D28" s="260">
        <v>2092345.7141147759</v>
      </c>
      <c r="E28" s="260">
        <f t="shared" si="0"/>
        <v>4891.3433686101343</v>
      </c>
      <c r="F28" s="250"/>
    </row>
    <row r="29" spans="1:6">
      <c r="A29" s="250" t="s">
        <v>302</v>
      </c>
      <c r="B29" s="261">
        <v>2087454.3707461657</v>
      </c>
      <c r="C29" s="261">
        <v>2084274.3683117428</v>
      </c>
      <c r="D29" s="261">
        <v>2092345.7141147759</v>
      </c>
      <c r="E29" s="261">
        <f t="shared" si="0"/>
        <v>4891.3433686101343</v>
      </c>
      <c r="F29" s="250"/>
    </row>
    <row r="30" spans="1:6">
      <c r="A30" s="254" t="s">
        <v>117</v>
      </c>
      <c r="B30" s="259">
        <v>913698.65949024889</v>
      </c>
      <c r="C30" s="259">
        <v>913698.65949024889</v>
      </c>
      <c r="D30" s="259">
        <v>918328.94786699989</v>
      </c>
      <c r="E30" s="259">
        <f t="shared" si="0"/>
        <v>4630.2883767510066</v>
      </c>
      <c r="F30" s="251"/>
    </row>
    <row r="31" spans="1:6">
      <c r="A31" s="254" t="s">
        <v>118</v>
      </c>
      <c r="B31" s="258">
        <v>360808.17255585844</v>
      </c>
      <c r="C31" s="258">
        <v>360808.17255585844</v>
      </c>
      <c r="D31" s="258">
        <v>356207.85457299999</v>
      </c>
      <c r="E31" s="258">
        <f t="shared" si="0"/>
        <v>-4600.3179828584543</v>
      </c>
      <c r="F31" s="251"/>
    </row>
    <row r="32" spans="1:6" hidden="1">
      <c r="A32" s="256" t="s">
        <v>303</v>
      </c>
      <c r="B32" s="258">
        <v>318491.86534091271</v>
      </c>
      <c r="C32" s="258">
        <v>313293.68528899999</v>
      </c>
      <c r="D32" s="258">
        <v>294102.21817800001</v>
      </c>
      <c r="E32" s="258">
        <f t="shared" si="0"/>
        <v>-24389.647162912705</v>
      </c>
      <c r="F32" s="251"/>
    </row>
    <row r="33" spans="1:6" hidden="1">
      <c r="A33" s="256" t="s">
        <v>304</v>
      </c>
      <c r="B33" s="258">
        <v>61507.774325000006</v>
      </c>
      <c r="C33" s="258">
        <v>62105.636395000001</v>
      </c>
      <c r="D33" s="258">
        <v>62105.636395000001</v>
      </c>
      <c r="E33" s="258">
        <f t="shared" si="0"/>
        <v>597.86206999999558</v>
      </c>
      <c r="F33" s="251"/>
    </row>
    <row r="34" spans="1:6">
      <c r="A34" s="254" t="s">
        <v>119</v>
      </c>
      <c r="B34" s="258">
        <v>77964.857340335919</v>
      </c>
      <c r="C34" s="258">
        <v>77964.857340335919</v>
      </c>
      <c r="D34" s="258">
        <v>79573.170582335923</v>
      </c>
      <c r="E34" s="258">
        <f t="shared" si="0"/>
        <v>1608.3132420000038</v>
      </c>
      <c r="F34" s="251"/>
    </row>
    <row r="35" spans="1:6">
      <c r="A35" s="254" t="s">
        <v>120</v>
      </c>
      <c r="B35" s="258">
        <v>170.63998900000001</v>
      </c>
      <c r="C35" s="258">
        <v>170.63998900000001</v>
      </c>
      <c r="D35" s="258">
        <v>175.63998900000001</v>
      </c>
      <c r="E35" s="258">
        <f t="shared" si="0"/>
        <v>5</v>
      </c>
      <c r="F35" s="251"/>
    </row>
    <row r="36" spans="1:6">
      <c r="A36" s="254" t="s">
        <v>305</v>
      </c>
      <c r="B36" s="258">
        <v>4801.7102599999998</v>
      </c>
      <c r="C36" s="258">
        <v>4801.7102599999998</v>
      </c>
      <c r="D36" s="258">
        <v>2847</v>
      </c>
      <c r="E36" s="258">
        <f t="shared" si="0"/>
        <v>-1954.7102599999998</v>
      </c>
      <c r="F36" s="251"/>
    </row>
    <row r="37" spans="1:6">
      <c r="A37" s="254" t="s">
        <v>123</v>
      </c>
      <c r="B37" s="259">
        <v>946.88442311999995</v>
      </c>
      <c r="C37" s="259">
        <v>946.88442311999995</v>
      </c>
      <c r="D37" s="259">
        <v>941.88442343999998</v>
      </c>
      <c r="E37" s="259">
        <f t="shared" si="0"/>
        <v>-4.9999996799999735</v>
      </c>
      <c r="F37" s="251"/>
    </row>
    <row r="38" spans="1:6" hidden="1">
      <c r="A38" s="256" t="s">
        <v>303</v>
      </c>
      <c r="B38" s="258">
        <v>945.98275011999999</v>
      </c>
      <c r="C38" s="258">
        <v>945.98275011999999</v>
      </c>
      <c r="D38" s="258">
        <v>940.98275044000002</v>
      </c>
      <c r="E38" s="258">
        <f t="shared" si="0"/>
        <v>-4.9999996799999735</v>
      </c>
      <c r="F38" s="251"/>
    </row>
    <row r="39" spans="1:6" hidden="1">
      <c r="A39" s="256" t="s">
        <v>304</v>
      </c>
      <c r="B39" s="258">
        <v>0.90167299999999995</v>
      </c>
      <c r="C39" s="258">
        <v>0.90167299999999995</v>
      </c>
      <c r="D39" s="258">
        <v>0.90167299999999995</v>
      </c>
      <c r="E39" s="258">
        <f t="shared" ref="E39:E57" si="1">D39-B39</f>
        <v>0</v>
      </c>
      <c r="F39" s="251"/>
    </row>
    <row r="40" spans="1:6">
      <c r="A40" s="254" t="s">
        <v>124</v>
      </c>
      <c r="B40" s="258">
        <v>103485.11640310859</v>
      </c>
      <c r="C40" s="258">
        <v>103485.11640310859</v>
      </c>
      <c r="D40" s="258">
        <v>103362.701231</v>
      </c>
      <c r="E40" s="258">
        <f t="shared" si="1"/>
        <v>-122.41517210859456</v>
      </c>
      <c r="F40" s="251"/>
    </row>
    <row r="41" spans="1:6">
      <c r="A41" s="254" t="s">
        <v>125</v>
      </c>
      <c r="B41" s="258">
        <v>52.423170659999997</v>
      </c>
      <c r="C41" s="258">
        <v>52.423170659999997</v>
      </c>
      <c r="D41" s="258">
        <v>58.066240999999998</v>
      </c>
      <c r="E41" s="258">
        <f t="shared" si="1"/>
        <v>5.6430703400000013</v>
      </c>
      <c r="F41" s="251"/>
    </row>
    <row r="42" spans="1:6">
      <c r="A42" s="254" t="s">
        <v>306</v>
      </c>
      <c r="B42" s="258">
        <v>0</v>
      </c>
      <c r="C42" s="258">
        <v>0</v>
      </c>
      <c r="D42" s="258">
        <v>0</v>
      </c>
      <c r="E42" s="258">
        <f t="shared" si="1"/>
        <v>0</v>
      </c>
      <c r="F42" s="251"/>
    </row>
    <row r="43" spans="1:6">
      <c r="A43" s="254" t="s">
        <v>133</v>
      </c>
      <c r="B43" s="258">
        <v>20184.064846144029</v>
      </c>
      <c r="C43" s="258">
        <v>20184.064846144029</v>
      </c>
      <c r="D43" s="258">
        <v>19586.202775999998</v>
      </c>
      <c r="E43" s="258">
        <f t="shared" si="1"/>
        <v>-597.86207014403044</v>
      </c>
      <c r="F43" s="251"/>
    </row>
    <row r="44" spans="1:6">
      <c r="A44" s="254" t="s">
        <v>307</v>
      </c>
      <c r="B44" s="258">
        <v>4000</v>
      </c>
      <c r="C44" s="258">
        <v>4000</v>
      </c>
      <c r="D44" s="258">
        <v>4000</v>
      </c>
      <c r="E44" s="258">
        <f t="shared" si="1"/>
        <v>0</v>
      </c>
      <c r="F44" s="251"/>
    </row>
    <row r="45" spans="1:6">
      <c r="A45" s="254" t="s">
        <v>308</v>
      </c>
      <c r="B45" s="258">
        <v>0</v>
      </c>
      <c r="C45" s="258">
        <v>0</v>
      </c>
      <c r="D45" s="258">
        <v>0</v>
      </c>
      <c r="E45" s="258">
        <f t="shared" si="1"/>
        <v>0</v>
      </c>
      <c r="F45" s="251"/>
    </row>
    <row r="46" spans="1:6">
      <c r="A46" s="254" t="s">
        <v>136</v>
      </c>
      <c r="B46" s="258">
        <v>11439.974442824856</v>
      </c>
      <c r="C46" s="258">
        <v>11439.974442824856</v>
      </c>
      <c r="D46" s="258">
        <v>20532.413850999998</v>
      </c>
      <c r="E46" s="258">
        <f t="shared" si="1"/>
        <v>9092.4394081751416</v>
      </c>
      <c r="F46" s="251"/>
    </row>
    <row r="47" spans="1:6">
      <c r="A47" s="254" t="s">
        <v>137</v>
      </c>
      <c r="B47" s="258">
        <v>17375.933973864816</v>
      </c>
      <c r="C47" s="258">
        <v>17375.933973864816</v>
      </c>
      <c r="D47" s="258">
        <v>16994.418614000002</v>
      </c>
      <c r="E47" s="258">
        <f t="shared" si="1"/>
        <v>-381.51535986481395</v>
      </c>
      <c r="F47" s="251"/>
    </row>
    <row r="48" spans="1:6">
      <c r="A48" s="254" t="s">
        <v>138</v>
      </c>
      <c r="B48" s="258">
        <v>151.36084099999999</v>
      </c>
      <c r="C48" s="258">
        <v>151.36084099999999</v>
      </c>
      <c r="D48" s="258">
        <v>125.792974</v>
      </c>
      <c r="E48" s="258">
        <f t="shared" si="1"/>
        <v>-25.567866999999993</v>
      </c>
      <c r="F48" s="251"/>
    </row>
    <row r="49" spans="1:6">
      <c r="A49" s="254" t="s">
        <v>139</v>
      </c>
      <c r="B49" s="258">
        <v>2398.2575379999998</v>
      </c>
      <c r="C49" s="258">
        <v>2398.2575379999998</v>
      </c>
      <c r="D49" s="258">
        <v>2486.3514169999999</v>
      </c>
      <c r="E49" s="258">
        <f t="shared" si="1"/>
        <v>88.093879000000015</v>
      </c>
      <c r="F49" s="251"/>
    </row>
    <row r="50" spans="1:6">
      <c r="A50" s="254" t="s">
        <v>141</v>
      </c>
      <c r="B50" s="258">
        <v>4961.5197770000004</v>
      </c>
      <c r="C50" s="258">
        <v>4961.5197770000004</v>
      </c>
      <c r="D50" s="258">
        <v>4961.5197770000004</v>
      </c>
      <c r="E50" s="258">
        <f t="shared" si="1"/>
        <v>0</v>
      </c>
      <c r="F50" s="251"/>
    </row>
    <row r="51" spans="1:6">
      <c r="A51" s="254" t="s">
        <v>309</v>
      </c>
      <c r="B51" s="258">
        <f>B52+B53</f>
        <v>565014.79569499998</v>
      </c>
      <c r="C51" s="258">
        <f t="shared" ref="C51:D51" si="2">C52+C53</f>
        <v>561834.79326057702</v>
      </c>
      <c r="D51" s="258">
        <f t="shared" si="2"/>
        <v>562163.74979899998</v>
      </c>
      <c r="E51" s="258">
        <f t="shared" si="1"/>
        <v>-2851.045895999996</v>
      </c>
      <c r="F51" s="251"/>
    </row>
    <row r="52" spans="1:6" hidden="1">
      <c r="A52" s="254" t="s">
        <v>310</v>
      </c>
      <c r="B52" s="258">
        <v>358936.75206099998</v>
      </c>
      <c r="C52" s="258">
        <v>358936.75206099998</v>
      </c>
      <c r="D52" s="258">
        <v>359324.70859899995</v>
      </c>
      <c r="E52" s="258">
        <f t="shared" si="1"/>
        <v>387.95653799996944</v>
      </c>
      <c r="F52" s="251"/>
    </row>
    <row r="53" spans="1:6" hidden="1">
      <c r="A53" s="254" t="s">
        <v>293</v>
      </c>
      <c r="B53" s="258">
        <v>206078.043634</v>
      </c>
      <c r="C53" s="258">
        <v>202898.04119957704</v>
      </c>
      <c r="D53" s="258">
        <v>202839.04120000001</v>
      </c>
      <c r="E53" s="258">
        <f t="shared" si="1"/>
        <v>-3239.0024339999945</v>
      </c>
      <c r="F53" s="251"/>
    </row>
    <row r="54" spans="1:6" hidden="1">
      <c r="A54" s="254" t="s">
        <v>311</v>
      </c>
      <c r="B54" s="262"/>
      <c r="C54" s="262"/>
      <c r="D54" s="262">
        <v>0</v>
      </c>
      <c r="E54" s="262">
        <f t="shared" si="1"/>
        <v>0</v>
      </c>
      <c r="F54" s="251"/>
    </row>
    <row r="55" spans="1:6" hidden="1">
      <c r="A55" s="254"/>
      <c r="B55" s="262">
        <v>0</v>
      </c>
      <c r="C55" s="262">
        <v>0</v>
      </c>
      <c r="D55" s="262"/>
      <c r="E55" s="262">
        <f t="shared" si="1"/>
        <v>0</v>
      </c>
      <c r="F55" s="251"/>
    </row>
    <row r="56" spans="1:6" hidden="1">
      <c r="A56" s="254"/>
      <c r="B56" s="262"/>
      <c r="C56" s="262"/>
      <c r="D56" s="262"/>
      <c r="E56" s="262">
        <f t="shared" si="1"/>
        <v>0</v>
      </c>
      <c r="F56" s="251"/>
    </row>
    <row r="57" spans="1:6" hidden="1">
      <c r="A57" s="254"/>
      <c r="B57" s="262"/>
      <c r="C57" s="262"/>
      <c r="D57" s="262"/>
      <c r="E57" s="262">
        <f t="shared" si="1"/>
        <v>0</v>
      </c>
      <c r="F57" s="251"/>
    </row>
    <row r="58" spans="1:6" ht="21.75" customHeight="1">
      <c r="A58" s="251"/>
      <c r="B58" s="262"/>
      <c r="C58" s="262"/>
      <c r="D58" s="262"/>
      <c r="E58" s="262"/>
      <c r="F58" s="251"/>
    </row>
    <row r="59" spans="1:6" ht="14.25">
      <c r="A59" s="251" t="s">
        <v>312</v>
      </c>
      <c r="B59" s="263">
        <v>2060603.9761091897</v>
      </c>
      <c r="C59" s="263">
        <v>2089438.0317102051</v>
      </c>
      <c r="D59" s="263">
        <v>2089438.0317102051</v>
      </c>
      <c r="E59" s="263">
        <f>D59-B59</f>
        <v>28834.055601015454</v>
      </c>
      <c r="F59" s="251"/>
    </row>
    <row r="60" spans="1:6" ht="6" customHeight="1">
      <c r="A60" s="251"/>
      <c r="B60" s="262"/>
      <c r="C60" s="262"/>
      <c r="D60" s="262"/>
      <c r="E60" s="262"/>
      <c r="F60" s="251"/>
    </row>
    <row r="61" spans="1:6" ht="30.75" customHeight="1">
      <c r="A61" s="264" t="s">
        <v>313</v>
      </c>
      <c r="B61" s="265">
        <v>-26850.394636976067</v>
      </c>
      <c r="C61" s="265">
        <v>5163.6633984623477</v>
      </c>
      <c r="D61" s="265">
        <v>-2907.6824045707472</v>
      </c>
      <c r="E61" s="265">
        <f t="shared" ref="E61:E67" si="3">D61-B61</f>
        <v>23942.71223240532</v>
      </c>
      <c r="F61" s="251"/>
    </row>
    <row r="62" spans="1:6" ht="11.25" hidden="1" customHeight="1">
      <c r="A62" s="264"/>
      <c r="B62" s="265"/>
      <c r="C62" s="265"/>
      <c r="D62" s="265"/>
      <c r="E62" s="265">
        <f t="shared" si="3"/>
        <v>0</v>
      </c>
      <c r="F62" s="251"/>
    </row>
    <row r="63" spans="1:6">
      <c r="A63" s="266" t="s">
        <v>314</v>
      </c>
      <c r="B63" s="267">
        <v>81692.740850369213</v>
      </c>
      <c r="C63" s="267">
        <v>81692.740850369213</v>
      </c>
      <c r="D63" s="267">
        <v>81692.740850369213</v>
      </c>
      <c r="E63" s="267">
        <f t="shared" si="3"/>
        <v>0</v>
      </c>
      <c r="F63" s="251"/>
    </row>
    <row r="64" spans="1:6">
      <c r="A64" s="250" t="s">
        <v>315</v>
      </c>
      <c r="B64" s="268">
        <v>1978911.2352588205</v>
      </c>
      <c r="C64" s="268">
        <v>2007745.2908598359</v>
      </c>
      <c r="D64" s="268">
        <v>2007745.2908598359</v>
      </c>
      <c r="E64" s="268">
        <f t="shared" si="3"/>
        <v>28834.055601015454</v>
      </c>
      <c r="F64" s="251"/>
    </row>
    <row r="65" spans="1:6">
      <c r="A65" s="266" t="s">
        <v>316</v>
      </c>
      <c r="B65" s="267">
        <v>28007.080297381384</v>
      </c>
      <c r="C65" s="267">
        <v>0</v>
      </c>
      <c r="D65" s="267">
        <v>0</v>
      </c>
      <c r="E65" s="267">
        <f t="shared" si="3"/>
        <v>-28007.080297381384</v>
      </c>
      <c r="F65" s="251"/>
    </row>
    <row r="66" spans="1:6">
      <c r="A66" s="250" t="s">
        <v>317</v>
      </c>
      <c r="B66" s="268">
        <v>2088611.0564065711</v>
      </c>
      <c r="C66" s="268">
        <v>2089438.0317102051</v>
      </c>
      <c r="D66" s="268">
        <v>2089438.0317102051</v>
      </c>
      <c r="E66" s="268">
        <f t="shared" si="3"/>
        <v>826.97530363406986</v>
      </c>
      <c r="F66" s="251"/>
    </row>
    <row r="67" spans="1:6" ht="23.25" customHeight="1">
      <c r="A67" s="264" t="s">
        <v>318</v>
      </c>
      <c r="B67" s="265">
        <v>1156.6856604053173</v>
      </c>
      <c r="C67" s="265">
        <v>5163.6633984623477</v>
      </c>
      <c r="D67" s="265">
        <v>-2907.6824045707472</v>
      </c>
      <c r="E67" s="265">
        <f t="shared" si="3"/>
        <v>-4064.3680649760645</v>
      </c>
      <c r="F67" s="251"/>
    </row>
    <row r="68" spans="1:6" hidden="1">
      <c r="A68" s="269" t="s">
        <v>319</v>
      </c>
      <c r="B68" s="269"/>
      <c r="C68" s="269"/>
      <c r="D68" s="269"/>
      <c r="E68" s="269"/>
      <c r="F68" s="251"/>
    </row>
    <row r="69" spans="1:6">
      <c r="A69" s="139" t="s">
        <v>38</v>
      </c>
      <c r="B69" s="145"/>
      <c r="D69" s="145"/>
      <c r="E69" s="145"/>
      <c r="F69" s="251"/>
    </row>
  </sheetData>
  <pageMargins left="0.51181102362204722" right="0.51181102362204722" top="0.78740157480314965" bottom="0.78740157480314965" header="0.31496062992125984" footer="0.31496062992125984"/>
  <pageSetup paperSize="9" scale="6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B40B5-AAA0-49B3-AE09-77C12DA6CC95}">
  <sheetPr>
    <tabColor rgb="FF92D050"/>
  </sheetPr>
  <dimension ref="A1:H13"/>
  <sheetViews>
    <sheetView zoomScale="80" zoomScaleNormal="80" workbookViewId="0"/>
  </sheetViews>
  <sheetFormatPr defaultColWidth="9.140625" defaultRowHeight="12.75"/>
  <cols>
    <col min="1" max="1" width="75.7109375" style="208" customWidth="1"/>
    <col min="2" max="2" width="25.7109375" style="208" customWidth="1"/>
    <col min="3" max="7" width="9.140625" style="208"/>
    <col min="8" max="8" width="10.85546875" style="208" bestFit="1" customWidth="1"/>
    <col min="9" max="16384" width="9.140625" style="208"/>
  </cols>
  <sheetData>
    <row r="1" spans="1:8" ht="18.75">
      <c r="A1" s="416" t="s">
        <v>320</v>
      </c>
    </row>
    <row r="2" spans="1:8">
      <c r="A2" s="209"/>
      <c r="B2" s="210" t="s">
        <v>321</v>
      </c>
    </row>
    <row r="3" spans="1:8" ht="30" customHeight="1">
      <c r="A3" s="211"/>
      <c r="B3" s="211" t="s">
        <v>322</v>
      </c>
    </row>
    <row r="4" spans="1:8" ht="27.75" customHeight="1">
      <c r="A4" s="212" t="s">
        <v>323</v>
      </c>
      <c r="B4" s="213">
        <v>1711.6</v>
      </c>
    </row>
    <row r="5" spans="1:8" ht="27.75" customHeight="1">
      <c r="A5" s="214" t="s">
        <v>324</v>
      </c>
      <c r="B5" s="215">
        <v>1954.1</v>
      </c>
    </row>
    <row r="6" spans="1:8" ht="27.75" customHeight="1">
      <c r="A6" s="214" t="s">
        <v>325</v>
      </c>
      <c r="B6" s="216">
        <v>242.5</v>
      </c>
    </row>
    <row r="7" spans="1:8" ht="27.75" customHeight="1">
      <c r="A7" s="217" t="s">
        <v>326</v>
      </c>
      <c r="B7" s="218">
        <v>1741.9</v>
      </c>
    </row>
    <row r="8" spans="1:8" ht="27.75" customHeight="1">
      <c r="A8" s="214" t="s">
        <v>327</v>
      </c>
      <c r="B8" s="215">
        <v>74.099999999999994</v>
      </c>
    </row>
    <row r="9" spans="1:8" ht="27.75" customHeight="1">
      <c r="A9" s="214" t="s">
        <v>328</v>
      </c>
      <c r="B9" s="215">
        <v>104.3</v>
      </c>
      <c r="H9" s="417"/>
    </row>
    <row r="10" spans="1:8" ht="27.75" customHeight="1">
      <c r="A10" s="219" t="s">
        <v>329</v>
      </c>
      <c r="B10" s="216">
        <v>1563.4</v>
      </c>
    </row>
    <row r="11" spans="1:8" ht="27.75" customHeight="1">
      <c r="A11" s="220" t="s">
        <v>330</v>
      </c>
      <c r="B11" s="221">
        <v>30.3</v>
      </c>
    </row>
    <row r="12" spans="1:8" ht="48" customHeight="1">
      <c r="A12" s="521" t="s">
        <v>331</v>
      </c>
      <c r="B12" s="521"/>
      <c r="H12" s="222"/>
    </row>
    <row r="13" spans="1:8" ht="48" customHeight="1">
      <c r="A13" s="521" t="s">
        <v>332</v>
      </c>
      <c r="B13" s="521"/>
      <c r="H13" s="222"/>
    </row>
  </sheetData>
  <mergeCells count="2">
    <mergeCell ref="A12:B12"/>
    <mergeCell ref="A13:B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5EF05-B354-44D7-85C3-5B4528CBA842}">
  <sheetPr>
    <tabColor rgb="FF92D050"/>
    <pageSetUpPr fitToPage="1"/>
  </sheetPr>
  <dimension ref="A1:L42"/>
  <sheetViews>
    <sheetView showGridLines="0" workbookViewId="0">
      <selection activeCell="I7" sqref="I7"/>
    </sheetView>
  </sheetViews>
  <sheetFormatPr defaultColWidth="9.140625" defaultRowHeight="12.75"/>
  <cols>
    <col min="1" max="1" width="55.42578125" style="223" bestFit="1" customWidth="1"/>
    <col min="2" max="4" width="15.7109375" style="223" customWidth="1"/>
    <col min="5" max="7" width="11.42578125" style="223" customWidth="1"/>
    <col min="8" max="12" width="15.7109375" style="223" customWidth="1"/>
    <col min="13" max="16384" width="9.140625" style="223"/>
  </cols>
  <sheetData>
    <row r="1" spans="1:12" ht="90" customHeight="1"/>
    <row r="2" spans="1:12">
      <c r="A2" s="224" t="s">
        <v>333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</row>
    <row r="3" spans="1:12">
      <c r="A3" s="224" t="s">
        <v>75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</row>
    <row r="4" spans="1:12">
      <c r="A4" s="224" t="s">
        <v>334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2">
      <c r="A5" s="224" t="s">
        <v>76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</row>
    <row r="6" spans="1:12">
      <c r="A6" s="224">
        <v>2023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</row>
    <row r="7" spans="1:12">
      <c r="A7" s="223" t="s">
        <v>77</v>
      </c>
    </row>
    <row r="8" spans="1:12" ht="47.25" customHeight="1">
      <c r="A8" s="522" t="s">
        <v>335</v>
      </c>
      <c r="B8" s="522" t="s">
        <v>336</v>
      </c>
      <c r="C8" s="522" t="s">
        <v>337</v>
      </c>
      <c r="D8" s="522" t="s">
        <v>338</v>
      </c>
      <c r="E8" s="225" t="s">
        <v>339</v>
      </c>
      <c r="F8" s="225"/>
      <c r="G8" s="225"/>
      <c r="H8" s="522" t="s">
        <v>340</v>
      </c>
      <c r="I8" s="522" t="s">
        <v>341</v>
      </c>
      <c r="J8" s="522" t="s">
        <v>342</v>
      </c>
      <c r="K8" s="522" t="s">
        <v>343</v>
      </c>
      <c r="L8" s="525" t="s">
        <v>157</v>
      </c>
    </row>
    <row r="9" spans="1:12">
      <c r="A9" s="523"/>
      <c r="B9" s="523"/>
      <c r="C9" s="523"/>
      <c r="D9" s="523"/>
      <c r="E9" s="226" t="s">
        <v>344</v>
      </c>
      <c r="F9" s="226" t="s">
        <v>345</v>
      </c>
      <c r="G9" s="226" t="s">
        <v>346</v>
      </c>
      <c r="H9" s="523"/>
      <c r="I9" s="523"/>
      <c r="J9" s="523"/>
      <c r="K9" s="524"/>
      <c r="L9" s="524"/>
    </row>
    <row r="10" spans="1:12">
      <c r="A10" s="227" t="s">
        <v>83</v>
      </c>
      <c r="B10" s="228">
        <v>45407.769567580006</v>
      </c>
      <c r="C10" s="228">
        <v>-4.7346516757230317</v>
      </c>
      <c r="D10" s="228">
        <v>45403.034915904267</v>
      </c>
      <c r="E10" s="229">
        <v>0.99659979687249123</v>
      </c>
      <c r="F10" s="229">
        <v>1.1122561632794754</v>
      </c>
      <c r="G10" s="229">
        <v>1.1768315556964863</v>
      </c>
      <c r="H10" s="228">
        <v>59227.691299670172</v>
      </c>
      <c r="I10" s="228">
        <v>550.60022834792983</v>
      </c>
      <c r="J10" s="228">
        <v>26.02527393855663</v>
      </c>
      <c r="K10" s="228">
        <v>1006.0661921209919</v>
      </c>
      <c r="L10" s="228">
        <v>60810.382994077649</v>
      </c>
    </row>
    <row r="11" spans="1:12">
      <c r="A11" s="227" t="s">
        <v>347</v>
      </c>
      <c r="B11" s="228">
        <v>4422.8475775700017</v>
      </c>
      <c r="C11" s="228">
        <v>-4418.1000000000004</v>
      </c>
      <c r="D11" s="228">
        <v>-4418.1000000000004</v>
      </c>
      <c r="E11" s="229">
        <v>0.99772016459929402</v>
      </c>
      <c r="F11" s="229">
        <v>1.0206300062761415</v>
      </c>
      <c r="G11" s="229">
        <v>1</v>
      </c>
      <c r="H11" s="228">
        <v>4.8344731367502582</v>
      </c>
      <c r="I11" s="228">
        <v>0</v>
      </c>
      <c r="J11" s="228">
        <v>1.6127980476406436</v>
      </c>
      <c r="K11" s="228">
        <v>0</v>
      </c>
      <c r="L11" s="228">
        <v>6.4472711843909014</v>
      </c>
    </row>
    <row r="12" spans="1:12">
      <c r="A12" s="227" t="s">
        <v>84</v>
      </c>
      <c r="B12" s="228">
        <v>51939.090797429992</v>
      </c>
      <c r="C12" s="228">
        <v>2224.1038393743488</v>
      </c>
      <c r="D12" s="228">
        <v>54163.194636804343</v>
      </c>
      <c r="E12" s="230" t="s">
        <v>348</v>
      </c>
      <c r="F12" s="230" t="s">
        <v>348</v>
      </c>
      <c r="G12" s="230" t="s">
        <v>348</v>
      </c>
      <c r="H12" s="228">
        <v>58111.676401253688</v>
      </c>
      <c r="I12" s="228">
        <v>760.59956322276719</v>
      </c>
      <c r="J12" s="228">
        <v>835.74245200318956</v>
      </c>
      <c r="K12" s="228">
        <v>4128.6402335755347</v>
      </c>
      <c r="L12" s="228">
        <v>63836.658650055178</v>
      </c>
    </row>
    <row r="13" spans="1:12">
      <c r="A13" s="227" t="s">
        <v>349</v>
      </c>
      <c r="B13" s="228">
        <v>1812.9000790100004</v>
      </c>
      <c r="C13" s="228">
        <v>2900</v>
      </c>
      <c r="D13" s="228">
        <v>4712.9000790099999</v>
      </c>
      <c r="E13" s="229">
        <v>1</v>
      </c>
      <c r="F13" s="229">
        <v>1</v>
      </c>
      <c r="G13" s="229">
        <v>1</v>
      </c>
      <c r="H13" s="228">
        <v>4712.9000790099999</v>
      </c>
      <c r="I13" s="228">
        <v>64.865311606818338</v>
      </c>
      <c r="J13" s="228">
        <v>0</v>
      </c>
      <c r="K13" s="228">
        <v>0</v>
      </c>
      <c r="L13" s="228">
        <v>4777.765390616818</v>
      </c>
    </row>
    <row r="14" spans="1:12">
      <c r="A14" s="227" t="s">
        <v>350</v>
      </c>
      <c r="B14" s="228">
        <v>2164.7379647300004</v>
      </c>
      <c r="C14" s="228">
        <v>-26.749056746666696</v>
      </c>
      <c r="D14" s="228">
        <v>2137.9889079833333</v>
      </c>
      <c r="E14" s="229">
        <v>1</v>
      </c>
      <c r="F14" s="229">
        <v>1.0312562799738736</v>
      </c>
      <c r="G14" s="229">
        <v>1</v>
      </c>
      <c r="H14" s="228">
        <v>2204.8144878722965</v>
      </c>
      <c r="I14" s="228">
        <v>30.803470541855031</v>
      </c>
      <c r="J14" s="228">
        <v>0</v>
      </c>
      <c r="K14" s="228">
        <v>0</v>
      </c>
      <c r="L14" s="228">
        <v>2235.6179584141514</v>
      </c>
    </row>
    <row r="15" spans="1:12">
      <c r="A15" s="227" t="s">
        <v>351</v>
      </c>
      <c r="B15" s="228">
        <v>3891.3825768300003</v>
      </c>
      <c r="C15" s="228">
        <v>-284.64447801333381</v>
      </c>
      <c r="D15" s="228">
        <v>3606.7380988166669</v>
      </c>
      <c r="E15" s="229">
        <v>1.0199650192472465</v>
      </c>
      <c r="F15" s="229">
        <v>1.1561639406748807</v>
      </c>
      <c r="G15" s="229">
        <v>1</v>
      </c>
      <c r="H15" s="228">
        <v>4253.2342749182844</v>
      </c>
      <c r="I15" s="228">
        <v>62.673642237195722</v>
      </c>
      <c r="J15" s="228">
        <v>0</v>
      </c>
      <c r="K15" s="228">
        <v>0</v>
      </c>
      <c r="L15" s="228">
        <v>4315.9079171554804</v>
      </c>
    </row>
    <row r="16" spans="1:12">
      <c r="A16" s="227" t="s">
        <v>352</v>
      </c>
      <c r="B16" s="228">
        <v>18984.40149909</v>
      </c>
      <c r="C16" s="228">
        <v>0</v>
      </c>
      <c r="D16" s="228">
        <v>18984.40149909</v>
      </c>
      <c r="E16" s="229">
        <v>0.99653175897590818</v>
      </c>
      <c r="F16" s="229">
        <v>1.1126132382251053</v>
      </c>
      <c r="G16" s="229">
        <v>1.0394337384464116</v>
      </c>
      <c r="H16" s="228">
        <v>21879.081519535473</v>
      </c>
      <c r="I16" s="228">
        <v>251.18240817434577</v>
      </c>
      <c r="J16" s="228">
        <v>0</v>
      </c>
      <c r="K16" s="228">
        <v>380.39064364223856</v>
      </c>
      <c r="L16" s="228">
        <v>22510.654571352061</v>
      </c>
    </row>
    <row r="17" spans="1:12">
      <c r="A17" s="227" t="s">
        <v>353</v>
      </c>
      <c r="B17" s="228">
        <v>25085.668677769994</v>
      </c>
      <c r="C17" s="228">
        <v>-364.50262586565071</v>
      </c>
      <c r="D17" s="228">
        <v>24721.166051904343</v>
      </c>
      <c r="E17" s="229">
        <v>1.0040020489096797</v>
      </c>
      <c r="F17" s="229">
        <v>1.0097318165140561</v>
      </c>
      <c r="G17" s="229">
        <v>1</v>
      </c>
      <c r="H17" s="228">
        <v>25061.646039917632</v>
      </c>
      <c r="I17" s="228">
        <v>351.07473066255233</v>
      </c>
      <c r="J17" s="228">
        <v>835.74245200318956</v>
      </c>
      <c r="K17" s="228">
        <v>3748.2495899332957</v>
      </c>
      <c r="L17" s="228">
        <v>29996.712812516671</v>
      </c>
    </row>
    <row r="18" spans="1:12">
      <c r="A18" s="227" t="s">
        <v>85</v>
      </c>
      <c r="B18" s="228">
        <v>598208.88133304007</v>
      </c>
      <c r="C18" s="228">
        <v>-7378.452079000278</v>
      </c>
      <c r="D18" s="228">
        <v>590830.42925403977</v>
      </c>
      <c r="E18" s="230" t="s">
        <v>348</v>
      </c>
      <c r="F18" s="230" t="s">
        <v>348</v>
      </c>
      <c r="G18" s="230" t="s">
        <v>348</v>
      </c>
      <c r="H18" s="228">
        <v>610754.55438442947</v>
      </c>
      <c r="I18" s="228">
        <v>5298.4038084581534</v>
      </c>
      <c r="J18" s="228">
        <v>3493.9413242419278</v>
      </c>
      <c r="K18" s="228">
        <v>56295.443043764666</v>
      </c>
      <c r="L18" s="228">
        <v>675842.34256089421</v>
      </c>
    </row>
    <row r="19" spans="1:12">
      <c r="A19" s="227" t="s">
        <v>354</v>
      </c>
      <c r="B19" s="228">
        <v>53891.951268969991</v>
      </c>
      <c r="C19" s="228">
        <v>-544.75455501630267</v>
      </c>
      <c r="D19" s="228">
        <v>53347.196713953701</v>
      </c>
      <c r="E19" s="229">
        <v>1.0757280807670611</v>
      </c>
      <c r="F19" s="229">
        <v>1.0084772548751262</v>
      </c>
      <c r="G19" s="229">
        <v>0.9523671074622686</v>
      </c>
      <c r="H19" s="228">
        <v>55116.877238768226</v>
      </c>
      <c r="I19" s="228">
        <v>525.67324693885041</v>
      </c>
      <c r="J19" s="228">
        <v>827.04678075862034</v>
      </c>
      <c r="K19" s="228">
        <v>6921.4428731767521</v>
      </c>
      <c r="L19" s="228">
        <v>63391.04013964245</v>
      </c>
    </row>
    <row r="20" spans="1:12">
      <c r="A20" s="227" t="s">
        <v>355</v>
      </c>
      <c r="B20" s="228">
        <v>222016.49839572</v>
      </c>
      <c r="C20" s="228">
        <v>-1022.0166779678132</v>
      </c>
      <c r="D20" s="228">
        <v>220994.48171775223</v>
      </c>
      <c r="E20" s="229">
        <v>1.0285178537295019</v>
      </c>
      <c r="F20" s="229">
        <v>1.021699766755481</v>
      </c>
      <c r="G20" s="229">
        <v>0.9932899209373045</v>
      </c>
      <c r="H20" s="228">
        <v>230670.78158360391</v>
      </c>
      <c r="I20" s="228">
        <v>1827.346825040745</v>
      </c>
      <c r="J20" s="228">
        <v>2078.784376244862</v>
      </c>
      <c r="K20" s="228">
        <v>40977.580469546396</v>
      </c>
      <c r="L20" s="228">
        <v>275554.49325443589</v>
      </c>
    </row>
    <row r="21" spans="1:12">
      <c r="A21" s="227" t="s">
        <v>356</v>
      </c>
      <c r="B21" s="228">
        <v>322300.43166835001</v>
      </c>
      <c r="C21" s="228">
        <v>-5811.6808460161619</v>
      </c>
      <c r="D21" s="228">
        <v>316488.75082233385</v>
      </c>
      <c r="E21" s="230" t="s">
        <v>348</v>
      </c>
      <c r="F21" s="230" t="s">
        <v>348</v>
      </c>
      <c r="G21" s="230" t="s">
        <v>348</v>
      </c>
      <c r="H21" s="228">
        <v>324966.89556205727</v>
      </c>
      <c r="I21" s="228">
        <v>2945.3837364785586</v>
      </c>
      <c r="J21" s="228">
        <v>588.1101672384458</v>
      </c>
      <c r="K21" s="228">
        <v>8396.4197010415191</v>
      </c>
      <c r="L21" s="228">
        <v>336896.80916681583</v>
      </c>
    </row>
    <row r="22" spans="1:12">
      <c r="A22" s="227" t="s">
        <v>357</v>
      </c>
      <c r="B22" s="228">
        <v>152458.11315593001</v>
      </c>
      <c r="C22" s="228">
        <v>0</v>
      </c>
      <c r="D22" s="228">
        <v>152458.11315593001</v>
      </c>
      <c r="E22" s="229">
        <v>1.0749142791725983</v>
      </c>
      <c r="F22" s="229">
        <v>1</v>
      </c>
      <c r="G22" s="229">
        <v>0.98011711125200907</v>
      </c>
      <c r="H22" s="228">
        <v>160621.00687292175</v>
      </c>
      <c r="I22" s="228">
        <v>1662.388162849413</v>
      </c>
      <c r="J22" s="228">
        <v>0</v>
      </c>
      <c r="K22" s="228">
        <v>1253.3019309316974</v>
      </c>
      <c r="L22" s="228">
        <v>163536.69696670285</v>
      </c>
    </row>
    <row r="23" spans="1:12">
      <c r="A23" s="227" t="s">
        <v>358</v>
      </c>
      <c r="B23" s="228">
        <v>104176.22355552998</v>
      </c>
      <c r="C23" s="228">
        <v>-4000</v>
      </c>
      <c r="D23" s="228">
        <v>100176.22355552998</v>
      </c>
      <c r="E23" s="229">
        <v>0.89569569253124359</v>
      </c>
      <c r="F23" s="229">
        <v>1.1040771458221177</v>
      </c>
      <c r="G23" s="229">
        <v>0.99948245552983661</v>
      </c>
      <c r="H23" s="228">
        <v>99014.713816049509</v>
      </c>
      <c r="I23" s="228">
        <v>705.78320289876069</v>
      </c>
      <c r="J23" s="228">
        <v>0</v>
      </c>
      <c r="K23" s="228">
        <v>5203.930719875515</v>
      </c>
      <c r="L23" s="228">
        <v>104924.42773882378</v>
      </c>
    </row>
    <row r="24" spans="1:12">
      <c r="A24" s="227" t="s">
        <v>359</v>
      </c>
      <c r="B24" s="228">
        <v>51110.97518003</v>
      </c>
      <c r="C24" s="228">
        <v>-1500</v>
      </c>
      <c r="D24" s="228">
        <v>49610.97518003</v>
      </c>
      <c r="E24" s="229">
        <v>0.99049385163529435</v>
      </c>
      <c r="F24" s="229">
        <v>1.0255224038786415</v>
      </c>
      <c r="G24" s="229">
        <v>1</v>
      </c>
      <c r="H24" s="228">
        <v>50393.520632021813</v>
      </c>
      <c r="I24" s="228">
        <v>408.17101203594223</v>
      </c>
      <c r="J24" s="228">
        <v>0</v>
      </c>
      <c r="K24" s="228">
        <v>0</v>
      </c>
      <c r="L24" s="228">
        <v>50801.691644057755</v>
      </c>
    </row>
    <row r="25" spans="1:12">
      <c r="A25" s="227" t="s">
        <v>360</v>
      </c>
      <c r="B25" s="228">
        <v>14555.11977686</v>
      </c>
      <c r="C25" s="228">
        <v>-311.68084601616164</v>
      </c>
      <c r="D25" s="228">
        <v>14243.438930843839</v>
      </c>
      <c r="E25" s="229">
        <v>1.0264011699901858</v>
      </c>
      <c r="F25" s="229">
        <v>1.0217635515006831</v>
      </c>
      <c r="G25" s="229">
        <v>1</v>
      </c>
      <c r="H25" s="228">
        <v>14937.654241064196</v>
      </c>
      <c r="I25" s="228">
        <v>169.04135869444275</v>
      </c>
      <c r="J25" s="228">
        <v>588.1101672384458</v>
      </c>
      <c r="K25" s="228">
        <v>1939.1870502343058</v>
      </c>
      <c r="L25" s="228">
        <v>17633.992817231392</v>
      </c>
    </row>
    <row r="26" spans="1:12">
      <c r="A26" s="227" t="s">
        <v>86</v>
      </c>
      <c r="B26" s="228">
        <v>51121.162603239987</v>
      </c>
      <c r="C26" s="228">
        <v>-9.1841239237380048</v>
      </c>
      <c r="D26" s="228">
        <v>51111.978479316254</v>
      </c>
      <c r="E26" s="229">
        <v>1.0291010478836524</v>
      </c>
      <c r="F26" s="229">
        <v>1.0221880006340267</v>
      </c>
      <c r="G26" s="229">
        <v>1</v>
      </c>
      <c r="H26" s="228">
        <v>53766.465924729971</v>
      </c>
      <c r="I26" s="228">
        <v>523.19053697694494</v>
      </c>
      <c r="J26" s="228">
        <v>43.406133943197872</v>
      </c>
      <c r="K26" s="228">
        <v>591.3570460289676</v>
      </c>
      <c r="L26" s="228">
        <v>54924.419641679087</v>
      </c>
    </row>
    <row r="27" spans="1:12">
      <c r="A27" s="227" t="s">
        <v>87</v>
      </c>
      <c r="B27" s="228">
        <v>3150.8899716099995</v>
      </c>
      <c r="C27" s="228">
        <v>-35.318070824277463</v>
      </c>
      <c r="D27" s="228">
        <v>3115.5719007857224</v>
      </c>
      <c r="E27" s="229">
        <v>1.01043887848002</v>
      </c>
      <c r="F27" s="229">
        <v>1</v>
      </c>
      <c r="G27" s="229">
        <v>1</v>
      </c>
      <c r="H27" s="228">
        <v>3148.0949772537897</v>
      </c>
      <c r="I27" s="228">
        <v>25.179231674397709</v>
      </c>
      <c r="J27" s="228">
        <v>85.092268062774281</v>
      </c>
      <c r="K27" s="228">
        <v>95.262673771642028</v>
      </c>
      <c r="L27" s="228">
        <v>3353.6291507626033</v>
      </c>
    </row>
    <row r="28" spans="1:12">
      <c r="A28" s="227" t="s">
        <v>361</v>
      </c>
      <c r="B28" s="228">
        <v>2835.8009744489996</v>
      </c>
      <c r="C28" s="228">
        <v>-31.786263741849716</v>
      </c>
      <c r="D28" s="228">
        <v>2804.0147107071502</v>
      </c>
      <c r="E28" s="229">
        <v>1.01043887848002</v>
      </c>
      <c r="F28" s="229">
        <v>1</v>
      </c>
      <c r="G28" s="229">
        <v>1</v>
      </c>
      <c r="H28" s="228">
        <v>2833.2854795284106</v>
      </c>
      <c r="I28" s="228">
        <v>22.661308506957937</v>
      </c>
      <c r="J28" s="228">
        <v>76.583041256496855</v>
      </c>
      <c r="K28" s="228">
        <v>85.736406394477825</v>
      </c>
      <c r="L28" s="228">
        <v>3018.2662356863434</v>
      </c>
    </row>
    <row r="29" spans="1:12">
      <c r="A29" s="227" t="s">
        <v>362</v>
      </c>
      <c r="B29" s="228">
        <v>315.08899716099995</v>
      </c>
      <c r="C29" s="228">
        <v>-3.5318070824277465</v>
      </c>
      <c r="D29" s="228">
        <v>311.55719007857226</v>
      </c>
      <c r="E29" s="229">
        <v>1.01043887848002</v>
      </c>
      <c r="F29" s="229">
        <v>1</v>
      </c>
      <c r="G29" s="229">
        <v>1</v>
      </c>
      <c r="H29" s="228">
        <v>314.809497725379</v>
      </c>
      <c r="I29" s="228">
        <v>2.5179231674397711</v>
      </c>
      <c r="J29" s="228">
        <v>8.5092268062774288</v>
      </c>
      <c r="K29" s="228">
        <v>9.5262673771642028</v>
      </c>
      <c r="L29" s="228">
        <v>335.36291507626038</v>
      </c>
    </row>
    <row r="30" spans="1:12">
      <c r="A30" s="227" t="s">
        <v>88</v>
      </c>
      <c r="B30" s="228">
        <v>283246.77394608007</v>
      </c>
      <c r="C30" s="228">
        <v>-1210.8414381097934</v>
      </c>
      <c r="D30" s="228">
        <v>282035.93250797031</v>
      </c>
      <c r="E30" s="229">
        <v>1.026466085378726</v>
      </c>
      <c r="F30" s="229">
        <v>1.0217733492112175</v>
      </c>
      <c r="G30" s="229">
        <v>1.1195925300625138</v>
      </c>
      <c r="H30" s="228">
        <v>331179.6253487356</v>
      </c>
      <c r="I30" s="228">
        <v>3359.4473961865419</v>
      </c>
      <c r="J30" s="228">
        <v>2508.3122182178945</v>
      </c>
      <c r="K30" s="228">
        <v>13587.564585804896</v>
      </c>
      <c r="L30" s="228">
        <v>350634.94954894489</v>
      </c>
    </row>
    <row r="31" spans="1:12">
      <c r="A31" s="227" t="s">
        <v>89</v>
      </c>
      <c r="B31" s="228">
        <v>77752.742841369982</v>
      </c>
      <c r="C31" s="228">
        <v>-262.56088246023882</v>
      </c>
      <c r="D31" s="228">
        <v>77490.181958909758</v>
      </c>
      <c r="E31" s="229">
        <v>1.0263761851611723</v>
      </c>
      <c r="F31" s="229">
        <v>1.0217861547445195</v>
      </c>
      <c r="G31" s="229">
        <v>1.0943162474167423</v>
      </c>
      <c r="H31" s="228">
        <v>88931.600476476859</v>
      </c>
      <c r="I31" s="228">
        <v>897.0879668500861</v>
      </c>
      <c r="J31" s="228">
        <v>569.66278268324447</v>
      </c>
      <c r="K31" s="228">
        <v>2365.4669384103618</v>
      </c>
      <c r="L31" s="228">
        <v>92763.818164420547</v>
      </c>
    </row>
    <row r="32" spans="1:12">
      <c r="A32" s="227" t="s">
        <v>90</v>
      </c>
      <c r="B32" s="228">
        <v>117636.94757931</v>
      </c>
      <c r="C32" s="228">
        <v>-512.4121379978078</v>
      </c>
      <c r="D32" s="228">
        <v>117124.53544131218</v>
      </c>
      <c r="E32" s="229">
        <v>1.03178116831281</v>
      </c>
      <c r="F32" s="229">
        <v>1.0217140224494603</v>
      </c>
      <c r="G32" s="229">
        <v>1.0359223476374242</v>
      </c>
      <c r="H32" s="228">
        <v>127906.32892211014</v>
      </c>
      <c r="I32" s="228">
        <v>963.45817461822355</v>
      </c>
      <c r="J32" s="228">
        <v>1003.7106197956787</v>
      </c>
      <c r="K32" s="228">
        <v>6756.7578548030633</v>
      </c>
      <c r="L32" s="228">
        <v>136630.25557132711</v>
      </c>
    </row>
    <row r="33" spans="1:12">
      <c r="A33" s="227" t="s">
        <v>91</v>
      </c>
      <c r="B33" s="228">
        <v>1270.48951414</v>
      </c>
      <c r="C33" s="228">
        <v>0</v>
      </c>
      <c r="D33" s="228">
        <v>1270.48951414</v>
      </c>
      <c r="E33" s="229">
        <v>1</v>
      </c>
      <c r="F33" s="229">
        <v>1.0307273674557647</v>
      </c>
      <c r="G33" s="229">
        <v>1.9736190545096945</v>
      </c>
      <c r="H33" s="228">
        <v>2584.5100295548259</v>
      </c>
      <c r="I33" s="228">
        <v>0</v>
      </c>
      <c r="J33" s="228">
        <v>1.3472833519186485</v>
      </c>
      <c r="K33" s="228">
        <v>0</v>
      </c>
      <c r="L33" s="228">
        <v>2585.8573129067445</v>
      </c>
    </row>
    <row r="34" spans="1:12">
      <c r="A34" s="227" t="s">
        <v>92</v>
      </c>
      <c r="B34" s="228">
        <v>523.57290537000006</v>
      </c>
      <c r="C34" s="228">
        <v>0</v>
      </c>
      <c r="D34" s="228">
        <v>523.57290537000006</v>
      </c>
      <c r="E34" s="229">
        <v>1.0274924519258435</v>
      </c>
      <c r="F34" s="229">
        <v>1.0219849963096379</v>
      </c>
      <c r="G34" s="229">
        <v>1</v>
      </c>
      <c r="H34" s="228">
        <v>549.794415389753</v>
      </c>
      <c r="I34" s="228">
        <v>0</v>
      </c>
      <c r="J34" s="228">
        <v>0</v>
      </c>
      <c r="K34" s="228">
        <v>0</v>
      </c>
      <c r="L34" s="228">
        <v>549.794415389753</v>
      </c>
    </row>
    <row r="35" spans="1:12">
      <c r="A35" s="227" t="s">
        <v>93</v>
      </c>
      <c r="B35" s="228">
        <v>28410.98714492</v>
      </c>
      <c r="C35" s="228">
        <v>-5780.305357647766</v>
      </c>
      <c r="D35" s="228">
        <v>22630.681787272231</v>
      </c>
      <c r="E35" s="230" t="s">
        <v>348</v>
      </c>
      <c r="F35" s="230" t="s">
        <v>348</v>
      </c>
      <c r="G35" s="230" t="s">
        <v>348</v>
      </c>
      <c r="H35" s="228">
        <v>23291.203915099893</v>
      </c>
      <c r="I35" s="228">
        <v>255.93684206810994</v>
      </c>
      <c r="J35" s="228">
        <v>2910.3864120760763</v>
      </c>
      <c r="K35" s="228">
        <v>55405.324959955586</v>
      </c>
      <c r="L35" s="228">
        <v>81862.852129199659</v>
      </c>
    </row>
    <row r="36" spans="1:12">
      <c r="A36" s="227" t="s">
        <v>363</v>
      </c>
      <c r="B36" s="228">
        <v>6103.1422154400007</v>
      </c>
      <c r="C36" s="228">
        <v>0</v>
      </c>
      <c r="D36" s="228">
        <v>6103.1422154400007</v>
      </c>
      <c r="E36" s="229">
        <v>1.0291981602440403</v>
      </c>
      <c r="F36" s="229">
        <v>1</v>
      </c>
      <c r="G36" s="229">
        <v>1</v>
      </c>
      <c r="H36" s="228">
        <v>6281.3427398385847</v>
      </c>
      <c r="I36" s="228">
        <v>0</v>
      </c>
      <c r="J36" s="228">
        <v>0</v>
      </c>
      <c r="K36" s="228">
        <v>0</v>
      </c>
      <c r="L36" s="228">
        <v>6281.3427398385847</v>
      </c>
    </row>
    <row r="37" spans="1:12">
      <c r="A37" s="227" t="s">
        <v>364</v>
      </c>
      <c r="B37" s="228">
        <v>7050.7436274099991</v>
      </c>
      <c r="C37" s="228">
        <v>-34.955251107282677</v>
      </c>
      <c r="D37" s="228">
        <v>7015.7883763027176</v>
      </c>
      <c r="E37" s="229">
        <v>0.99763690542030892</v>
      </c>
      <c r="F37" s="229">
        <v>1.0222726243721432</v>
      </c>
      <c r="G37" s="229">
        <v>1</v>
      </c>
      <c r="H37" s="228">
        <v>7155.1001667939099</v>
      </c>
      <c r="I37" s="228">
        <v>51.699408694975666</v>
      </c>
      <c r="J37" s="228">
        <v>14.702315181813859</v>
      </c>
      <c r="K37" s="228">
        <v>857.30979340267208</v>
      </c>
      <c r="L37" s="228">
        <v>8078.811684073371</v>
      </c>
    </row>
    <row r="38" spans="1:12">
      <c r="A38" s="227" t="s">
        <v>365</v>
      </c>
      <c r="B38" s="228">
        <v>15257.101302069999</v>
      </c>
      <c r="C38" s="228">
        <v>-5745.3501065404835</v>
      </c>
      <c r="D38" s="228">
        <v>9511.751195529514</v>
      </c>
      <c r="E38" s="229">
        <v>1.0302560759871768</v>
      </c>
      <c r="F38" s="229">
        <v>1.0228221232464376</v>
      </c>
      <c r="G38" s="229">
        <v>0.98319648508852087</v>
      </c>
      <c r="H38" s="228">
        <v>9854.7610084673979</v>
      </c>
      <c r="I38" s="228">
        <v>204.23743337313428</v>
      </c>
      <c r="J38" s="228">
        <v>2895.6840968942624</v>
      </c>
      <c r="K38" s="228">
        <v>54548.015166552912</v>
      </c>
      <c r="L38" s="228">
        <v>67502.697705287705</v>
      </c>
    </row>
    <row r="39" spans="1:12" ht="30" customHeight="1">
      <c r="A39" s="231" t="s">
        <v>94</v>
      </c>
      <c r="B39" s="232">
        <v>1263092.1557816602</v>
      </c>
      <c r="C39" s="232">
        <v>-17387.804902265274</v>
      </c>
      <c r="D39" s="232">
        <v>1241281.5033018249</v>
      </c>
      <c r="E39" s="233" t="s">
        <v>348</v>
      </c>
      <c r="F39" s="233" t="s">
        <v>348</v>
      </c>
      <c r="G39" s="233" t="s">
        <v>348</v>
      </c>
      <c r="H39" s="232">
        <v>1359456.3805678408</v>
      </c>
      <c r="I39" s="232">
        <v>12633.903748403152</v>
      </c>
      <c r="J39" s="232">
        <v>11479.239566362099</v>
      </c>
      <c r="K39" s="232">
        <v>140231.88352823572</v>
      </c>
      <c r="L39" s="232">
        <v>1523801.4074108414</v>
      </c>
    </row>
    <row r="40" spans="1:12" ht="30" customHeight="1">
      <c r="A40" s="231" t="s">
        <v>366</v>
      </c>
      <c r="B40" s="232">
        <v>516583.09935366997</v>
      </c>
      <c r="C40" s="232">
        <v>-3400.2637031358495</v>
      </c>
      <c r="D40" s="232">
        <v>513182.83565053408</v>
      </c>
      <c r="E40" s="234">
        <v>1.0888360724185642</v>
      </c>
      <c r="F40" s="234">
        <v>1.0032746800793735</v>
      </c>
      <c r="G40" s="234">
        <v>0.99521623918020896</v>
      </c>
      <c r="H40" s="232">
        <v>557919.99784114189</v>
      </c>
      <c r="I40" s="232">
        <v>0</v>
      </c>
      <c r="J40" s="232">
        <v>6342.1360997382544</v>
      </c>
      <c r="K40" s="232">
        <v>2089.2874579764411</v>
      </c>
      <c r="L40" s="232">
        <v>566351.42139885668</v>
      </c>
    </row>
    <row r="41" spans="1:12" ht="30" customHeight="1">
      <c r="A41" s="231" t="s">
        <v>367</v>
      </c>
      <c r="B41" s="232">
        <v>2734.0707742999998</v>
      </c>
      <c r="C41" s="232">
        <v>0</v>
      </c>
      <c r="D41" s="232">
        <v>2734.0707742999998</v>
      </c>
      <c r="E41" s="234">
        <v>0.99601678877196798</v>
      </c>
      <c r="F41" s="234">
        <v>1.1120184689204478</v>
      </c>
      <c r="G41" s="234">
        <v>2</v>
      </c>
      <c r="H41" s="232">
        <v>6056.4537821993908</v>
      </c>
      <c r="I41" s="232">
        <v>0</v>
      </c>
      <c r="J41" s="232">
        <v>0</v>
      </c>
      <c r="K41" s="232">
        <v>0</v>
      </c>
      <c r="L41" s="232">
        <v>6056.4537821993908</v>
      </c>
    </row>
    <row r="42" spans="1:12" ht="30" customHeight="1">
      <c r="A42" s="231" t="s">
        <v>368</v>
      </c>
      <c r="B42" s="232">
        <v>1782409.3259096302</v>
      </c>
      <c r="C42" s="232">
        <v>-20788.068605401124</v>
      </c>
      <c r="D42" s="232">
        <v>1757198.4097266591</v>
      </c>
      <c r="E42" s="233" t="s">
        <v>348</v>
      </c>
      <c r="F42" s="233" t="s">
        <v>348</v>
      </c>
      <c r="G42" s="233" t="s">
        <v>348</v>
      </c>
      <c r="H42" s="232">
        <v>1923432.8321911821</v>
      </c>
      <c r="I42" s="232">
        <v>12633.903748403152</v>
      </c>
      <c r="J42" s="232">
        <v>17821.375666100354</v>
      </c>
      <c r="K42" s="232">
        <v>142321.17098621215</v>
      </c>
      <c r="L42" s="232">
        <v>2096209.2825918975</v>
      </c>
    </row>
  </sheetData>
  <mergeCells count="9">
    <mergeCell ref="J8:J9"/>
    <mergeCell ref="K8:K9"/>
    <mergeCell ref="L8:L9"/>
    <mergeCell ref="A8:A9"/>
    <mergeCell ref="B8:B9"/>
    <mergeCell ref="C8:C9"/>
    <mergeCell ref="D8:D9"/>
    <mergeCell ref="H8:H9"/>
    <mergeCell ref="I8:I9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67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81B9B-6648-4574-8B3D-16F15D41D001}">
  <sheetPr>
    <tabColor rgb="FF92D050"/>
    <pageSetUpPr fitToPage="1"/>
  </sheetPr>
  <dimension ref="A1:Q128"/>
  <sheetViews>
    <sheetView showGridLines="0" zoomScale="90" zoomScaleNormal="90" workbookViewId="0">
      <pane xSplit="4" ySplit="3" topLeftCell="E74" activePane="bottomRight" state="frozen"/>
      <selection pane="topRight" activeCell="F78" sqref="F78"/>
      <selection pane="bottomLeft" activeCell="F78" sqref="F78"/>
      <selection pane="bottomRight" activeCell="A2" sqref="A2:C2"/>
    </sheetView>
  </sheetViews>
  <sheetFormatPr defaultColWidth="20.7109375" defaultRowHeight="15" customHeight="1"/>
  <cols>
    <col min="1" max="1" width="1.5703125" style="236" customWidth="1"/>
    <col min="2" max="2" width="4.140625" style="236" customWidth="1"/>
    <col min="3" max="3" width="93.7109375" style="236" customWidth="1"/>
    <col min="4" max="4" width="18.42578125" style="236" hidden="1" customWidth="1"/>
    <col min="5" max="6" width="23.5703125" style="236" customWidth="1"/>
    <col min="7" max="7" width="16.5703125" style="236" hidden="1" customWidth="1"/>
    <col min="8" max="8" width="5.5703125" style="271" hidden="1" customWidth="1"/>
    <col min="9" max="9" width="1.5703125" style="236" hidden="1" customWidth="1"/>
    <col min="10" max="10" width="4.140625" style="236" hidden="1" customWidth="1"/>
    <col min="11" max="11" width="81.7109375" style="236" hidden="1" customWidth="1"/>
    <col min="12" max="14" width="16.28515625" style="236" hidden="1" customWidth="1"/>
    <col min="15" max="15" width="18.140625" style="236" hidden="1" customWidth="1"/>
    <col min="16" max="16384" width="20.7109375" style="236"/>
  </cols>
  <sheetData>
    <row r="1" spans="1:17" ht="32.25" customHeight="1">
      <c r="D1" s="270"/>
      <c r="E1" s="270"/>
      <c r="F1" s="270" t="s">
        <v>0</v>
      </c>
      <c r="G1" s="270"/>
      <c r="N1" s="270" t="s">
        <v>0</v>
      </c>
      <c r="O1" s="270" t="s">
        <v>0</v>
      </c>
    </row>
    <row r="2" spans="1:17" ht="55.5" customHeight="1">
      <c r="A2" s="526" t="s">
        <v>1</v>
      </c>
      <c r="B2" s="526"/>
      <c r="C2" s="527"/>
      <c r="D2" s="272" t="s">
        <v>369</v>
      </c>
      <c r="E2" s="272" t="s">
        <v>370</v>
      </c>
      <c r="F2" s="273" t="s">
        <v>371</v>
      </c>
      <c r="G2" s="274" t="s">
        <v>372</v>
      </c>
      <c r="H2" s="275"/>
      <c r="I2" s="526" t="s">
        <v>1</v>
      </c>
      <c r="J2" s="526"/>
      <c r="K2" s="526"/>
      <c r="L2" s="274" t="s">
        <v>373</v>
      </c>
      <c r="M2" s="274" t="s">
        <v>374</v>
      </c>
      <c r="N2" s="274" t="s">
        <v>375</v>
      </c>
      <c r="O2" s="274" t="s">
        <v>376</v>
      </c>
    </row>
    <row r="3" spans="1:17" s="281" customFormat="1" ht="20.25" hidden="1" customHeight="1">
      <c r="A3" s="276"/>
      <c r="B3" s="276"/>
      <c r="C3" s="277"/>
      <c r="D3" s="278" t="s">
        <v>0</v>
      </c>
      <c r="E3" s="278" t="s">
        <v>0</v>
      </c>
      <c r="F3" s="278" t="s">
        <v>0</v>
      </c>
      <c r="G3" s="278" t="s">
        <v>0</v>
      </c>
      <c r="H3" s="279"/>
      <c r="I3" s="276"/>
      <c r="J3" s="276"/>
      <c r="K3" s="277"/>
      <c r="L3" s="278" t="s">
        <v>0</v>
      </c>
      <c r="M3" s="278" t="s">
        <v>0</v>
      </c>
      <c r="N3" s="278" t="s">
        <v>0</v>
      </c>
      <c r="O3" s="280" t="s">
        <v>0</v>
      </c>
    </row>
    <row r="5" spans="1:17" ht="19.5">
      <c r="A5" s="282" t="s">
        <v>40</v>
      </c>
      <c r="B5" s="282"/>
      <c r="C5" s="282"/>
      <c r="D5" s="283">
        <f>[16]Financeira_base!D7</f>
        <v>2030768.3514975589</v>
      </c>
      <c r="E5" s="283">
        <v>2719904.867477112</v>
      </c>
      <c r="F5" s="283">
        <v>2688447.622668338</v>
      </c>
      <c r="G5" s="283">
        <f>[16]Financeira_base!J7</f>
        <v>2367177.346530844</v>
      </c>
      <c r="H5" s="284"/>
      <c r="I5" s="282" t="s">
        <v>40</v>
      </c>
      <c r="J5" s="282"/>
      <c r="K5" s="282"/>
      <c r="L5" s="283">
        <f>[16]Financeira_base!L7</f>
        <v>2366344.0136702019</v>
      </c>
      <c r="M5" s="283">
        <f>[16]Financeira_base!N7</f>
        <v>2372902.14959809</v>
      </c>
      <c r="N5" s="283">
        <f>[16]Financeira_base!P7</f>
        <v>2359867.3992623133</v>
      </c>
      <c r="O5" s="283">
        <f>[16]Financeira_base!R7</f>
        <v>2325435.8509638621</v>
      </c>
      <c r="Q5" s="285"/>
    </row>
    <row r="6" spans="1:17" ht="15" customHeight="1">
      <c r="A6" s="286"/>
      <c r="B6" s="287" t="s">
        <v>377</v>
      </c>
      <c r="C6" s="286"/>
      <c r="D6" s="283">
        <f>[16]Financeira_base!D8</f>
        <v>1255279.1955065222</v>
      </c>
      <c r="E6" s="283">
        <v>1753210.7817458918</v>
      </c>
      <c r="F6" s="283">
        <v>1735448.594434001</v>
      </c>
      <c r="G6" s="283">
        <f>[16]Financeira_base!J8</f>
        <v>1465039.9986158647</v>
      </c>
      <c r="H6" s="288"/>
      <c r="I6" s="286"/>
      <c r="J6" s="287" t="s">
        <v>377</v>
      </c>
      <c r="K6" s="286"/>
      <c r="L6" s="283">
        <f>[16]Financeira_base!L8</f>
        <v>1474492.5747735954</v>
      </c>
      <c r="M6" s="283">
        <f>[16]Financeira_base!N8</f>
        <v>1469732.3566374457</v>
      </c>
      <c r="N6" s="283">
        <f>[16]Financeira_base!P8</f>
        <v>1447540.6159926371</v>
      </c>
      <c r="O6" s="283">
        <f>[16]Financeira_base!R8</f>
        <v>1395552.2052654661</v>
      </c>
      <c r="Q6" s="285"/>
    </row>
    <row r="7" spans="1:17" ht="15" customHeight="1">
      <c r="A7" s="289"/>
      <c r="B7" s="289"/>
      <c r="C7" s="290" t="s">
        <v>378</v>
      </c>
      <c r="D7" s="291">
        <f>[16]Financeira_base!D9</f>
        <v>63718.358184426877</v>
      </c>
      <c r="E7" s="291">
        <v>67653.010370999997</v>
      </c>
      <c r="F7" s="291">
        <v>70996.001844898812</v>
      </c>
      <c r="G7" s="291">
        <f>[16]Financeira_base!J9</f>
        <v>62712.138065844796</v>
      </c>
      <c r="H7" s="292"/>
      <c r="I7" s="289"/>
      <c r="J7" s="289"/>
      <c r="K7" s="290" t="s">
        <v>378</v>
      </c>
      <c r="L7" s="291">
        <f>[16]Financeira_base!L9</f>
        <v>60462.638548501192</v>
      </c>
      <c r="M7" s="291">
        <f>[16]Financeira_base!N9</f>
        <v>58784.046087537536</v>
      </c>
      <c r="N7" s="291">
        <f>[16]Financeira_base!P9</f>
        <v>56110.663615976395</v>
      </c>
      <c r="O7" s="291">
        <f>[16]Financeira_base!R9</f>
        <v>59218.280150106257</v>
      </c>
      <c r="Q7" s="285"/>
    </row>
    <row r="8" spans="1:17" ht="15" customHeight="1">
      <c r="A8" s="293"/>
      <c r="B8" s="293"/>
      <c r="C8" s="294" t="s">
        <v>379</v>
      </c>
      <c r="D8" s="291">
        <f>[16]Financeira_base!D10</f>
        <v>82138.514410537216</v>
      </c>
      <c r="E8" s="291">
        <v>67943.822737999988</v>
      </c>
      <c r="F8" s="291">
        <v>71121.290852791033</v>
      </c>
      <c r="G8" s="291">
        <f>[16]Financeira_base!J10</f>
        <v>59403.048687856979</v>
      </c>
      <c r="H8" s="292"/>
      <c r="I8" s="293"/>
      <c r="J8" s="293"/>
      <c r="K8" s="294" t="s">
        <v>379</v>
      </c>
      <c r="L8" s="291">
        <f>[16]Financeira_base!L10</f>
        <v>58677.642825347284</v>
      </c>
      <c r="M8" s="291">
        <f>[16]Financeira_base!N10</f>
        <v>58208.725055136652</v>
      </c>
      <c r="N8" s="291">
        <f>[16]Financeira_base!P10</f>
        <v>58462.282762498609</v>
      </c>
      <c r="O8" s="291">
        <f>[16]Financeira_base!R10</f>
        <v>59990.162752531331</v>
      </c>
      <c r="Q8" s="285"/>
    </row>
    <row r="9" spans="1:17" ht="15" customHeight="1">
      <c r="A9" s="293"/>
      <c r="B9" s="293"/>
      <c r="C9" s="294" t="s">
        <v>380</v>
      </c>
      <c r="D9" s="291">
        <f>[16]Financeira_base!D11</f>
        <v>529856.28043931571</v>
      </c>
      <c r="E9" s="291">
        <v>817750.50568626693</v>
      </c>
      <c r="F9" s="291">
        <v>780276.9962095191</v>
      </c>
      <c r="G9" s="291">
        <f>[16]Financeira_base!J11</f>
        <v>695212.17515968042</v>
      </c>
      <c r="H9" s="292"/>
      <c r="I9" s="293"/>
      <c r="J9" s="293"/>
      <c r="K9" s="294" t="s">
        <v>380</v>
      </c>
      <c r="L9" s="291">
        <f>[16]Financeira_base!L11</f>
        <v>701715.77633511066</v>
      </c>
      <c r="M9" s="291">
        <f>[16]Financeira_base!N11</f>
        <v>697931.15354521549</v>
      </c>
      <c r="N9" s="291">
        <f>[16]Financeira_base!P11</f>
        <v>696510.26747725729</v>
      </c>
      <c r="O9" s="291">
        <f>[16]Financeira_base!R11</f>
        <v>671201.59946723445</v>
      </c>
      <c r="Q9" s="285"/>
    </row>
    <row r="10" spans="1:17" ht="15" customHeight="1">
      <c r="A10" s="289"/>
      <c r="B10" s="289"/>
      <c r="C10" s="290" t="s">
        <v>381</v>
      </c>
      <c r="D10" s="291">
        <f>[16]Financeira_base!D12</f>
        <v>47135.913232794592</v>
      </c>
      <c r="E10" s="291">
        <v>65978.768873670153</v>
      </c>
      <c r="F10" s="291">
        <v>65806.616419628306</v>
      </c>
      <c r="G10" s="291">
        <f>[16]Financeira_base!J12</f>
        <v>62693.796458227698</v>
      </c>
      <c r="H10" s="292"/>
      <c r="I10" s="289"/>
      <c r="J10" s="289"/>
      <c r="K10" s="290" t="s">
        <v>381</v>
      </c>
      <c r="L10" s="291">
        <f>[16]Financeira_base!L12</f>
        <v>61403.205653281475</v>
      </c>
      <c r="M10" s="291">
        <f>[16]Financeira_base!N12</f>
        <v>61329.468852145648</v>
      </c>
      <c r="N10" s="291">
        <f>[16]Financeira_base!P12</f>
        <v>61742.78687050016</v>
      </c>
      <c r="O10" s="291">
        <f>[16]Financeira_base!R12</f>
        <v>59729.065968200666</v>
      </c>
      <c r="Q10" s="285"/>
    </row>
    <row r="11" spans="1:17" ht="15" customHeight="1">
      <c r="A11" s="293"/>
      <c r="B11" s="293"/>
      <c r="C11" s="294" t="s">
        <v>382</v>
      </c>
      <c r="D11" s="291">
        <f>[16]Financeira_base!D13</f>
        <v>307566.92904356879</v>
      </c>
      <c r="E11" s="291">
        <v>367558.58331442584</v>
      </c>
      <c r="F11" s="291">
        <v>370994.19997798302</v>
      </c>
      <c r="G11" s="291">
        <f>[16]Financeira_base!J13</f>
        <v>306512.66948035947</v>
      </c>
      <c r="H11" s="292"/>
      <c r="I11" s="293"/>
      <c r="J11" s="293"/>
      <c r="K11" s="294" t="s">
        <v>382</v>
      </c>
      <c r="L11" s="291">
        <f>[16]Financeira_base!L13</f>
        <v>300951.05463255569</v>
      </c>
      <c r="M11" s="291">
        <f>[16]Financeira_base!N13</f>
        <v>300565.98282333487</v>
      </c>
      <c r="N11" s="291">
        <f>[16]Financeira_base!P13</f>
        <v>298491.91213413433</v>
      </c>
      <c r="O11" s="291">
        <f>[16]Financeira_base!R13</f>
        <v>275240.58292431058</v>
      </c>
      <c r="Q11" s="285"/>
    </row>
    <row r="12" spans="1:17" ht="15" customHeight="1">
      <c r="A12" s="293"/>
      <c r="B12" s="293"/>
      <c r="C12" s="294" t="s">
        <v>383</v>
      </c>
      <c r="D12" s="291">
        <f>[16]Financeira_base!D14</f>
        <v>86405.019360852835</v>
      </c>
      <c r="E12" s="291">
        <v>98445.45063053949</v>
      </c>
      <c r="F12" s="291">
        <v>104638.1701749043</v>
      </c>
      <c r="G12" s="291">
        <f>[16]Financeira_base!J14</f>
        <v>87288.057735998373</v>
      </c>
      <c r="H12" s="292"/>
      <c r="I12" s="293"/>
      <c r="J12" s="293"/>
      <c r="K12" s="294" t="s">
        <v>383</v>
      </c>
      <c r="L12" s="291">
        <f>[16]Financeira_base!L14</f>
        <v>84493.327557247801</v>
      </c>
      <c r="M12" s="291">
        <f>[16]Financeira_base!N14</f>
        <v>84505.117841905783</v>
      </c>
      <c r="N12" s="291">
        <f>[16]Financeira_base!P14</f>
        <v>84959.516533864036</v>
      </c>
      <c r="O12" s="291">
        <f>[16]Financeira_base!R14</f>
        <v>80007.275607921285</v>
      </c>
      <c r="Q12" s="285"/>
    </row>
    <row r="13" spans="1:17" ht="15" customHeight="1">
      <c r="A13" s="293"/>
      <c r="B13" s="293"/>
      <c r="C13" s="294" t="s">
        <v>384</v>
      </c>
      <c r="D13" s="291">
        <f>[16]Financeira_base!D15</f>
        <v>105410.2917280195</v>
      </c>
      <c r="E13" s="291">
        <v>178473.99040898928</v>
      </c>
      <c r="F13" s="291">
        <v>168152.35422036948</v>
      </c>
      <c r="G13" s="291">
        <f>[16]Financeira_base!J15</f>
        <v>150396.93880763085</v>
      </c>
      <c r="H13" s="292"/>
      <c r="I13" s="293"/>
      <c r="J13" s="293"/>
      <c r="K13" s="294" t="s">
        <v>384</v>
      </c>
      <c r="L13" s="291">
        <f>[16]Financeira_base!L15</f>
        <v>153981.88440969345</v>
      </c>
      <c r="M13" s="291">
        <f>[16]Financeira_base!N15</f>
        <v>153161.90316947942</v>
      </c>
      <c r="N13" s="291">
        <f>[16]Financeira_base!P15</f>
        <v>150406.84251466344</v>
      </c>
      <c r="O13" s="291">
        <f>[16]Financeira_base!R15</f>
        <v>160883.51700433934</v>
      </c>
      <c r="Q13" s="285"/>
    </row>
    <row r="14" spans="1:17" s="295" customFormat="1" ht="15" hidden="1" customHeight="1">
      <c r="A14" s="293"/>
      <c r="B14" s="293"/>
      <c r="C14" s="294" t="s">
        <v>385</v>
      </c>
      <c r="D14" s="291" t="e">
        <f>[16]Financeira_base!#REF!</f>
        <v>#REF!</v>
      </c>
      <c r="E14" s="291">
        <v>0</v>
      </c>
      <c r="F14" s="291">
        <v>0</v>
      </c>
      <c r="G14" s="291">
        <f>[16]Financeira_base!X16</f>
        <v>0</v>
      </c>
      <c r="H14" s="292"/>
      <c r="I14" s="293"/>
      <c r="J14" s="293"/>
      <c r="K14" s="294" t="s">
        <v>385</v>
      </c>
      <c r="L14" s="291" t="e">
        <f>[16]Financeira_base!#REF!</f>
        <v>#REF!</v>
      </c>
      <c r="M14" s="291" t="e">
        <f>[16]Financeira_base!#REF!</f>
        <v>#REF!</v>
      </c>
      <c r="N14" s="291">
        <f>[16]Financeira_base!P16</f>
        <v>0</v>
      </c>
      <c r="O14" s="291">
        <f>[16]Financeira_base!Z16</f>
        <v>0</v>
      </c>
      <c r="Q14" s="285"/>
    </row>
    <row r="15" spans="1:17" ht="15" customHeight="1">
      <c r="A15" s="293"/>
      <c r="B15" s="293"/>
      <c r="C15" s="294" t="s">
        <v>386</v>
      </c>
      <c r="D15" s="291">
        <f>[16]Financeira_base!D17</f>
        <v>1563.3314125365939</v>
      </c>
      <c r="E15" s="291">
        <v>2817.8255249999997</v>
      </c>
      <c r="F15" s="291">
        <v>3204.6825705904325</v>
      </c>
      <c r="G15" s="291">
        <f>[16]Financeira_base!J17</f>
        <v>1381.2630476837385</v>
      </c>
      <c r="H15" s="292"/>
      <c r="I15" s="293"/>
      <c r="J15" s="293"/>
      <c r="K15" s="294" t="s">
        <v>386</v>
      </c>
      <c r="L15" s="291">
        <f>[16]Financeira_base!L17</f>
        <v>1267.6522831087682</v>
      </c>
      <c r="M15" s="291">
        <f>[16]Financeira_base!N17</f>
        <v>1276.2220342467454</v>
      </c>
      <c r="N15" s="291">
        <f>[16]Financeira_base!P17</f>
        <v>1220.4427761390339</v>
      </c>
      <c r="O15" s="291">
        <f>[16]Financeira_base!R17</f>
        <v>1706.9575420650538</v>
      </c>
      <c r="Q15" s="285"/>
    </row>
    <row r="16" spans="1:17" ht="15" customHeight="1">
      <c r="A16" s="293"/>
      <c r="B16" s="293"/>
      <c r="C16" s="294" t="s">
        <v>387</v>
      </c>
      <c r="D16" s="291">
        <f>[16]Financeira_base!D18</f>
        <v>31484.557694470157</v>
      </c>
      <c r="E16" s="291">
        <v>86588.824198000002</v>
      </c>
      <c r="F16" s="291">
        <v>100258.28216331651</v>
      </c>
      <c r="G16" s="291">
        <f>[16]Financeira_base!J18</f>
        <v>39439.91117258239</v>
      </c>
      <c r="H16" s="292"/>
      <c r="I16" s="293"/>
      <c r="J16" s="293"/>
      <c r="K16" s="294" t="s">
        <v>387</v>
      </c>
      <c r="L16" s="291">
        <f>[16]Financeira_base!L18</f>
        <v>51539.392528749122</v>
      </c>
      <c r="M16" s="291">
        <f>[16]Financeira_base!N18</f>
        <v>53969.737228443832</v>
      </c>
      <c r="N16" s="291">
        <f>[16]Financeira_base!P18</f>
        <v>39635.901307603723</v>
      </c>
      <c r="O16" s="291">
        <f>[16]Financeira_base!R18</f>
        <v>27574.763848757175</v>
      </c>
      <c r="Q16" s="285"/>
    </row>
    <row r="17" spans="1:17" ht="19.5" hidden="1" customHeight="1">
      <c r="A17" s="296"/>
      <c r="B17" s="296"/>
      <c r="C17" s="290" t="s">
        <v>388</v>
      </c>
      <c r="D17" s="291" t="e">
        <f>#REF!</f>
        <v>#REF!</v>
      </c>
      <c r="E17" s="291" t="e">
        <v>#REF!</v>
      </c>
      <c r="F17" s="291" t="e">
        <v>#REF!</v>
      </c>
      <c r="G17" s="291" t="e">
        <f>#REF!</f>
        <v>#REF!</v>
      </c>
      <c r="H17" s="292"/>
      <c r="I17" s="296"/>
      <c r="J17" s="296"/>
      <c r="K17" s="290" t="s">
        <v>388</v>
      </c>
      <c r="L17" s="291" t="e">
        <f>#REF!</f>
        <v>#REF!</v>
      </c>
      <c r="M17" s="291" t="e">
        <f>#REF!</f>
        <v>#REF!</v>
      </c>
      <c r="N17" s="283">
        <f>[16]Financeira_base!P19</f>
        <v>0</v>
      </c>
      <c r="O17" s="291" t="e">
        <f>#REF!</f>
        <v>#REF!</v>
      </c>
      <c r="Q17" s="285"/>
    </row>
    <row r="18" spans="1:17" ht="15" customHeight="1">
      <c r="A18" s="297"/>
      <c r="B18" s="298" t="s">
        <v>389</v>
      </c>
      <c r="C18" s="287"/>
      <c r="D18" s="283">
        <f>[16]Financeira_base!D20</f>
        <v>-1.8282302099999999</v>
      </c>
      <c r="E18" s="283">
        <v>-67.316750440000007</v>
      </c>
      <c r="F18" s="283">
        <v>-51.023294280000002</v>
      </c>
      <c r="G18" s="283">
        <f>[16]Financeira_base!J20</f>
        <v>-64.697248819999999</v>
      </c>
      <c r="H18" s="288"/>
      <c r="I18" s="297"/>
      <c r="J18" s="298" t="s">
        <v>389</v>
      </c>
      <c r="K18" s="287"/>
      <c r="L18" s="283">
        <f>[16]Financeira_base!L20</f>
        <v>-64.868377649999999</v>
      </c>
      <c r="M18" s="283">
        <f>[16]Financeira_base!N20</f>
        <v>-65.638330530000005</v>
      </c>
      <c r="N18" s="283">
        <f>[16]Financeira_base!P20</f>
        <v>-59.908217829999998</v>
      </c>
      <c r="O18" s="283">
        <f>[16]Financeira_base!R20</f>
        <v>-52.8459158</v>
      </c>
      <c r="Q18" s="285"/>
    </row>
    <row r="19" spans="1:17" ht="15" customHeight="1">
      <c r="A19" s="286"/>
      <c r="B19" s="287" t="s">
        <v>390</v>
      </c>
      <c r="C19" s="287"/>
      <c r="D19" s="283">
        <f>[16]Financeira_base!D21</f>
        <v>511486.35532245523</v>
      </c>
      <c r="E19" s="283">
        <v>637484.59471800004</v>
      </c>
      <c r="F19" s="283">
        <v>646048.85919643892</v>
      </c>
      <c r="G19" s="283">
        <f>[16]Financeira_base!J21</f>
        <v>593390.79296807107</v>
      </c>
      <c r="H19" s="288"/>
      <c r="I19" s="286"/>
      <c r="J19" s="287" t="s">
        <v>390</v>
      </c>
      <c r="K19" s="287"/>
      <c r="L19" s="283">
        <f>[16]Financeira_base!L21</f>
        <v>584110.91511238203</v>
      </c>
      <c r="M19" s="283">
        <f>[16]Financeira_base!N21</f>
        <v>589467.60103690706</v>
      </c>
      <c r="N19" s="283">
        <f>[16]Financeira_base!P21</f>
        <v>590677.63742753898</v>
      </c>
      <c r="O19" s="283">
        <f>[16]Financeira_base!R21</f>
        <v>540501.07040977676</v>
      </c>
      <c r="Q19" s="285"/>
    </row>
    <row r="20" spans="1:17" ht="15" customHeight="1">
      <c r="A20" s="296"/>
      <c r="B20" s="290"/>
      <c r="C20" s="290" t="s">
        <v>391</v>
      </c>
      <c r="D20" s="291">
        <f>[16]Financeira_base!D22</f>
        <v>508152.57255283435</v>
      </c>
      <c r="E20" s="291">
        <v>637484.59471800004</v>
      </c>
      <c r="F20" s="291">
        <v>646048.85919643892</v>
      </c>
      <c r="G20" s="291">
        <f>[16]Financeira_base!J22</f>
        <v>593390.79296807107</v>
      </c>
      <c r="H20" s="292"/>
      <c r="I20" s="296"/>
      <c r="J20" s="290"/>
      <c r="K20" s="290" t="s">
        <v>391</v>
      </c>
      <c r="L20" s="291">
        <f>[16]Financeira_base!L22</f>
        <v>584110.91511238203</v>
      </c>
      <c r="M20" s="291">
        <f>[16]Financeira_base!N22</f>
        <v>589467.60103690706</v>
      </c>
      <c r="N20" s="291">
        <f>[16]Financeira_base!P22</f>
        <v>590677.63742753898</v>
      </c>
      <c r="O20" s="291">
        <f>[16]Financeira_base!R22</f>
        <v>537404.98030977673</v>
      </c>
      <c r="Q20" s="285"/>
    </row>
    <row r="21" spans="1:17" ht="15" hidden="1" customHeight="1">
      <c r="A21" s="296"/>
      <c r="B21" s="290"/>
      <c r="C21" s="290" t="s">
        <v>392</v>
      </c>
      <c r="D21" s="291">
        <f>[16]Financeira_base!D23</f>
        <v>3333.7827696208815</v>
      </c>
      <c r="E21" s="291">
        <v>0</v>
      </c>
      <c r="F21" s="291">
        <v>0</v>
      </c>
      <c r="G21" s="291">
        <f>[16]Financeira_base!J23</f>
        <v>0</v>
      </c>
      <c r="H21" s="292"/>
      <c r="I21" s="296"/>
      <c r="J21" s="290"/>
      <c r="K21" s="290" t="s">
        <v>392</v>
      </c>
      <c r="L21" s="291">
        <f>[16]Financeira_base!L23</f>
        <v>0</v>
      </c>
      <c r="M21" s="291">
        <f>[16]Financeira_base!N23</f>
        <v>0</v>
      </c>
      <c r="N21" s="291">
        <f>[16]Financeira_base!P23</f>
        <v>0</v>
      </c>
      <c r="O21" s="291">
        <f>[16]Financeira_base!R23</f>
        <v>3096.0900999999999</v>
      </c>
      <c r="Q21" s="285"/>
    </row>
    <row r="22" spans="1:17" ht="15" hidden="1" customHeight="1">
      <c r="A22" s="286"/>
      <c r="B22" s="287"/>
      <c r="C22" s="290" t="s">
        <v>393</v>
      </c>
      <c r="D22" s="283" t="e">
        <f>#REF!</f>
        <v>#REF!</v>
      </c>
      <c r="E22" s="283" t="e">
        <v>#REF!</v>
      </c>
      <c r="F22" s="283" t="e">
        <v>#REF!</v>
      </c>
      <c r="G22" s="283" t="e">
        <f>#REF!</f>
        <v>#REF!</v>
      </c>
      <c r="H22" s="288"/>
      <c r="I22" s="286"/>
      <c r="J22" s="287"/>
      <c r="K22" s="290" t="s">
        <v>393</v>
      </c>
      <c r="L22" s="283" t="e">
        <f>#REF!</f>
        <v>#REF!</v>
      </c>
      <c r="M22" s="283" t="e">
        <f>#REF!</f>
        <v>#REF!</v>
      </c>
      <c r="N22" s="283">
        <f>[16]Financeira_base!P24</f>
        <v>0</v>
      </c>
      <c r="O22" s="283" t="e">
        <f>#REF!</f>
        <v>#REF!</v>
      </c>
      <c r="Q22" s="285"/>
    </row>
    <row r="23" spans="1:17" ht="15" customHeight="1">
      <c r="A23" s="297"/>
      <c r="B23" s="298" t="s">
        <v>394</v>
      </c>
      <c r="C23" s="298"/>
      <c r="D23" s="283">
        <f>[16]Financeira_base!D25</f>
        <v>264004.62889879139</v>
      </c>
      <c r="E23" s="283">
        <v>329276.80776365998</v>
      </c>
      <c r="F23" s="283">
        <v>307001.19233217801</v>
      </c>
      <c r="G23" s="283">
        <f>[16]Financeira_base!J25</f>
        <v>308811.25219572836</v>
      </c>
      <c r="H23" s="288"/>
      <c r="I23" s="297"/>
      <c r="J23" s="298" t="s">
        <v>394</v>
      </c>
      <c r="K23" s="298"/>
      <c r="L23" s="283">
        <f>[16]Financeira_base!L25</f>
        <v>307805.39216187462</v>
      </c>
      <c r="M23" s="283">
        <f>[16]Financeira_base!N25</f>
        <v>313767.83025426685</v>
      </c>
      <c r="N23" s="283">
        <f>[16]Financeira_base!P25</f>
        <v>321709.0540599674</v>
      </c>
      <c r="O23" s="283">
        <f>[16]Financeira_base!R25</f>
        <v>389435.42120441928</v>
      </c>
      <c r="Q23" s="285"/>
    </row>
    <row r="24" spans="1:17" ht="15" customHeight="1">
      <c r="A24" s="289"/>
      <c r="B24" s="299"/>
      <c r="C24" s="290" t="s">
        <v>395</v>
      </c>
      <c r="D24" s="291">
        <f>[16]Financeira_base!D26</f>
        <v>28473.587883</v>
      </c>
      <c r="E24" s="291">
        <v>44369.158662000002</v>
      </c>
      <c r="F24" s="291">
        <v>31565.776923162201</v>
      </c>
      <c r="G24" s="291">
        <f>[16]Financeira_base!J26</f>
        <v>7593.7034839999997</v>
      </c>
      <c r="H24" s="292"/>
      <c r="I24" s="289"/>
      <c r="J24" s="299"/>
      <c r="K24" s="290" t="s">
        <v>395</v>
      </c>
      <c r="L24" s="291">
        <f>[16]Financeira_base!L26</f>
        <v>9248.7701587302108</v>
      </c>
      <c r="M24" s="291">
        <f>[16]Financeira_base!N26</f>
        <v>9109.6932805828692</v>
      </c>
      <c r="N24" s="291">
        <f>[16]Financeira_base!P26</f>
        <v>9103.1636050984707</v>
      </c>
      <c r="O24" s="291">
        <f>[16]Financeira_base!R26</f>
        <v>47328.822395190298</v>
      </c>
      <c r="Q24" s="285"/>
    </row>
    <row r="25" spans="1:17" ht="15" customHeight="1">
      <c r="A25" s="289"/>
      <c r="C25" s="290" t="s">
        <v>396</v>
      </c>
      <c r="D25" s="291">
        <f>[16]Financeira_base!D27</f>
        <v>0</v>
      </c>
      <c r="E25" s="291">
        <v>52.423170659999997</v>
      </c>
      <c r="F25" s="291">
        <v>58.066240999999998</v>
      </c>
      <c r="G25" s="291">
        <f>[16]Financeira_base!J27</f>
        <v>55.657066999999998</v>
      </c>
      <c r="H25" s="292"/>
      <c r="I25" s="289"/>
      <c r="K25" s="290" t="s">
        <v>396</v>
      </c>
      <c r="L25" s="291">
        <f>[16]Financeira_base!L27</f>
        <v>55.657066999999998</v>
      </c>
      <c r="M25" s="291">
        <f>[16]Financeira_base!N27</f>
        <v>55.657066999999998</v>
      </c>
      <c r="N25" s="291">
        <f>[16]Financeira_base!P27</f>
        <v>109.961518</v>
      </c>
      <c r="O25" s="291">
        <f>[16]Financeira_base!R27</f>
        <v>104.56593703999999</v>
      </c>
      <c r="Q25" s="285"/>
    </row>
    <row r="26" spans="1:17" ht="15" customHeight="1">
      <c r="A26" s="289"/>
      <c r="B26" s="289"/>
      <c r="C26" s="290" t="s">
        <v>397</v>
      </c>
      <c r="D26" s="291">
        <f>[16]Financeira_base!D28</f>
        <v>18595.299070000001</v>
      </c>
      <c r="E26" s="291">
        <v>18130.785118</v>
      </c>
      <c r="F26" s="291">
        <v>17953.366312999999</v>
      </c>
      <c r="G26" s="291">
        <f>[16]Financeira_base!J28</f>
        <v>16496.213380000001</v>
      </c>
      <c r="H26" s="292"/>
      <c r="I26" s="289"/>
      <c r="J26" s="289"/>
      <c r="K26" s="290" t="s">
        <v>397</v>
      </c>
      <c r="L26" s="291">
        <f>[16]Financeira_base!L28</f>
        <v>16942.828378999999</v>
      </c>
      <c r="M26" s="291">
        <f>[16]Financeira_base!N28</f>
        <v>17209.144297999999</v>
      </c>
      <c r="N26" s="291">
        <f>[16]Financeira_base!P28</f>
        <v>17326.622060999998</v>
      </c>
      <c r="O26" s="291">
        <f>[16]Financeira_base!R28</f>
        <v>17371.704708000001</v>
      </c>
      <c r="Q26" s="285"/>
    </row>
    <row r="27" spans="1:17" ht="15" customHeight="1">
      <c r="A27" s="289"/>
      <c r="B27" s="299"/>
      <c r="C27" s="290" t="s">
        <v>398</v>
      </c>
      <c r="D27" s="291">
        <f>[16]Financeira_base!D29</f>
        <v>26169.747259</v>
      </c>
      <c r="E27" s="291">
        <v>31704.757468</v>
      </c>
      <c r="F27" s="291">
        <v>33520.27188</v>
      </c>
      <c r="G27" s="291">
        <f>[16]Financeira_base!J29</f>
        <v>30379.39184</v>
      </c>
      <c r="H27" s="292"/>
      <c r="I27" s="289"/>
      <c r="J27" s="299"/>
      <c r="K27" s="290" t="s">
        <v>398</v>
      </c>
      <c r="L27" s="291">
        <f>[16]Financeira_base!L29</f>
        <v>30064.690552</v>
      </c>
      <c r="M27" s="291">
        <f>[16]Financeira_base!N29</f>
        <v>30372.729793999999</v>
      </c>
      <c r="N27" s="291">
        <f>[16]Financeira_base!P29</f>
        <v>30422.342851000001</v>
      </c>
      <c r="O27" s="291">
        <f>[16]Financeira_base!R29</f>
        <v>27550.206741000002</v>
      </c>
      <c r="Q27" s="285"/>
    </row>
    <row r="28" spans="1:17" ht="15" customHeight="1">
      <c r="A28" s="289"/>
      <c r="B28" s="299"/>
      <c r="C28" s="290" t="s">
        <v>399</v>
      </c>
      <c r="D28" s="291">
        <f>[16]Financeira_base!D30</f>
        <v>89547.490420999995</v>
      </c>
      <c r="E28" s="291">
        <v>124547.845182</v>
      </c>
      <c r="F28" s="291">
        <v>110059.43243199999</v>
      </c>
      <c r="G28" s="291">
        <f>[16]Financeira_base!J30</f>
        <v>103388.728345</v>
      </c>
      <c r="H28" s="292"/>
      <c r="I28" s="289"/>
      <c r="J28" s="299"/>
      <c r="K28" s="290" t="s">
        <v>399</v>
      </c>
      <c r="L28" s="291">
        <f>[16]Financeira_base!L30</f>
        <v>102150.917005</v>
      </c>
      <c r="M28" s="291">
        <f>[16]Financeira_base!N30</f>
        <v>107358.44956299999</v>
      </c>
      <c r="N28" s="291">
        <f>[16]Financeira_base!P30</f>
        <v>113271.13445699999</v>
      </c>
      <c r="O28" s="291">
        <f>[16]Financeira_base!R30</f>
        <v>133263.94541099999</v>
      </c>
      <c r="Q28" s="285"/>
    </row>
    <row r="29" spans="1:17" ht="15" customHeight="1">
      <c r="A29" s="289"/>
      <c r="B29" s="299"/>
      <c r="C29" s="290" t="s">
        <v>400</v>
      </c>
      <c r="D29" s="291">
        <f>[16]Financeira_base!D31</f>
        <v>25366.718579791373</v>
      </c>
      <c r="E29" s="291">
        <v>41418.218424999999</v>
      </c>
      <c r="F29" s="291">
        <v>43651.962333015799</v>
      </c>
      <c r="G29" s="291">
        <f>[16]Financeira_base!J31</f>
        <v>52595.145882728386</v>
      </c>
      <c r="H29" s="292"/>
      <c r="I29" s="289"/>
      <c r="J29" s="299"/>
      <c r="K29" s="290" t="s">
        <v>400</v>
      </c>
      <c r="L29" s="291">
        <f>[16]Financeira_base!L31</f>
        <v>49533.045470144403</v>
      </c>
      <c r="M29" s="291">
        <f>[16]Financeira_base!N31</f>
        <v>49855.531495683972</v>
      </c>
      <c r="N29" s="291">
        <f>[16]Financeira_base!P31</f>
        <v>49836.275917868901</v>
      </c>
      <c r="O29" s="291">
        <f>[16]Financeira_base!R31</f>
        <v>87036.500437188995</v>
      </c>
      <c r="Q29" s="285"/>
    </row>
    <row r="30" spans="1:17" ht="15" hidden="1" customHeight="1">
      <c r="A30" s="289"/>
      <c r="C30" s="290" t="s">
        <v>401</v>
      </c>
      <c r="D30" s="291">
        <f>[16]Financeira_base!D32</f>
        <v>0</v>
      </c>
      <c r="E30" s="291">
        <v>0</v>
      </c>
      <c r="F30" s="291">
        <v>0</v>
      </c>
      <c r="G30" s="291">
        <f>[16]Financeira_base!J32</f>
        <v>0</v>
      </c>
      <c r="H30" s="292"/>
      <c r="I30" s="289"/>
      <c r="K30" s="290" t="s">
        <v>401</v>
      </c>
      <c r="L30" s="291">
        <f>[16]Financeira_base!L32</f>
        <v>0</v>
      </c>
      <c r="M30" s="291">
        <f>[16]Financeira_base!N32</f>
        <v>0</v>
      </c>
      <c r="N30" s="291">
        <f>[16]Financeira_base!P32</f>
        <v>0</v>
      </c>
      <c r="O30" s="291">
        <f>[16]Financeira_base!R32</f>
        <v>0</v>
      </c>
      <c r="Q30" s="285"/>
    </row>
    <row r="31" spans="1:17" ht="15" customHeight="1">
      <c r="A31" s="296"/>
      <c r="B31" s="290"/>
      <c r="C31" s="290" t="s">
        <v>402</v>
      </c>
      <c r="D31" s="291">
        <f>[16]Financeira_base!D33</f>
        <v>18209.926613</v>
      </c>
      <c r="E31" s="291">
        <v>18303.162013000001</v>
      </c>
      <c r="F31" s="291">
        <v>19538.082785000002</v>
      </c>
      <c r="G31" s="291">
        <f>[16]Financeira_base!J33</f>
        <v>19602.238627999999</v>
      </c>
      <c r="H31" s="292"/>
      <c r="I31" s="296"/>
      <c r="J31" s="290"/>
      <c r="K31" s="290" t="s">
        <v>403</v>
      </c>
      <c r="L31" s="291">
        <f>[16]Financeira_base!L33</f>
        <v>20038.868528999999</v>
      </c>
      <c r="M31" s="291">
        <f>[16]Financeira_base!N33</f>
        <v>19049.229748000002</v>
      </c>
      <c r="N31" s="291">
        <f>[16]Financeira_base!P33</f>
        <v>19281.095683</v>
      </c>
      <c r="O31" s="291">
        <f>[16]Financeira_base!R33</f>
        <v>18934.809595999999</v>
      </c>
      <c r="Q31" s="285"/>
    </row>
    <row r="32" spans="1:17" ht="15" hidden="1" customHeight="1">
      <c r="A32" s="296"/>
      <c r="B32" s="290"/>
      <c r="C32" s="290" t="s">
        <v>404</v>
      </c>
      <c r="D32" s="291" t="e">
        <f>#REF!</f>
        <v>#REF!</v>
      </c>
      <c r="E32" s="291" t="e">
        <v>#REF!</v>
      </c>
      <c r="F32" s="291" t="e">
        <v>#REF!</v>
      </c>
      <c r="G32" s="291" t="e">
        <f>#REF!</f>
        <v>#REF!</v>
      </c>
      <c r="H32" s="292"/>
      <c r="I32" s="296"/>
      <c r="J32" s="290"/>
      <c r="K32" s="290" t="s">
        <v>404</v>
      </c>
      <c r="L32" s="291" t="e">
        <f>#REF!</f>
        <v>#REF!</v>
      </c>
      <c r="M32" s="291" t="e">
        <f>#REF!</f>
        <v>#REF!</v>
      </c>
      <c r="N32" s="291">
        <f>[16]Financeira_base!P34</f>
        <v>19083.791064000001</v>
      </c>
      <c r="O32" s="291" t="e">
        <f>#REF!</f>
        <v>#REF!</v>
      </c>
      <c r="Q32" s="285"/>
    </row>
    <row r="33" spans="1:17" ht="15" hidden="1" customHeight="1">
      <c r="A33" s="296"/>
      <c r="B33" s="290"/>
      <c r="C33" s="290" t="s">
        <v>405</v>
      </c>
      <c r="D33" s="291" t="e">
        <f>#REF!</f>
        <v>#REF!</v>
      </c>
      <c r="E33" s="291" t="e">
        <v>#REF!</v>
      </c>
      <c r="F33" s="291" t="e">
        <v>#REF!</v>
      </c>
      <c r="G33" s="291" t="e">
        <f>#REF!</f>
        <v>#REF!</v>
      </c>
      <c r="H33" s="292"/>
      <c r="I33" s="296"/>
      <c r="J33" s="290"/>
      <c r="K33" s="290" t="s">
        <v>405</v>
      </c>
      <c r="L33" s="291" t="e">
        <f>#REF!</f>
        <v>#REF!</v>
      </c>
      <c r="M33" s="291" t="e">
        <f>#REF!</f>
        <v>#REF!</v>
      </c>
      <c r="N33" s="291">
        <f>[16]Financeira_base!P35</f>
        <v>197.304619</v>
      </c>
      <c r="O33" s="291" t="e">
        <f>#REF!</f>
        <v>#REF!</v>
      </c>
      <c r="Q33" s="285"/>
    </row>
    <row r="34" spans="1:17" ht="15" customHeight="1">
      <c r="A34" s="296"/>
      <c r="B34" s="290"/>
      <c r="C34" s="290" t="s">
        <v>406</v>
      </c>
      <c r="D34" s="291">
        <f>[16]Financeira_base!D36</f>
        <v>57641.859073</v>
      </c>
      <c r="E34" s="291">
        <v>50750.457724999993</v>
      </c>
      <c r="F34" s="291">
        <v>50654.233424999999</v>
      </c>
      <c r="G34" s="291">
        <f>[16]Financeira_base!J36</f>
        <v>78700.173568999991</v>
      </c>
      <c r="H34" s="292"/>
      <c r="I34" s="296"/>
      <c r="J34" s="290"/>
      <c r="K34" s="290" t="s">
        <v>407</v>
      </c>
      <c r="L34" s="291">
        <f>[16]Financeira_base!L36</f>
        <v>79770.615001000013</v>
      </c>
      <c r="M34" s="291">
        <f>[16]Financeira_base!N36</f>
        <v>80757.395008000007</v>
      </c>
      <c r="N34" s="291">
        <f>[16]Financeira_base!P36</f>
        <v>82358.457966999995</v>
      </c>
      <c r="O34" s="291">
        <f>[16]Financeira_base!R36</f>
        <v>57844.865979000002</v>
      </c>
      <c r="Q34" s="285"/>
    </row>
    <row r="35" spans="1:17" ht="15" hidden="1" customHeight="1">
      <c r="A35" s="296"/>
      <c r="B35" s="290"/>
      <c r="C35" s="290" t="s">
        <v>408</v>
      </c>
      <c r="D35" s="291" t="e">
        <f>#REF!</f>
        <v>#REF!</v>
      </c>
      <c r="E35" s="291" t="e">
        <v>#REF!</v>
      </c>
      <c r="F35" s="291" t="e">
        <v>#REF!</v>
      </c>
      <c r="G35" s="291" t="e">
        <f>#REF!</f>
        <v>#REF!</v>
      </c>
      <c r="H35" s="292"/>
      <c r="I35" s="296"/>
      <c r="J35" s="290"/>
      <c r="K35" s="290" t="s">
        <v>408</v>
      </c>
      <c r="L35" s="291" t="e">
        <f>#REF!</f>
        <v>#REF!</v>
      </c>
      <c r="M35" s="291" t="e">
        <f>#REF!</f>
        <v>#REF!</v>
      </c>
      <c r="N35" s="283">
        <f>[16]Financeira_base!P37</f>
        <v>61.600883000000003</v>
      </c>
      <c r="O35" s="291" t="e">
        <f>#REF!</f>
        <v>#REF!</v>
      </c>
      <c r="Q35" s="285"/>
    </row>
    <row r="36" spans="1:17" ht="15" hidden="1" customHeight="1">
      <c r="A36" s="296"/>
      <c r="B36" s="290"/>
      <c r="C36" s="290" t="s">
        <v>409</v>
      </c>
      <c r="D36" s="291" t="e">
        <f>#REF!</f>
        <v>#REF!</v>
      </c>
      <c r="E36" s="291" t="e">
        <v>#REF!</v>
      </c>
      <c r="F36" s="291" t="e">
        <v>#REF!</v>
      </c>
      <c r="G36" s="291" t="e">
        <f>#REF!</f>
        <v>#REF!</v>
      </c>
      <c r="H36" s="292"/>
      <c r="I36" s="296"/>
      <c r="J36" s="290"/>
      <c r="K36" s="290" t="s">
        <v>409</v>
      </c>
      <c r="L36" s="291" t="e">
        <f>#REF!</f>
        <v>#REF!</v>
      </c>
      <c r="M36" s="291" t="e">
        <f>#REF!</f>
        <v>#REF!</v>
      </c>
      <c r="N36" s="283">
        <f>[16]Financeira_base!P38</f>
        <v>82296.857083999988</v>
      </c>
      <c r="O36" s="291" t="e">
        <f>#REF!</f>
        <v>#REF!</v>
      </c>
      <c r="Q36" s="285"/>
    </row>
    <row r="37" spans="1:17" ht="15" customHeight="1">
      <c r="A37" s="298" t="s">
        <v>62</v>
      </c>
      <c r="B37" s="298"/>
      <c r="C37" s="298"/>
      <c r="D37" s="300">
        <f>[16]Financeira_base!D39</f>
        <v>371791.8073318458</v>
      </c>
      <c r="E37" s="300">
        <v>527909.91147486388</v>
      </c>
      <c r="F37" s="300">
        <v>513257.57434965699</v>
      </c>
      <c r="G37" s="300">
        <f>[16]Financeira_base!J39</f>
        <v>455878.34243745421</v>
      </c>
      <c r="H37" s="288"/>
      <c r="I37" s="298" t="s">
        <v>62</v>
      </c>
      <c r="J37" s="298"/>
      <c r="K37" s="298"/>
      <c r="L37" s="300">
        <f>[16]Financeira_base!L39</f>
        <v>457064.59551349981</v>
      </c>
      <c r="M37" s="300">
        <f>[16]Financeira_base!N39</f>
        <v>458367.64899736253</v>
      </c>
      <c r="N37" s="283">
        <f>[16]Financeira_base!P39</f>
        <v>459378.37389456038</v>
      </c>
      <c r="O37" s="300">
        <f>[16]Financeira_base!R39</f>
        <v>465075.67063432082</v>
      </c>
      <c r="Q37" s="285"/>
    </row>
    <row r="38" spans="1:17" ht="15" customHeight="1">
      <c r="A38" s="289"/>
      <c r="B38" s="301"/>
      <c r="C38" s="301" t="s">
        <v>410</v>
      </c>
      <c r="D38" s="302">
        <f>[16]Financeira_base!D40</f>
        <v>447.78821267890908</v>
      </c>
      <c r="E38" s="302">
        <v>825.69872177105628</v>
      </c>
      <c r="F38" s="302">
        <v>951.51976992057109</v>
      </c>
      <c r="G38" s="302">
        <f>[16]Financeira_base!J40</f>
        <v>155.26694005583286</v>
      </c>
      <c r="H38" s="292"/>
      <c r="I38" s="289"/>
      <c r="J38" s="301"/>
      <c r="K38" s="301" t="s">
        <v>410</v>
      </c>
      <c r="L38" s="302">
        <f>[16]Financeira_base!L40</f>
        <v>141.18786270601097</v>
      </c>
      <c r="M38" s="302">
        <f>[16]Financeira_base!N40</f>
        <v>148.45739090973433</v>
      </c>
      <c r="N38" s="291">
        <f>[16]Financeira_base!P40</f>
        <v>139.27691364</v>
      </c>
      <c r="O38" s="302">
        <f>[16]Financeira_base!R40</f>
        <v>690.83553846999996</v>
      </c>
      <c r="Q38" s="285"/>
    </row>
    <row r="39" spans="1:17" ht="15" customHeight="1">
      <c r="A39" s="289"/>
      <c r="B39" s="301"/>
      <c r="C39" s="301" t="s">
        <v>411</v>
      </c>
      <c r="D39" s="302">
        <f>[16]Financeira_base!D41</f>
        <v>55588.457681</v>
      </c>
      <c r="E39" s="302">
        <v>74501.456088680861</v>
      </c>
      <c r="F39" s="302">
        <v>70422.853103490852</v>
      </c>
      <c r="G39" s="302">
        <f>[16]Financeira_base!J41</f>
        <v>64156.54645794</v>
      </c>
      <c r="H39" s="292"/>
      <c r="I39" s="289"/>
      <c r="J39" s="301"/>
      <c r="K39" s="301" t="s">
        <v>411</v>
      </c>
      <c r="L39" s="302">
        <f>[16]Financeira_base!L41</f>
        <v>63387.916101939998</v>
      </c>
      <c r="M39" s="302">
        <f>[16]Financeira_base!N41</f>
        <v>66512.740245940004</v>
      </c>
      <c r="N39" s="291">
        <f>[16]Financeira_base!P41</f>
        <v>68060.150390939991</v>
      </c>
      <c r="O39" s="302">
        <f>[16]Financeira_base!R41</f>
        <v>80493.975559520011</v>
      </c>
      <c r="Q39" s="285"/>
    </row>
    <row r="40" spans="1:17" ht="15" customHeight="1">
      <c r="A40" s="289"/>
      <c r="B40" s="301"/>
      <c r="C40" s="301" t="s">
        <v>412</v>
      </c>
      <c r="D40" s="302">
        <f>[16]Financeira_base!D42</f>
        <v>15701.848355399999</v>
      </c>
      <c r="E40" s="302">
        <v>19022.854481999999</v>
      </c>
      <c r="F40" s="302">
        <v>20123.087065159998</v>
      </c>
      <c r="G40" s="302">
        <f>[16]Financeira_base!J42</f>
        <v>18227.635104000001</v>
      </c>
      <c r="H40" s="292"/>
      <c r="I40" s="289"/>
      <c r="J40" s="301"/>
      <c r="K40" s="301" t="s">
        <v>412</v>
      </c>
      <c r="L40" s="302">
        <f>[16]Financeira_base!L42</f>
        <v>18038.814331200003</v>
      </c>
      <c r="M40" s="302">
        <f>[16]Financeira_base!N42</f>
        <v>18223.6378764</v>
      </c>
      <c r="N40" s="291">
        <f>[16]Financeira_base!P42</f>
        <v>18253.4057106</v>
      </c>
      <c r="O40" s="302">
        <f>[16]Financeira_base!R42</f>
        <v>16530.124044600001</v>
      </c>
      <c r="Q40" s="285"/>
    </row>
    <row r="41" spans="1:17" ht="15" hidden="1" customHeight="1">
      <c r="A41" s="289"/>
      <c r="B41" s="301"/>
      <c r="C41" s="301" t="s">
        <v>413</v>
      </c>
      <c r="D41" s="302" t="e">
        <f>#REF!</f>
        <v>#REF!</v>
      </c>
      <c r="E41" s="302" t="e">
        <v>#REF!</v>
      </c>
      <c r="F41" s="302" t="e">
        <v>#REF!</v>
      </c>
      <c r="G41" s="302" t="e">
        <f>#REF!</f>
        <v>#REF!</v>
      </c>
      <c r="H41" s="292"/>
      <c r="I41" s="289"/>
      <c r="J41" s="301"/>
      <c r="K41" s="301" t="s">
        <v>413</v>
      </c>
      <c r="L41" s="302" t="e">
        <f>#REF!</f>
        <v>#REF!</v>
      </c>
      <c r="M41" s="302" t="e">
        <f>#REF!</f>
        <v>#REF!</v>
      </c>
      <c r="N41" s="291">
        <f>[16]Financeira_base!P43</f>
        <v>0</v>
      </c>
      <c r="O41" s="302" t="e">
        <f>#REF!</f>
        <v>#REF!</v>
      </c>
      <c r="Q41" s="285"/>
    </row>
    <row r="42" spans="1:17" ht="15" customHeight="1">
      <c r="A42" s="289"/>
      <c r="B42" s="303"/>
      <c r="C42" s="303" t="s">
        <v>414</v>
      </c>
      <c r="D42" s="302">
        <f>[16]Financeira_base!D44</f>
        <v>288516.5755000611</v>
      </c>
      <c r="E42" s="302">
        <v>416844.99142693763</v>
      </c>
      <c r="F42" s="302">
        <v>403587.39116105554</v>
      </c>
      <c r="G42" s="302">
        <f>[16]Financeira_base!J44</f>
        <v>358573.92826466751</v>
      </c>
      <c r="H42" s="292"/>
      <c r="I42" s="289"/>
      <c r="J42" s="303"/>
      <c r="K42" s="303" t="s">
        <v>414</v>
      </c>
      <c r="L42" s="302">
        <f>[16]Financeira_base!L44</f>
        <v>361180.01123752492</v>
      </c>
      <c r="M42" s="302">
        <f>[16]Financeira_base!N44</f>
        <v>359055.6875455362</v>
      </c>
      <c r="N42" s="291">
        <f>[16]Financeira_base!P44</f>
        <v>357973.24394113029</v>
      </c>
      <c r="O42" s="302">
        <f>[16]Financeira_base!R44</f>
        <v>346268.84997908084</v>
      </c>
      <c r="Q42" s="285"/>
    </row>
    <row r="43" spans="1:17" ht="15.75" customHeight="1">
      <c r="A43" s="289"/>
      <c r="B43" s="304"/>
      <c r="C43" s="304" t="s">
        <v>415</v>
      </c>
      <c r="D43" s="285">
        <f>[16]Financeira_base!D45</f>
        <v>8924.8576703057406</v>
      </c>
      <c r="E43" s="285">
        <v>13187.333983074399</v>
      </c>
      <c r="F43" s="285">
        <v>14087.364682479998</v>
      </c>
      <c r="G43" s="285">
        <f>[16]Financeira_base!J45</f>
        <v>11091.2549536609</v>
      </c>
      <c r="H43" s="305"/>
      <c r="I43" s="289"/>
      <c r="J43" s="304"/>
      <c r="K43" s="304" t="s">
        <v>415</v>
      </c>
      <c r="L43" s="285">
        <f>[16]Financeira_base!L45</f>
        <v>10654.555525998903</v>
      </c>
      <c r="M43" s="285">
        <f>[16]Financeira_base!N45</f>
        <v>10768.311073446601</v>
      </c>
      <c r="N43" s="291">
        <f>[16]Financeira_base!P45</f>
        <v>11195.233602120101</v>
      </c>
      <c r="O43" s="285">
        <f>[16]Financeira_base!R45</f>
        <v>10152.23034211</v>
      </c>
      <c r="Q43" s="285"/>
    </row>
    <row r="44" spans="1:17" ht="19.5" hidden="1">
      <c r="A44" s="289"/>
      <c r="B44" s="304"/>
      <c r="C44" s="88" t="s">
        <v>416</v>
      </c>
      <c r="D44" s="302" t="e">
        <f>#REF!</f>
        <v>#REF!</v>
      </c>
      <c r="E44" s="302" t="e">
        <v>#REF!</v>
      </c>
      <c r="F44" s="302" t="e">
        <v>#REF!</v>
      </c>
      <c r="G44" s="302" t="e">
        <f>#REF!</f>
        <v>#REF!</v>
      </c>
      <c r="H44" s="292"/>
      <c r="I44" s="289"/>
      <c r="J44" s="304"/>
      <c r="K44" s="88" t="s">
        <v>416</v>
      </c>
      <c r="L44" s="302" t="e">
        <f>#REF!</f>
        <v>#REF!</v>
      </c>
      <c r="M44" s="302" t="e">
        <f>#REF!</f>
        <v>#REF!</v>
      </c>
      <c r="N44" s="291">
        <f>[16]Financeira_base!P46</f>
        <v>22647.379260000002</v>
      </c>
      <c r="O44" s="302" t="e">
        <f>#REF!</f>
        <v>#REF!</v>
      </c>
      <c r="Q44" s="285"/>
    </row>
    <row r="45" spans="1:17" ht="15" hidden="1" customHeight="1">
      <c r="A45" s="289"/>
      <c r="B45" s="304"/>
      <c r="C45" s="88" t="s">
        <v>417</v>
      </c>
      <c r="D45" s="302" t="e">
        <f>#REF!</f>
        <v>#REF!</v>
      </c>
      <c r="E45" s="302" t="e">
        <v>#REF!</v>
      </c>
      <c r="F45" s="302" t="e">
        <v>#REF!</v>
      </c>
      <c r="G45" s="302" t="e">
        <f>#REF!</f>
        <v>#REF!</v>
      </c>
      <c r="H45" s="292"/>
      <c r="I45" s="289"/>
      <c r="J45" s="304"/>
      <c r="K45" s="88" t="s">
        <v>417</v>
      </c>
      <c r="L45" s="302" t="e">
        <f>#REF!</f>
        <v>#REF!</v>
      </c>
      <c r="M45" s="302" t="e">
        <f>#REF!</f>
        <v>#REF!</v>
      </c>
      <c r="N45" s="291">
        <f>[16]Financeira_base!P47</f>
        <v>-11452.145657879901</v>
      </c>
      <c r="O45" s="302" t="e">
        <f>#REF!</f>
        <v>#REF!</v>
      </c>
      <c r="Q45" s="285"/>
    </row>
    <row r="46" spans="1:17" ht="15" customHeight="1">
      <c r="A46" s="289"/>
      <c r="B46" s="301"/>
      <c r="C46" s="301" t="s">
        <v>418</v>
      </c>
      <c r="D46" s="302">
        <f>[16]Financeira_base!D48</f>
        <v>2612.2799123999998</v>
      </c>
      <c r="E46" s="302">
        <v>3527.5767723999998</v>
      </c>
      <c r="F46" s="302">
        <v>4085.3585675500008</v>
      </c>
      <c r="G46" s="302">
        <f>[16]Financeira_base!J48</f>
        <v>3673.7107171300004</v>
      </c>
      <c r="H46" s="292"/>
      <c r="I46" s="289"/>
      <c r="J46" s="301"/>
      <c r="K46" s="301" t="s">
        <v>418</v>
      </c>
      <c r="L46" s="302">
        <f>[16]Financeira_base!L48</f>
        <v>3662.1104541300001</v>
      </c>
      <c r="M46" s="302">
        <f>[16]Financeira_base!N48</f>
        <v>3658.8148651300007</v>
      </c>
      <c r="N46" s="291">
        <f>[16]Financeira_base!P48</f>
        <v>3757.0633361299997</v>
      </c>
      <c r="O46" s="302">
        <f>[16]Financeira_base!R48</f>
        <v>10939.65517054</v>
      </c>
      <c r="Q46" s="285"/>
    </row>
    <row r="47" spans="1:17" ht="15" customHeight="1">
      <c r="A47" s="298" t="s">
        <v>71</v>
      </c>
      <c r="B47" s="306"/>
      <c r="C47" s="306"/>
      <c r="D47" s="307">
        <f>[16]Financeira_base!D49</f>
        <v>1658976.544165713</v>
      </c>
      <c r="E47" s="307">
        <v>2191994.956002248</v>
      </c>
      <c r="F47" s="307">
        <v>2175190.0483186808</v>
      </c>
      <c r="G47" s="307">
        <f>[16]Financeira_base!J49</f>
        <v>1911299.0040933897</v>
      </c>
      <c r="H47" s="288"/>
      <c r="I47" s="298" t="s">
        <v>71</v>
      </c>
      <c r="J47" s="306"/>
      <c r="K47" s="306"/>
      <c r="L47" s="307">
        <f>[16]Financeira_base!L49</f>
        <v>1909279.4181567021</v>
      </c>
      <c r="M47" s="307">
        <f>[16]Financeira_base!N49</f>
        <v>1914534.5006007275</v>
      </c>
      <c r="N47" s="283">
        <f>[16]Financeira_base!P49</f>
        <v>1900489.0253677529</v>
      </c>
      <c r="O47" s="307">
        <f>[16]Financeira_base!R49</f>
        <v>1860360.1803295412</v>
      </c>
      <c r="Q47" s="285"/>
    </row>
    <row r="48" spans="1:17" ht="15" customHeight="1">
      <c r="A48" s="298" t="s">
        <v>419</v>
      </c>
      <c r="B48" s="306"/>
      <c r="C48" s="306"/>
      <c r="D48" s="308">
        <f>[16]Financeira_base!D50</f>
        <v>1641971.977725117</v>
      </c>
      <c r="E48" s="308">
        <v>2182932.3336185664</v>
      </c>
      <c r="F48" s="308">
        <v>2184534.1557370992</v>
      </c>
      <c r="G48" s="308">
        <f>[16]Financeira_base!J50</f>
        <v>2047456.8967789453</v>
      </c>
      <c r="H48" s="288"/>
      <c r="I48" s="298" t="s">
        <v>419</v>
      </c>
      <c r="J48" s="306"/>
      <c r="K48" s="306"/>
      <c r="L48" s="308">
        <f>[16]Financeira_base!L50</f>
        <v>2054635.6925687443</v>
      </c>
      <c r="M48" s="308">
        <f>[16]Financeira_base!N50</f>
        <v>2055977.801152572</v>
      </c>
      <c r="N48" s="283">
        <f>[16]Financeira_base!P50</f>
        <v>2077863.5621789459</v>
      </c>
      <c r="O48" s="308">
        <f>[16]Financeira_base!R50</f>
        <v>1826218.9372994103</v>
      </c>
      <c r="Q48" s="285"/>
    </row>
    <row r="49" spans="2:17" ht="18.75" customHeight="1">
      <c r="B49" s="306" t="s">
        <v>420</v>
      </c>
      <c r="C49" s="306"/>
      <c r="D49" s="307">
        <f>[16]Financeira_base!D51</f>
        <v>775993.44917773223</v>
      </c>
      <c r="E49" s="307">
        <v>908669.62300000014</v>
      </c>
      <c r="F49" s="307">
        <v>914236.41018799995</v>
      </c>
      <c r="G49" s="307">
        <f>[16]Financeira_base!J51</f>
        <v>864771.91009489994</v>
      </c>
      <c r="H49" s="309"/>
      <c r="J49" s="306" t="s">
        <v>420</v>
      </c>
      <c r="K49" s="306"/>
      <c r="L49" s="307">
        <f>[16]Financeira_base!L51</f>
        <v>867214.70482624706</v>
      </c>
      <c r="M49" s="307">
        <f>[16]Financeira_base!N51</f>
        <v>869746.86934699002</v>
      </c>
      <c r="N49" s="283">
        <f>[16]Financeira_base!P51</f>
        <v>871754.30960923003</v>
      </c>
      <c r="O49" s="307">
        <f>[16]Financeira_base!R51</f>
        <v>798083.11031523987</v>
      </c>
      <c r="Q49" s="285"/>
    </row>
    <row r="50" spans="2:17" ht="15" customHeight="1">
      <c r="B50" s="306" t="s">
        <v>421</v>
      </c>
      <c r="C50" s="306"/>
      <c r="D50" s="307">
        <f>[16]Financeira_base!D52</f>
        <v>337485.65139493585</v>
      </c>
      <c r="E50" s="307">
        <v>379214.02921185596</v>
      </c>
      <c r="F50" s="307">
        <v>374613.7112299432</v>
      </c>
      <c r="G50" s="307">
        <f>[16]Financeira_base!J52</f>
        <v>363992.37336547219</v>
      </c>
      <c r="H50" s="309"/>
      <c r="J50" s="306" t="s">
        <v>421</v>
      </c>
      <c r="K50" s="306"/>
      <c r="L50" s="307">
        <f>[16]Financeira_base!L52</f>
        <v>362094.47324747237</v>
      </c>
      <c r="M50" s="307">
        <f>[16]Financeira_base!N52</f>
        <v>358835.83813947206</v>
      </c>
      <c r="N50" s="283">
        <f>[16]Financeira_base!P52</f>
        <v>358717.36140647216</v>
      </c>
      <c r="O50" s="307">
        <f>[16]Financeira_base!R52</f>
        <v>339368.36269480223</v>
      </c>
      <c r="Q50" s="285"/>
    </row>
    <row r="51" spans="2:17" ht="15" customHeight="1">
      <c r="B51" s="306" t="s">
        <v>422</v>
      </c>
      <c r="C51" s="306"/>
      <c r="D51" s="308">
        <f>[16]Financeira_base!D53</f>
        <v>265120.53436496196</v>
      </c>
      <c r="E51" s="308">
        <v>327237.80737371038</v>
      </c>
      <c r="F51" s="308">
        <v>331956.27804115589</v>
      </c>
      <c r="G51" s="308">
        <f>[16]Financeira_base!J53</f>
        <v>294414.08877381298</v>
      </c>
      <c r="H51" s="309"/>
      <c r="J51" s="306" t="s">
        <v>422</v>
      </c>
      <c r="K51" s="306"/>
      <c r="L51" s="308">
        <f>[16]Financeira_base!L53</f>
        <v>301026.39952980494</v>
      </c>
      <c r="M51" s="308">
        <f>[16]Financeira_base!N53</f>
        <v>303664.61988388997</v>
      </c>
      <c r="N51" s="283">
        <f>[16]Financeira_base!P53</f>
        <v>320219.82989402406</v>
      </c>
      <c r="O51" s="308">
        <f>[16]Financeira_base!R53</f>
        <v>316933.13040536776</v>
      </c>
      <c r="Q51" s="285"/>
    </row>
    <row r="52" spans="2:17" ht="15" customHeight="1">
      <c r="B52" s="301"/>
      <c r="C52" s="301" t="s">
        <v>423</v>
      </c>
      <c r="D52" s="302">
        <f>[16]Financeira_base!D54</f>
        <v>65183.508942247252</v>
      </c>
      <c r="E52" s="302">
        <v>77964.857340335919</v>
      </c>
      <c r="F52" s="302">
        <v>79573.170582335923</v>
      </c>
      <c r="G52" s="302">
        <f>[16]Financeira_base!J54</f>
        <v>71906.768926460005</v>
      </c>
      <c r="H52" s="292"/>
      <c r="J52" s="301"/>
      <c r="K52" s="301" t="s">
        <v>423</v>
      </c>
      <c r="L52" s="302">
        <f>[16]Financeira_base!L54</f>
        <v>72046.038603333596</v>
      </c>
      <c r="M52" s="302">
        <f>[16]Financeira_base!N54</f>
        <v>72885.555102700004</v>
      </c>
      <c r="N52" s="291">
        <f>[16]Financeira_base!P54</f>
        <v>72836.56203465999</v>
      </c>
      <c r="O52" s="302">
        <f>[16]Financeira_base!R54</f>
        <v>66156.710042170002</v>
      </c>
      <c r="Q52" s="285"/>
    </row>
    <row r="53" spans="2:17" ht="15" customHeight="1">
      <c r="B53" s="301"/>
      <c r="C53" s="301" t="s">
        <v>424</v>
      </c>
      <c r="D53" s="310">
        <f>[16]Financeira_base!D55</f>
        <v>174.093797</v>
      </c>
      <c r="E53" s="310">
        <v>170.63998900000001</v>
      </c>
      <c r="F53" s="310">
        <v>175.63998900000001</v>
      </c>
      <c r="G53" s="310">
        <f>[16]Financeira_base!J55</f>
        <v>184.093797</v>
      </c>
      <c r="H53" s="292"/>
      <c r="J53" s="301"/>
      <c r="K53" s="301" t="s">
        <v>424</v>
      </c>
      <c r="L53" s="310">
        <f>[16]Financeira_base!L55</f>
        <v>184.093797</v>
      </c>
      <c r="M53" s="310">
        <f>[16]Financeira_base!N55</f>
        <v>184.093797</v>
      </c>
      <c r="N53" s="291">
        <f>[16]Financeira_base!P55</f>
        <v>184.093797</v>
      </c>
      <c r="O53" s="310">
        <f>[16]Financeira_base!R55</f>
        <v>174.093797</v>
      </c>
      <c r="Q53" s="285"/>
    </row>
    <row r="54" spans="2:17" s="313" customFormat="1" ht="15" hidden="1" customHeight="1">
      <c r="B54" s="311"/>
      <c r="C54" s="301" t="s">
        <v>425</v>
      </c>
      <c r="D54" s="312" t="e">
        <f>#REF!</f>
        <v>#REF!</v>
      </c>
      <c r="E54" s="312" t="e">
        <v>#REF!</v>
      </c>
      <c r="F54" s="312" t="e">
        <v>#REF!</v>
      </c>
      <c r="G54" s="312" t="e">
        <f>#REF!</f>
        <v>#REF!</v>
      </c>
      <c r="H54" s="292"/>
      <c r="J54" s="311"/>
      <c r="K54" s="301" t="s">
        <v>425</v>
      </c>
      <c r="L54" s="312" t="e">
        <f>#REF!</f>
        <v>#REF!</v>
      </c>
      <c r="M54" s="312" t="e">
        <f>#REF!</f>
        <v>#REF!</v>
      </c>
      <c r="N54" s="291">
        <f>[16]Financeira_base!P56</f>
        <v>27860.449762819997</v>
      </c>
      <c r="O54" s="312" t="e">
        <f>#REF!</f>
        <v>#REF!</v>
      </c>
      <c r="Q54" s="285"/>
    </row>
    <row r="55" spans="2:17" ht="15" customHeight="1">
      <c r="B55" s="301"/>
      <c r="C55" s="301" t="s">
        <v>425</v>
      </c>
      <c r="D55" s="310">
        <f>[16]Financeira_base!D56</f>
        <v>0</v>
      </c>
      <c r="E55" s="310">
        <v>11715.5</v>
      </c>
      <c r="F55" s="310">
        <v>3577</v>
      </c>
      <c r="G55" s="310">
        <f>[16]Financeira_base!J56</f>
        <v>6862</v>
      </c>
      <c r="H55" s="292"/>
      <c r="J55" s="301"/>
      <c r="K55" s="301" t="s">
        <v>425</v>
      </c>
      <c r="L55" s="310">
        <f>[16]Financeira_base!L56</f>
        <v>11416.345134500003</v>
      </c>
      <c r="M55" s="310">
        <f>[16]Financeira_base!N56</f>
        <v>11590.093379350001</v>
      </c>
      <c r="N55" s="291">
        <f>[16]Financeira_base!P56</f>
        <v>27860.449762819997</v>
      </c>
      <c r="O55" s="310">
        <f>[16]Financeira_base!R56</f>
        <v>10162</v>
      </c>
      <c r="Q55" s="285"/>
    </row>
    <row r="56" spans="2:17" ht="15" customHeight="1">
      <c r="B56" s="301"/>
      <c r="C56" s="301" t="s">
        <v>426</v>
      </c>
      <c r="D56" s="310">
        <f>[16]Financeira_base!D58</f>
        <v>803.07874800000002</v>
      </c>
      <c r="E56" s="310">
        <v>946.88442311999995</v>
      </c>
      <c r="F56" s="310">
        <v>941.88442343999998</v>
      </c>
      <c r="G56" s="310">
        <f>[16]Financeira_base!J58</f>
        <v>810.21924399999989</v>
      </c>
      <c r="H56" s="292"/>
      <c r="J56" s="301"/>
      <c r="K56" s="301" t="s">
        <v>426</v>
      </c>
      <c r="L56" s="310">
        <f>[16]Financeira_base!L58</f>
        <v>810.21924399999989</v>
      </c>
      <c r="M56" s="310">
        <f>[16]Financeira_base!N58</f>
        <v>810.21924399999989</v>
      </c>
      <c r="N56" s="291">
        <f>[16]Financeira_base!P58</f>
        <v>806.66242799999998</v>
      </c>
      <c r="O56" s="310">
        <f>[16]Financeira_base!R58</f>
        <v>773.08230000000003</v>
      </c>
      <c r="Q56" s="285"/>
    </row>
    <row r="57" spans="2:17" ht="15" customHeight="1">
      <c r="B57" s="301"/>
      <c r="C57" s="301" t="s">
        <v>427</v>
      </c>
      <c r="D57" s="302">
        <f>[16]Financeira_base!D59</f>
        <v>77694.094924577279</v>
      </c>
      <c r="E57" s="302">
        <v>103485.11640310859</v>
      </c>
      <c r="F57" s="302">
        <v>103362.701231</v>
      </c>
      <c r="G57" s="302">
        <f>[16]Financeira_base!J59</f>
        <v>90575.537818346551</v>
      </c>
      <c r="H57" s="292"/>
      <c r="J57" s="301"/>
      <c r="K57" s="301" t="s">
        <v>427</v>
      </c>
      <c r="L57" s="302">
        <f>[16]Financeira_base!L59</f>
        <v>91408.629492059627</v>
      </c>
      <c r="M57" s="302">
        <f>[16]Financeira_base!N59</f>
        <v>93781.76617717692</v>
      </c>
      <c r="N57" s="291">
        <f>[16]Financeira_base!P59</f>
        <v>93710.592421581387</v>
      </c>
      <c r="O57" s="302">
        <f>[16]Financeira_base!R59</f>
        <v>79793.173237972558</v>
      </c>
      <c r="Q57" s="285"/>
    </row>
    <row r="58" spans="2:17" ht="15" hidden="1" customHeight="1">
      <c r="B58" s="301"/>
      <c r="C58" s="301" t="s">
        <v>428</v>
      </c>
      <c r="D58" s="310" t="e">
        <f>#REF!</f>
        <v>#REF!</v>
      </c>
      <c r="E58" s="310" t="e">
        <v>#REF!</v>
      </c>
      <c r="F58" s="310" t="e">
        <v>#REF!</v>
      </c>
      <c r="G58" s="310" t="e">
        <f>#REF!</f>
        <v>#REF!</v>
      </c>
      <c r="H58" s="292"/>
      <c r="J58" s="301"/>
      <c r="K58" s="301" t="s">
        <v>428</v>
      </c>
      <c r="L58" s="310" t="e">
        <f>#REF!</f>
        <v>#REF!</v>
      </c>
      <c r="M58" s="310" t="e">
        <f>#REF!</f>
        <v>#REF!</v>
      </c>
      <c r="N58" s="291">
        <f>[16]Financeira_base!P60</f>
        <v>0</v>
      </c>
      <c r="O58" s="310" t="e">
        <f>#REF!</f>
        <v>#REF!</v>
      </c>
      <c r="Q58" s="285"/>
    </row>
    <row r="59" spans="2:17" ht="15" customHeight="1">
      <c r="B59" s="301"/>
      <c r="C59" s="301" t="s">
        <v>429</v>
      </c>
      <c r="D59" s="310">
        <f>[16]Financeira_base!D61</f>
        <v>0</v>
      </c>
      <c r="E59" s="310">
        <v>52.423170659999997</v>
      </c>
      <c r="F59" s="310">
        <v>58.066240999999998</v>
      </c>
      <c r="G59" s="310">
        <f>[16]Financeira_base!J61</f>
        <v>55.657066999999998</v>
      </c>
      <c r="H59" s="292"/>
      <c r="J59" s="301"/>
      <c r="K59" s="301" t="s">
        <v>429</v>
      </c>
      <c r="L59" s="310">
        <f>[16]Financeira_base!L61</f>
        <v>55.657066999999998</v>
      </c>
      <c r="M59" s="310">
        <f>[16]Financeira_base!N61</f>
        <v>55.657066999999998</v>
      </c>
      <c r="N59" s="291">
        <f>[16]Financeira_base!P61</f>
        <v>109.961518</v>
      </c>
      <c r="O59" s="310">
        <f>[16]Financeira_base!R61</f>
        <v>104.56593703999999</v>
      </c>
      <c r="Q59" s="285"/>
    </row>
    <row r="60" spans="2:17" ht="15" customHeight="1">
      <c r="B60" s="301"/>
      <c r="C60" s="301" t="s">
        <v>430</v>
      </c>
      <c r="D60" s="310">
        <f>[16]Financeira_base!D62</f>
        <v>0</v>
      </c>
      <c r="E60" s="310">
        <v>0</v>
      </c>
      <c r="F60" s="310">
        <v>4103.2706799999996</v>
      </c>
      <c r="G60" s="310">
        <f>[16]Financeira_base!J62</f>
        <v>4751.7184879199995</v>
      </c>
      <c r="H60" s="292"/>
      <c r="J60" s="301"/>
      <c r="K60" s="301" t="s">
        <v>430</v>
      </c>
      <c r="L60" s="310">
        <f>[16]Financeira_base!L62</f>
        <v>5255.2866398900005</v>
      </c>
      <c r="M60" s="310">
        <f>[16]Financeira_base!N62</f>
        <v>5431.6110499599999</v>
      </c>
      <c r="N60" s="291">
        <f>[16]Financeira_base!P62</f>
        <v>5186.3397173100002</v>
      </c>
      <c r="O60" s="310">
        <f>[16]Financeira_base!R62</f>
        <v>56413.35212987</v>
      </c>
      <c r="Q60" s="285"/>
    </row>
    <row r="61" spans="2:17" ht="15" hidden="1" customHeight="1">
      <c r="B61" s="301"/>
      <c r="C61" s="301" t="s">
        <v>431</v>
      </c>
      <c r="D61" s="310">
        <f>[16]Financeira_base!D63</f>
        <v>3333.7827696208815</v>
      </c>
      <c r="E61" s="310">
        <v>0</v>
      </c>
      <c r="F61" s="310">
        <v>0</v>
      </c>
      <c r="G61" s="310">
        <f>[16]Financeira_base!J63</f>
        <v>0</v>
      </c>
      <c r="H61" s="292"/>
      <c r="J61" s="301"/>
      <c r="K61" s="301" t="s">
        <v>431</v>
      </c>
      <c r="L61" s="310">
        <f>[16]Financeira_base!L63</f>
        <v>0</v>
      </c>
      <c r="M61" s="310">
        <f>[16]Financeira_base!N63</f>
        <v>0</v>
      </c>
      <c r="N61" s="291">
        <f>[16]Financeira_base!P63</f>
        <v>0</v>
      </c>
      <c r="O61" s="310">
        <f>[16]Financeira_base!R63</f>
        <v>3096.0899999999997</v>
      </c>
      <c r="Q61" s="285"/>
    </row>
    <row r="62" spans="2:17" ht="15" hidden="1" customHeight="1">
      <c r="B62" s="301"/>
      <c r="C62" s="301" t="s">
        <v>432</v>
      </c>
      <c r="D62" s="310" t="e">
        <f>[16]Financeira_base!#REF!</f>
        <v>#REF!</v>
      </c>
      <c r="E62" s="310">
        <v>0</v>
      </c>
      <c r="F62" s="310">
        <v>0</v>
      </c>
      <c r="G62" s="310">
        <f>[16]Financeira_base!X64</f>
        <v>0</v>
      </c>
      <c r="H62" s="292"/>
      <c r="J62" s="301"/>
      <c r="K62" s="301" t="s">
        <v>432</v>
      </c>
      <c r="L62" s="310" t="e">
        <f>[16]Financeira_base!#REF!</f>
        <v>#REF!</v>
      </c>
      <c r="M62" s="310" t="e">
        <f>[16]Financeira_base!#REF!</f>
        <v>#REF!</v>
      </c>
      <c r="N62" s="291">
        <f>[16]Financeira_base!P64</f>
        <v>0</v>
      </c>
      <c r="O62" s="310">
        <f>[16]Financeira_base!Z64</f>
        <v>0</v>
      </c>
      <c r="Q62" s="285"/>
    </row>
    <row r="63" spans="2:17" ht="15" hidden="1" customHeight="1">
      <c r="B63" s="301"/>
      <c r="C63" s="301" t="s">
        <v>433</v>
      </c>
      <c r="D63" s="310" t="e">
        <f>#REF!</f>
        <v>#REF!</v>
      </c>
      <c r="E63" s="310" t="e">
        <v>#REF!</v>
      </c>
      <c r="F63" s="310" t="e">
        <v>#REF!</v>
      </c>
      <c r="G63" s="310" t="e">
        <f>#REF!</f>
        <v>#REF!</v>
      </c>
      <c r="H63" s="292"/>
      <c r="J63" s="301"/>
      <c r="K63" s="301" t="s">
        <v>433</v>
      </c>
      <c r="L63" s="310" t="e">
        <f>#REF!</f>
        <v>#REF!</v>
      </c>
      <c r="M63" s="310" t="e">
        <f>#REF!</f>
        <v>#REF!</v>
      </c>
      <c r="N63" s="291">
        <f>[16]Financeira_base!P65</f>
        <v>0</v>
      </c>
      <c r="O63" s="310" t="e">
        <f>#REF!</f>
        <v>#REF!</v>
      </c>
      <c r="Q63" s="285"/>
    </row>
    <row r="64" spans="2:17" ht="15" hidden="1" customHeight="1">
      <c r="B64" s="301"/>
      <c r="C64" s="301" t="s">
        <v>434</v>
      </c>
      <c r="D64" s="310" t="e">
        <f>#REF!</f>
        <v>#REF!</v>
      </c>
      <c r="E64" s="310" t="e">
        <v>#REF!</v>
      </c>
      <c r="F64" s="310" t="e">
        <v>#REF!</v>
      </c>
      <c r="G64" s="310" t="e">
        <f>#REF!</f>
        <v>#REF!</v>
      </c>
      <c r="H64" s="292"/>
      <c r="J64" s="301"/>
      <c r="K64" s="301" t="s">
        <v>434</v>
      </c>
      <c r="L64" s="310" t="e">
        <f>#REF!</f>
        <v>#REF!</v>
      </c>
      <c r="M64" s="310" t="e">
        <f>#REF!</f>
        <v>#REF!</v>
      </c>
      <c r="N64" s="291">
        <f>[16]Financeira_base!P66</f>
        <v>0</v>
      </c>
      <c r="O64" s="310" t="e">
        <f>#REF!</f>
        <v>#REF!</v>
      </c>
      <c r="Q64" s="285"/>
    </row>
    <row r="65" spans="2:17" ht="15" customHeight="1">
      <c r="B65" s="301"/>
      <c r="C65" s="301" t="s">
        <v>435</v>
      </c>
      <c r="D65" s="310">
        <f>[16]Financeira_base!D67</f>
        <v>1088</v>
      </c>
      <c r="E65" s="310">
        <v>1269.0292139999999</v>
      </c>
      <c r="F65" s="310">
        <v>1269.0292139999999</v>
      </c>
      <c r="G65" s="310">
        <f>[16]Financeira_base!J67</f>
        <v>1166.336</v>
      </c>
      <c r="H65" s="292"/>
      <c r="J65" s="301"/>
      <c r="K65" s="301" t="s">
        <v>436</v>
      </c>
      <c r="L65" s="310">
        <f>[16]Financeira_base!L67</f>
        <v>1166.336</v>
      </c>
      <c r="M65" s="310">
        <f>[16]Financeira_base!N67</f>
        <v>1166.336</v>
      </c>
      <c r="N65" s="291">
        <f>[16]Financeira_base!P67</f>
        <v>1166.336</v>
      </c>
      <c r="O65" s="310">
        <f>[16]Financeira_base!R67</f>
        <v>1088</v>
      </c>
      <c r="Q65" s="285"/>
    </row>
    <row r="66" spans="2:17" ht="15" customHeight="1">
      <c r="B66" s="301"/>
      <c r="C66" s="301" t="s">
        <v>437</v>
      </c>
      <c r="D66" s="310">
        <f>[16]Financeira_base!D68</f>
        <v>31505.672722956901</v>
      </c>
      <c r="E66" s="310">
        <v>46987.765108</v>
      </c>
      <c r="F66" s="310">
        <v>46179.421770649999</v>
      </c>
      <c r="G66" s="310">
        <f>[16]Financeira_base!J68</f>
        <v>37817.668355790003</v>
      </c>
      <c r="H66" s="292"/>
      <c r="J66" s="301"/>
      <c r="K66" s="301" t="s">
        <v>438</v>
      </c>
      <c r="L66" s="310">
        <f>[16]Financeira_base!L68</f>
        <v>38366.891122550005</v>
      </c>
      <c r="M66" s="310">
        <f>[16]Financeira_base!N68</f>
        <v>38398.68839625</v>
      </c>
      <c r="N66" s="291">
        <f>[16]Financeira_base!P68</f>
        <v>38938.876009790001</v>
      </c>
      <c r="O66" s="310">
        <f>[16]Financeira_base!R68</f>
        <v>33854.091482329997</v>
      </c>
      <c r="Q66" s="285"/>
    </row>
    <row r="67" spans="2:17" ht="15" customHeight="1">
      <c r="B67" s="301"/>
      <c r="C67" s="301" t="s">
        <v>439</v>
      </c>
      <c r="D67" s="302">
        <f>[16]Financeira_base!D69</f>
        <v>2271.5726099999993</v>
      </c>
      <c r="E67" s="302">
        <v>3845.4933369815099</v>
      </c>
      <c r="F67" s="302">
        <v>3845.493336</v>
      </c>
      <c r="G67" s="302">
        <f>[16]Financeira_base!J69</f>
        <v>3752.4423710000001</v>
      </c>
      <c r="H67" s="292"/>
      <c r="J67" s="301"/>
      <c r="K67" s="301" t="s">
        <v>440</v>
      </c>
      <c r="L67" s="302">
        <f>[16]Financeira_base!L69</f>
        <v>3791.1951079999999</v>
      </c>
      <c r="M67" s="302">
        <f>[16]Financeira_base!N69</f>
        <v>4714.3951079999997</v>
      </c>
      <c r="N67" s="291">
        <f>[16]Financeira_base!P69</f>
        <v>4718.679862</v>
      </c>
      <c r="O67" s="302">
        <f>[16]Financeira_base!R69</f>
        <v>2384.0521399999998</v>
      </c>
      <c r="Q67" s="285"/>
    </row>
    <row r="68" spans="2:17" ht="15" hidden="1" customHeight="1">
      <c r="B68" s="301"/>
      <c r="C68" s="301" t="s">
        <v>441</v>
      </c>
      <c r="D68" s="310">
        <f>[16]Financeira_base!D70</f>
        <v>0</v>
      </c>
      <c r="E68" s="310">
        <v>0</v>
      </c>
      <c r="F68" s="310">
        <v>0</v>
      </c>
      <c r="G68" s="310">
        <f>[16]Financeira_base!J70</f>
        <v>0</v>
      </c>
      <c r="H68" s="292"/>
      <c r="J68" s="301"/>
      <c r="K68" s="301" t="s">
        <v>441</v>
      </c>
      <c r="L68" s="310">
        <f>[16]Financeira_base!L70</f>
        <v>0</v>
      </c>
      <c r="M68" s="310">
        <f>[16]Financeira_base!N70</f>
        <v>0</v>
      </c>
      <c r="N68" s="291">
        <f>[16]Financeira_base!P70</f>
        <v>0</v>
      </c>
      <c r="O68" s="310">
        <f>[16]Financeira_base!R70</f>
        <v>0</v>
      </c>
      <c r="Q68" s="285"/>
    </row>
    <row r="69" spans="2:17" s="313" customFormat="1" ht="15" customHeight="1">
      <c r="B69" s="311"/>
      <c r="C69" s="301" t="s">
        <v>442</v>
      </c>
      <c r="D69" s="312">
        <f>[16]Financeira_base!D71</f>
        <v>20024.970980341699</v>
      </c>
      <c r="E69" s="312">
        <v>21240.010870144029</v>
      </c>
      <c r="F69" s="312">
        <v>20642.148799999999</v>
      </c>
      <c r="G69" s="312">
        <f>[16]Financeira_base!J71</f>
        <v>20714.507395000001</v>
      </c>
      <c r="H69" s="292"/>
      <c r="J69" s="311"/>
      <c r="K69" s="301" t="s">
        <v>443</v>
      </c>
      <c r="L69" s="312">
        <f>[16]Financeira_base!L71</f>
        <v>20427.507395000001</v>
      </c>
      <c r="M69" s="312">
        <f>[16]Financeira_base!N71</f>
        <v>20445.507395000001</v>
      </c>
      <c r="N69" s="291">
        <f>[16]Financeira_base!P71</f>
        <v>19883.658722</v>
      </c>
      <c r="O69" s="312">
        <f>[16]Financeira_base!R71</f>
        <v>16915.61693</v>
      </c>
      <c r="Q69" s="285"/>
    </row>
    <row r="70" spans="2:17" s="313" customFormat="1" ht="15" hidden="1" customHeight="1">
      <c r="B70" s="311"/>
      <c r="C70" s="301" t="s">
        <v>444</v>
      </c>
      <c r="D70" s="312" t="e">
        <f>#REF!</f>
        <v>#REF!</v>
      </c>
      <c r="E70" s="312" t="e">
        <v>#REF!</v>
      </c>
      <c r="F70" s="312" t="e">
        <v>#REF!</v>
      </c>
      <c r="G70" s="312" t="e">
        <f>#REF!</f>
        <v>#REF!</v>
      </c>
      <c r="H70" s="292"/>
      <c r="J70" s="311"/>
      <c r="K70" s="301" t="s">
        <v>444</v>
      </c>
      <c r="L70" s="312" t="e">
        <f>#REF!</f>
        <v>#REF!</v>
      </c>
      <c r="M70" s="312" t="e">
        <f>#REF!</f>
        <v>#REF!</v>
      </c>
      <c r="N70" s="291">
        <f>[16]Financeira_base!P72</f>
        <v>0</v>
      </c>
      <c r="O70" s="312" t="e">
        <f>#REF!</f>
        <v>#REF!</v>
      </c>
      <c r="Q70" s="285"/>
    </row>
    <row r="71" spans="2:17" s="313" customFormat="1" ht="15" hidden="1" customHeight="1">
      <c r="B71" s="314"/>
      <c r="C71" s="315" t="s">
        <v>445</v>
      </c>
      <c r="D71" s="312" t="e">
        <f>#REF!</f>
        <v>#REF!</v>
      </c>
      <c r="E71" s="312" t="e">
        <v>#REF!</v>
      </c>
      <c r="F71" s="312" t="e">
        <v>#REF!</v>
      </c>
      <c r="G71" s="312" t="e">
        <f>#REF!</f>
        <v>#REF!</v>
      </c>
      <c r="H71" s="292"/>
      <c r="J71" s="314"/>
      <c r="K71" s="315" t="s">
        <v>445</v>
      </c>
      <c r="L71" s="312" t="e">
        <f>#REF!</f>
        <v>#REF!</v>
      </c>
      <c r="M71" s="312" t="e">
        <f>#REF!</f>
        <v>#REF!</v>
      </c>
      <c r="N71" s="291">
        <f>[16]Financeira_base!P73</f>
        <v>0</v>
      </c>
      <c r="O71" s="312" t="e">
        <f>#REF!</f>
        <v>#REF!</v>
      </c>
      <c r="Q71" s="285"/>
    </row>
    <row r="72" spans="2:17" s="313" customFormat="1" ht="15" hidden="1" customHeight="1">
      <c r="B72" s="314"/>
      <c r="C72" s="315" t="s">
        <v>446</v>
      </c>
      <c r="D72" s="312" t="e">
        <f>#REF!</f>
        <v>#REF!</v>
      </c>
      <c r="E72" s="312" t="e">
        <v>#REF!</v>
      </c>
      <c r="F72" s="312" t="e">
        <v>#REF!</v>
      </c>
      <c r="G72" s="312" t="e">
        <f>#REF!</f>
        <v>#REF!</v>
      </c>
      <c r="H72" s="292"/>
      <c r="J72" s="314"/>
      <c r="K72" s="315" t="s">
        <v>446</v>
      </c>
      <c r="L72" s="312" t="e">
        <f>#REF!</f>
        <v>#REF!</v>
      </c>
      <c r="M72" s="312" t="e">
        <f>#REF!</f>
        <v>#REF!</v>
      </c>
      <c r="N72" s="291">
        <f>[16]Financeira_base!P74</f>
        <v>0</v>
      </c>
      <c r="O72" s="312" t="e">
        <f>#REF!</f>
        <v>#REF!</v>
      </c>
      <c r="Q72" s="285"/>
    </row>
    <row r="73" spans="2:17" s="313" customFormat="1" ht="15" hidden="1" customHeight="1">
      <c r="B73" s="311"/>
      <c r="C73" s="301" t="s">
        <v>447</v>
      </c>
      <c r="D73" s="312" t="e">
        <f>#REF!</f>
        <v>#REF!</v>
      </c>
      <c r="E73" s="312" t="e">
        <v>#REF!</v>
      </c>
      <c r="F73" s="312" t="e">
        <v>#REF!</v>
      </c>
      <c r="G73" s="312" t="e">
        <f>#REF!</f>
        <v>#REF!</v>
      </c>
      <c r="H73" s="292"/>
      <c r="J73" s="311"/>
      <c r="K73" s="301" t="s">
        <v>447</v>
      </c>
      <c r="L73" s="312" t="e">
        <f>#REF!</f>
        <v>#REF!</v>
      </c>
      <c r="M73" s="312" t="e">
        <f>#REF!</f>
        <v>#REF!</v>
      </c>
      <c r="N73" s="291">
        <f>[16]Financeira_base!P75</f>
        <v>19883.658722</v>
      </c>
      <c r="O73" s="312" t="e">
        <f>#REF!</f>
        <v>#REF!</v>
      </c>
      <c r="Q73" s="285"/>
    </row>
    <row r="74" spans="2:17" s="313" customFormat="1" ht="15" customHeight="1">
      <c r="B74" s="311"/>
      <c r="C74" s="301" t="s">
        <v>448</v>
      </c>
      <c r="D74" s="316">
        <f>[16]Financeira_base!D76</f>
        <v>4000</v>
      </c>
      <c r="E74" s="316">
        <v>4000</v>
      </c>
      <c r="F74" s="316">
        <v>4000</v>
      </c>
      <c r="G74" s="316">
        <f>[16]Financeira_base!J76</f>
        <v>4000</v>
      </c>
      <c r="H74" s="292"/>
      <c r="J74" s="311"/>
      <c r="K74" s="301" t="s">
        <v>449</v>
      </c>
      <c r="L74" s="316">
        <f>[16]Financeira_base!L76</f>
        <v>4000</v>
      </c>
      <c r="M74" s="316">
        <f>[16]Financeira_base!N76</f>
        <v>4000</v>
      </c>
      <c r="N74" s="291">
        <f>[16]Financeira_base!P76</f>
        <v>4000</v>
      </c>
      <c r="O74" s="316">
        <f>[16]Financeira_base!R76</f>
        <v>4000</v>
      </c>
      <c r="Q74" s="285"/>
    </row>
    <row r="75" spans="2:17" s="313" customFormat="1" ht="15" hidden="1" customHeight="1">
      <c r="B75" s="311"/>
      <c r="C75" s="301" t="s">
        <v>450</v>
      </c>
      <c r="D75" s="312">
        <f>[16]Financeira_base!D77</f>
        <v>16554.065800877001</v>
      </c>
      <c r="E75" s="312">
        <v>0</v>
      </c>
      <c r="F75" s="312">
        <v>0</v>
      </c>
      <c r="G75" s="312">
        <f>[16]Financeira_base!J77</f>
        <v>0</v>
      </c>
      <c r="H75" s="292"/>
      <c r="J75" s="311"/>
      <c r="K75" s="301" t="s">
        <v>450</v>
      </c>
      <c r="L75" s="312">
        <f>[16]Financeira_base!L77</f>
        <v>0</v>
      </c>
      <c r="M75" s="312">
        <f>[16]Financeira_base!N77</f>
        <v>0</v>
      </c>
      <c r="N75" s="291">
        <f>[16]Financeira_base!P77</f>
        <v>0</v>
      </c>
      <c r="O75" s="312">
        <f>[16]Financeira_base!R77</f>
        <v>0</v>
      </c>
      <c r="Q75" s="285"/>
    </row>
    <row r="76" spans="2:17" s="313" customFormat="1" ht="19.5" hidden="1" customHeight="1">
      <c r="B76" s="311"/>
      <c r="C76" s="317" t="s">
        <v>451</v>
      </c>
      <c r="D76" s="312" t="e">
        <f>#REF!</f>
        <v>#REF!</v>
      </c>
      <c r="E76" s="312" t="e">
        <v>#REF!</v>
      </c>
      <c r="F76" s="312" t="e">
        <v>#REF!</v>
      </c>
      <c r="G76" s="312" t="e">
        <f>#REF!</f>
        <v>#REF!</v>
      </c>
      <c r="H76" s="292"/>
      <c r="J76" s="311"/>
      <c r="K76" s="317" t="s">
        <v>451</v>
      </c>
      <c r="L76" s="312" t="e">
        <f>#REF!</f>
        <v>#REF!</v>
      </c>
      <c r="M76" s="312" t="e">
        <f>#REF!</f>
        <v>#REF!</v>
      </c>
      <c r="N76" s="291">
        <f>[16]Financeira_base!P78</f>
        <v>0</v>
      </c>
      <c r="O76" s="312" t="e">
        <f>#REF!</f>
        <v>#REF!</v>
      </c>
      <c r="Q76" s="285"/>
    </row>
    <row r="77" spans="2:17" s="313" customFormat="1" ht="19.5" customHeight="1">
      <c r="B77" s="311"/>
      <c r="C77" s="301" t="s">
        <v>452</v>
      </c>
      <c r="D77" s="316">
        <f>[16]Financeira_base!D79</f>
        <v>22535.538205382429</v>
      </c>
      <c r="E77" s="316">
        <v>27453.390513401439</v>
      </c>
      <c r="F77" s="316">
        <v>35267.624309999999</v>
      </c>
      <c r="G77" s="316">
        <f>[16]Financeira_base!J79</f>
        <v>26207.801571</v>
      </c>
      <c r="H77" s="292"/>
      <c r="J77" s="311"/>
      <c r="K77" s="301" t="s">
        <v>453</v>
      </c>
      <c r="L77" s="316">
        <f>[16]Financeira_base!L79</f>
        <v>25561.053199999998</v>
      </c>
      <c r="M77" s="316">
        <f>[16]Financeira_base!N79</f>
        <v>24933.458981</v>
      </c>
      <c r="N77" s="291">
        <f>[16]Financeira_base!P79</f>
        <v>24672.858981000001</v>
      </c>
      <c r="O77" s="316">
        <f>[16]Financeira_base!R79</f>
        <v>17959.099397000002</v>
      </c>
      <c r="Q77" s="285"/>
    </row>
    <row r="78" spans="2:17" s="313" customFormat="1" ht="15" customHeight="1">
      <c r="B78" s="311"/>
      <c r="C78" s="301" t="s">
        <v>454</v>
      </c>
      <c r="D78" s="316">
        <f>[16]Financeira_base!D80</f>
        <v>14605.982939177757</v>
      </c>
      <c r="E78" s="316">
        <v>22194.238506933842</v>
      </c>
      <c r="F78" s="316">
        <v>20355.050898729998</v>
      </c>
      <c r="G78" s="316">
        <f>[16]Financeira_base!J80</f>
        <v>22519.82551055486</v>
      </c>
      <c r="H78" s="292"/>
      <c r="J78" s="311"/>
      <c r="K78" s="301" t="s">
        <v>455</v>
      </c>
      <c r="L78" s="316">
        <f>[16]Financeira_base!L80</f>
        <v>23682.057131785699</v>
      </c>
      <c r="M78" s="316">
        <f>[16]Financeira_base!N80</f>
        <v>22286.312415531611</v>
      </c>
      <c r="N78" s="291">
        <f>[16]Financeira_base!P80</f>
        <v>22322.158417282702</v>
      </c>
      <c r="O78" s="316">
        <f>[16]Financeira_base!R80</f>
        <v>16586.116000032085</v>
      </c>
      <c r="Q78" s="285"/>
    </row>
    <row r="79" spans="2:17" s="313" customFormat="1" ht="15" hidden="1" customHeight="1">
      <c r="B79" s="311"/>
      <c r="C79" s="301" t="s">
        <v>456</v>
      </c>
      <c r="D79" s="312" t="e">
        <f>#REF!</f>
        <v>#REF!</v>
      </c>
      <c r="E79" s="312" t="e">
        <v>#REF!</v>
      </c>
      <c r="F79" s="312" t="e">
        <v>#REF!</v>
      </c>
      <c r="G79" s="312" t="e">
        <f>#REF!</f>
        <v>#REF!</v>
      </c>
      <c r="H79" s="292"/>
      <c r="J79" s="311"/>
      <c r="K79" s="301" t="s">
        <v>456</v>
      </c>
      <c r="L79" s="312" t="e">
        <f>#REF!</f>
        <v>#REF!</v>
      </c>
      <c r="M79" s="312" t="e">
        <f>#REF!</f>
        <v>#REF!</v>
      </c>
      <c r="N79" s="291">
        <f>[16]Financeira_base!P81</f>
        <v>0</v>
      </c>
      <c r="O79" s="312" t="e">
        <f>#REF!</f>
        <v>#REF!</v>
      </c>
      <c r="Q79" s="285"/>
    </row>
    <row r="80" spans="2:17" s="313" customFormat="1" ht="15" hidden="1" customHeight="1">
      <c r="B80" s="311"/>
      <c r="C80" s="301" t="s">
        <v>457</v>
      </c>
      <c r="D80" s="312" t="e">
        <f>#REF!</f>
        <v>#REF!</v>
      </c>
      <c r="E80" s="312" t="e">
        <v>#REF!</v>
      </c>
      <c r="F80" s="312" t="e">
        <v>#REF!</v>
      </c>
      <c r="G80" s="312" t="e">
        <f>#REF!</f>
        <v>#REF!</v>
      </c>
      <c r="H80" s="292"/>
      <c r="J80" s="311"/>
      <c r="K80" s="301" t="s">
        <v>457</v>
      </c>
      <c r="L80" s="312" t="e">
        <f>#REF!</f>
        <v>#REF!</v>
      </c>
      <c r="M80" s="312" t="e">
        <f>#REF!</f>
        <v>#REF!</v>
      </c>
      <c r="N80" s="291">
        <f>[16]Financeira_base!P82</f>
        <v>0</v>
      </c>
      <c r="O80" s="312" t="e">
        <f>#REF!</f>
        <v>#REF!</v>
      </c>
      <c r="Q80" s="285"/>
    </row>
    <row r="81" spans="1:17" s="313" customFormat="1" ht="15" customHeight="1">
      <c r="B81" s="311"/>
      <c r="C81" s="301" t="s">
        <v>458</v>
      </c>
      <c r="D81" s="312">
        <f>[16]Financeira_base!D83</f>
        <v>175.71915200000001</v>
      </c>
      <c r="E81" s="312">
        <v>151.36084099999999</v>
      </c>
      <c r="F81" s="312">
        <v>125.792974</v>
      </c>
      <c r="G81" s="312">
        <f>[16]Financeira_base!J83</f>
        <v>154.241094</v>
      </c>
      <c r="H81" s="292"/>
      <c r="J81" s="311"/>
      <c r="K81" s="301" t="s">
        <v>459</v>
      </c>
      <c r="L81" s="312">
        <f>[16]Financeira_base!L83</f>
        <v>157.825884</v>
      </c>
      <c r="M81" s="312">
        <f>[16]Financeira_base!N83</f>
        <v>163.08619358000001</v>
      </c>
      <c r="N81" s="291">
        <f>[16]Financeira_base!P83</f>
        <v>156.77449058000002</v>
      </c>
      <c r="O81" s="312">
        <f>[16]Financeira_base!R83</f>
        <v>124.128598</v>
      </c>
      <c r="Q81" s="285"/>
    </row>
    <row r="82" spans="1:17" s="313" customFormat="1" ht="15" customHeight="1">
      <c r="B82" s="311"/>
      <c r="C82" s="301" t="s">
        <v>460</v>
      </c>
      <c r="D82" s="312">
        <f>[16]Financeira_base!D84</f>
        <v>1375.022903</v>
      </c>
      <c r="E82" s="312">
        <v>2398.2575379999998</v>
      </c>
      <c r="F82" s="312">
        <v>2486.3514169999999</v>
      </c>
      <c r="G82" s="312">
        <f>[16]Financeira_base!J84</f>
        <v>2044.5598320000001</v>
      </c>
      <c r="H82" s="292"/>
      <c r="J82" s="311"/>
      <c r="K82" s="301" t="s">
        <v>461</v>
      </c>
      <c r="L82" s="312">
        <f>[16]Financeira_base!L84</f>
        <v>2140.0055689999999</v>
      </c>
      <c r="M82" s="312">
        <f>[16]Financeira_base!N84</f>
        <v>2068.7614990000002</v>
      </c>
      <c r="N82" s="291">
        <f>[16]Financeira_base!P84</f>
        <v>2098.3155529999999</v>
      </c>
      <c r="O82" s="312">
        <f>[16]Financeira_base!R84</f>
        <v>1631.819305</v>
      </c>
      <c r="Q82" s="285"/>
    </row>
    <row r="83" spans="1:17" s="313" customFormat="1" ht="15" customHeight="1">
      <c r="B83" s="311"/>
      <c r="C83" s="301" t="s">
        <v>462</v>
      </c>
      <c r="D83" s="312">
        <f>[16]Financeira_base!D85</f>
        <v>1643.4443974722662</v>
      </c>
      <c r="E83" s="312">
        <v>-1598.67965797498</v>
      </c>
      <c r="F83" s="312">
        <v>1032.1123970000001</v>
      </c>
      <c r="G83" s="312">
        <f>[16]Financeira_base!J85</f>
        <v>890.71130374154473</v>
      </c>
      <c r="H83" s="292"/>
      <c r="J83" s="311"/>
      <c r="K83" s="301" t="s">
        <v>463</v>
      </c>
      <c r="L83" s="312">
        <f>[16]Financeira_base!L85</f>
        <v>557.25814168605598</v>
      </c>
      <c r="M83" s="312">
        <f>[16]Financeira_base!N85</f>
        <v>749.07807834148196</v>
      </c>
      <c r="N83" s="291">
        <f>[16]Financeira_base!P85</f>
        <v>1567.5101790000001</v>
      </c>
      <c r="O83" s="312">
        <f>[16]Financeira_base!R85</f>
        <v>755.61933195311701</v>
      </c>
      <c r="Q83" s="285"/>
    </row>
    <row r="84" spans="1:17" s="313" customFormat="1" ht="15" hidden="1" customHeight="1">
      <c r="B84" s="311"/>
      <c r="C84" s="301" t="s">
        <v>464</v>
      </c>
      <c r="D84" s="312">
        <f>[16]Financeira_base!D86</f>
        <v>2151.98547230851</v>
      </c>
      <c r="E84" s="312">
        <v>4961.5197770000004</v>
      </c>
      <c r="F84" s="312">
        <v>4961.5197770000004</v>
      </c>
      <c r="G84" s="312">
        <f>[16]Financeira_base!J86</f>
        <v>0</v>
      </c>
      <c r="H84" s="292"/>
      <c r="J84" s="311"/>
      <c r="K84" s="301" t="s">
        <v>464</v>
      </c>
      <c r="L84" s="312">
        <f>[16]Financeira_base!L86</f>
        <v>0</v>
      </c>
      <c r="M84" s="312">
        <f>[16]Financeira_base!N86</f>
        <v>0</v>
      </c>
      <c r="N84" s="291">
        <f>[16]Financeira_base!P86</f>
        <v>0</v>
      </c>
      <c r="O84" s="312">
        <f>[16]Financeira_base!R86</f>
        <v>4961.5197770000004</v>
      </c>
      <c r="Q84" s="285"/>
    </row>
    <row r="85" spans="1:17" s="313" customFormat="1" ht="15" customHeight="1">
      <c r="B85" s="306" t="s">
        <v>465</v>
      </c>
      <c r="C85" s="301"/>
      <c r="D85" s="318">
        <f t="shared" ref="D85" si="0">SUM(D86:D87)</f>
        <v>263372.34278748679</v>
      </c>
      <c r="E85" s="318">
        <v>567810.87403299997</v>
      </c>
      <c r="F85" s="318">
        <v>563727.75627799996</v>
      </c>
      <c r="G85" s="318">
        <f t="shared" ref="G85" si="1">SUM(G86:G87)</f>
        <v>524278.52454476</v>
      </c>
      <c r="H85" s="292"/>
      <c r="J85" s="306" t="s">
        <v>465</v>
      </c>
      <c r="K85" s="301"/>
      <c r="L85" s="318">
        <f>SUM(L86:L87)</f>
        <v>524300.11496521998</v>
      </c>
      <c r="M85" s="318">
        <f t="shared" ref="M85:O85" si="2">SUM(M86:M87)</f>
        <v>523730.47378221998</v>
      </c>
      <c r="N85" s="318">
        <f t="shared" si="2"/>
        <v>527172.06126921996</v>
      </c>
      <c r="O85" s="318">
        <f t="shared" si="2"/>
        <v>371834.33388400002</v>
      </c>
      <c r="Q85" s="285"/>
    </row>
    <row r="86" spans="1:17" s="295" customFormat="1" ht="15" customHeight="1">
      <c r="A86" s="319"/>
      <c r="B86" s="306"/>
      <c r="C86" s="320" t="s">
        <v>466</v>
      </c>
      <c r="D86" s="302">
        <f>[16]Financeira_base!D87</f>
        <v>164752.72249499999</v>
      </c>
      <c r="E86" s="302">
        <v>358936.75206099998</v>
      </c>
      <c r="F86" s="302">
        <v>359324.70859899995</v>
      </c>
      <c r="G86" s="302">
        <f>[16]Financeira_base!J87</f>
        <v>330427.35767575999</v>
      </c>
      <c r="H86" s="288"/>
      <c r="I86" s="319"/>
      <c r="J86" s="306"/>
      <c r="K86" s="320" t="s">
        <v>466</v>
      </c>
      <c r="L86" s="302">
        <f>[16]Financeira_base!L87</f>
        <v>330448.94809621997</v>
      </c>
      <c r="M86" s="302">
        <f>[16]Financeira_base!N87</f>
        <v>329169.35197222</v>
      </c>
      <c r="N86" s="302">
        <f>[16]Financeira_base!P87</f>
        <v>330030.57526221999</v>
      </c>
      <c r="O86" s="302">
        <f>[16]Financeira_base!R87</f>
        <v>223862.14201800001</v>
      </c>
      <c r="Q86" s="285"/>
    </row>
    <row r="87" spans="1:17" s="295" customFormat="1" ht="21">
      <c r="A87" s="319"/>
      <c r="B87" s="306"/>
      <c r="C87" s="320" t="s">
        <v>467</v>
      </c>
      <c r="D87" s="302">
        <f>[16]Financeira_base!D88+[16]Financeira_base!D89</f>
        <v>98619.620292486798</v>
      </c>
      <c r="E87" s="302">
        <v>208874.12197199999</v>
      </c>
      <c r="F87" s="302">
        <v>204403.04767900001</v>
      </c>
      <c r="G87" s="302">
        <f>[16]Financeira_base!J88+[16]Financeira_base!J89</f>
        <v>193851.16686899998</v>
      </c>
      <c r="H87" s="288"/>
      <c r="I87" s="319"/>
      <c r="J87" s="306"/>
      <c r="K87" s="320" t="s">
        <v>468</v>
      </c>
      <c r="L87" s="302">
        <f>[16]Financeira_base!L88+[16]Financeira_base!L89</f>
        <v>193851.16686899998</v>
      </c>
      <c r="M87" s="302">
        <f>[16]Financeira_base!N88+[16]Financeira_base!N89</f>
        <v>194561.12180999998</v>
      </c>
      <c r="N87" s="302">
        <f>[16]Financeira_base!P88+[16]Financeira_base!P89</f>
        <v>197141.486007</v>
      </c>
      <c r="O87" s="302">
        <f>[16]Financeira_base!R88+[16]Financeira_base!R89</f>
        <v>147972.19186600001</v>
      </c>
      <c r="Q87" s="285"/>
    </row>
    <row r="88" spans="1:17" ht="15" hidden="1" customHeight="1">
      <c r="A88" s="321"/>
      <c r="C88" s="301"/>
      <c r="D88" s="302" t="e">
        <f>#REF!</f>
        <v>#REF!</v>
      </c>
      <c r="E88" s="302" t="e">
        <v>#REF!</v>
      </c>
      <c r="F88" s="302" t="e">
        <v>#REF!</v>
      </c>
      <c r="G88" s="302" t="e">
        <f>#REF!</f>
        <v>#REF!</v>
      </c>
      <c r="H88" s="292"/>
      <c r="I88" s="321"/>
      <c r="K88" s="301"/>
      <c r="L88" s="302" t="e">
        <f>#REF!</f>
        <v>#REF!</v>
      </c>
      <c r="M88" s="302" t="e">
        <f>#REF!</f>
        <v>#REF!</v>
      </c>
      <c r="N88" s="302" t="e">
        <f>#REF!</f>
        <v>#REF!</v>
      </c>
      <c r="O88" s="302" t="e">
        <f>#REF!</f>
        <v>#REF!</v>
      </c>
      <c r="Q88" s="285"/>
    </row>
    <row r="89" spans="1:17" s="295" customFormat="1" ht="23.25" hidden="1" customHeight="1">
      <c r="A89" s="306" t="s">
        <v>469</v>
      </c>
      <c r="B89" s="319"/>
      <c r="C89" s="306"/>
      <c r="D89" s="308" t="e">
        <f>#REF!</f>
        <v>#REF!</v>
      </c>
      <c r="E89" s="308" t="e">
        <v>#REF!</v>
      </c>
      <c r="F89" s="308" t="e">
        <v>#REF!</v>
      </c>
      <c r="G89" s="308" t="e">
        <f>#REF!</f>
        <v>#REF!</v>
      </c>
      <c r="H89" s="288"/>
      <c r="I89" s="306" t="s">
        <v>469</v>
      </c>
      <c r="J89" s="319"/>
      <c r="K89" s="306"/>
      <c r="L89" s="308" t="e">
        <f>#REF!</f>
        <v>#REF!</v>
      </c>
      <c r="M89" s="308" t="e">
        <f>#REF!</f>
        <v>#REF!</v>
      </c>
      <c r="N89" s="308" t="e">
        <f>#REF!</f>
        <v>#REF!</v>
      </c>
      <c r="O89" s="308" t="e">
        <f>#REF!</f>
        <v>#REF!</v>
      </c>
      <c r="Q89" s="285"/>
    </row>
    <row r="90" spans="1:17" s="321" customFormat="1" ht="9" customHeight="1">
      <c r="B90" s="236"/>
      <c r="C90" s="301"/>
      <c r="D90" s="302"/>
      <c r="E90" s="302"/>
      <c r="F90" s="302"/>
      <c r="G90" s="302"/>
      <c r="H90" s="292"/>
      <c r="J90" s="236"/>
      <c r="K90" s="301"/>
      <c r="L90" s="302"/>
      <c r="M90" s="302"/>
      <c r="N90" s="302"/>
      <c r="O90" s="302"/>
    </row>
    <row r="91" spans="1:17" s="321" customFormat="1" ht="15.6" customHeight="1">
      <c r="A91" s="298" t="s">
        <v>470</v>
      </c>
      <c r="B91" s="236"/>
      <c r="C91" s="301"/>
      <c r="D91" s="300">
        <f>[16]Financeira_base!D96</f>
        <v>17004.566440595954</v>
      </c>
      <c r="E91" s="300">
        <v>9062.622383681708</v>
      </c>
      <c r="F91" s="300">
        <v>-9344.1074184183963</v>
      </c>
      <c r="G91" s="300">
        <f>[16]Financeira_base!J96</f>
        <v>-136157.89268555562</v>
      </c>
      <c r="H91" s="288"/>
      <c r="I91" s="298" t="s">
        <v>470</v>
      </c>
      <c r="J91" s="236"/>
      <c r="K91" s="301"/>
      <c r="L91" s="300">
        <f>[16]Financeira_base!L96</f>
        <v>-145356.27441204223</v>
      </c>
      <c r="M91" s="300">
        <f>[16]Financeira_base!N96</f>
        <v>-141443.30055184441</v>
      </c>
      <c r="N91" s="300">
        <f>[16]Financeira_base!P96</f>
        <v>-177374.53681119287</v>
      </c>
      <c r="O91" s="300">
        <f>[16]Financeira_base!R96</f>
        <v>34141.24303013098</v>
      </c>
      <c r="P91" s="322"/>
    </row>
    <row r="92" spans="1:17" s="321" customFormat="1" ht="20.25" customHeight="1">
      <c r="A92" s="298"/>
      <c r="C92" s="301" t="s">
        <v>471</v>
      </c>
      <c r="D92" s="302">
        <f>[16]Financeira_base!D97</f>
        <v>281511.66029587295</v>
      </c>
      <c r="E92" s="302">
        <v>280247.65066568181</v>
      </c>
      <c r="F92" s="302">
        <v>258843.44357314263</v>
      </c>
      <c r="G92" s="302">
        <f>[16]Financeira_base!J97</f>
        <v>135223.22444127325</v>
      </c>
      <c r="H92" s="292"/>
      <c r="I92" s="298"/>
      <c r="K92" s="301" t="s">
        <v>471</v>
      </c>
      <c r="L92" s="302">
        <f>[16]Financeira_base!L97</f>
        <v>137747.5153018228</v>
      </c>
      <c r="M92" s="302">
        <f>[16]Financeira_base!N97</f>
        <v>138835.96775823855</v>
      </c>
      <c r="N92" s="302">
        <f>[16]Financeira_base!P97</f>
        <v>103702.13537049817</v>
      </c>
      <c r="O92" s="302">
        <f>[16]Financeira_base!R97</f>
        <v>291723.28293559409</v>
      </c>
      <c r="P92" s="322"/>
    </row>
    <row r="93" spans="1:17" ht="15" customHeight="1">
      <c r="A93" s="298"/>
      <c r="C93" s="301" t="s">
        <v>472</v>
      </c>
      <c r="D93" s="302">
        <f>[16]Financeira_base!D98</f>
        <v>-264507.09385527699</v>
      </c>
      <c r="E93" s="302">
        <v>-271185.0282820001</v>
      </c>
      <c r="F93" s="302">
        <v>-268187.55099156103</v>
      </c>
      <c r="G93" s="302">
        <f>[16]Financeira_base!J98</f>
        <v>-271381.11712682887</v>
      </c>
      <c r="H93" s="292"/>
      <c r="I93" s="298"/>
      <c r="K93" s="301" t="s">
        <v>472</v>
      </c>
      <c r="L93" s="302">
        <f>[16]Financeira_base!L98</f>
        <v>-283103.78971386503</v>
      </c>
      <c r="M93" s="302">
        <f>[16]Financeira_base!N98</f>
        <v>-280279.26831008296</v>
      </c>
      <c r="N93" s="302">
        <f>[16]Financeira_base!P98</f>
        <v>-281076.67218169104</v>
      </c>
      <c r="O93" s="302">
        <f>[16]Financeira_base!R98</f>
        <v>-257582.03990546311</v>
      </c>
    </row>
    <row r="94" spans="1:17" s="322" customFormat="1" ht="3.75" customHeight="1">
      <c r="A94" s="321"/>
      <c r="B94" s="236"/>
      <c r="C94" s="301"/>
      <c r="D94" s="302"/>
      <c r="E94" s="302"/>
      <c r="F94" s="302"/>
      <c r="G94" s="302"/>
      <c r="H94" s="292"/>
      <c r="I94" s="321"/>
      <c r="J94" s="236"/>
      <c r="K94" s="301"/>
      <c r="L94" s="302"/>
      <c r="M94" s="302"/>
      <c r="N94" s="302"/>
      <c r="O94" s="302"/>
    </row>
    <row r="95" spans="1:17" s="322" customFormat="1" ht="22.5" hidden="1" customHeight="1">
      <c r="A95" s="306" t="s">
        <v>473</v>
      </c>
      <c r="B95" s="319"/>
      <c r="C95" s="301"/>
      <c r="D95" s="308">
        <f>[16]Financeira_base!D100</f>
        <v>0</v>
      </c>
      <c r="E95" s="308">
        <v>0</v>
      </c>
      <c r="F95" s="308">
        <v>0</v>
      </c>
      <c r="G95" s="308">
        <f>[16]Financeira_base!J100</f>
        <v>0</v>
      </c>
      <c r="H95" s="323"/>
      <c r="I95" s="306" t="s">
        <v>473</v>
      </c>
      <c r="J95" s="319"/>
      <c r="K95" s="301"/>
      <c r="L95" s="308">
        <f>[16]Financeira_base!L100</f>
        <v>0</v>
      </c>
      <c r="M95" s="308">
        <f>[16]Financeira_base!N100</f>
        <v>0</v>
      </c>
      <c r="N95" s="308">
        <f>[16]Financeira_base!P100</f>
        <v>-25987.585222009999</v>
      </c>
      <c r="O95" s="308">
        <f>[16]Financeira_base!R100</f>
        <v>0</v>
      </c>
    </row>
    <row r="96" spans="1:17" ht="15" customHeight="1">
      <c r="A96" s="306" t="s">
        <v>474</v>
      </c>
      <c r="B96" s="301"/>
      <c r="C96" s="321"/>
      <c r="D96" s="310">
        <f>[16]Financeira_base!D101</f>
        <v>0</v>
      </c>
      <c r="E96" s="310">
        <v>0</v>
      </c>
      <c r="F96" s="310">
        <v>0</v>
      </c>
      <c r="G96" s="310">
        <f>[16]Financeira_base!J101</f>
        <v>0</v>
      </c>
      <c r="H96" s="324"/>
      <c r="I96" s="306" t="s">
        <v>475</v>
      </c>
      <c r="J96" s="301"/>
      <c r="K96" s="321"/>
      <c r="L96" s="310">
        <f>[16]Financeira_base!L101</f>
        <v>0</v>
      </c>
      <c r="M96" s="310">
        <f>[16]Financeira_base!N101</f>
        <v>0</v>
      </c>
      <c r="N96" s="310">
        <f>[16]Financeira_base!P101</f>
        <v>-25987.585222009999</v>
      </c>
      <c r="O96" s="310">
        <f>[16]Financeira_base!R101</f>
        <v>0</v>
      </c>
    </row>
    <row r="97" spans="1:16" ht="15" customHeight="1">
      <c r="A97" s="298" t="s">
        <v>476</v>
      </c>
      <c r="B97" s="306"/>
      <c r="C97" s="306"/>
      <c r="D97" s="308">
        <f>[16]Financeira_base!D104</f>
        <v>17004.566440595954</v>
      </c>
      <c r="E97" s="308">
        <v>9062.622383681708</v>
      </c>
      <c r="F97" s="308">
        <v>-9344.1074184183963</v>
      </c>
      <c r="G97" s="308">
        <f>[16]Financeira_base!J104</f>
        <v>-136157.89268555562</v>
      </c>
      <c r="H97" s="323"/>
      <c r="I97" s="298" t="s">
        <v>477</v>
      </c>
      <c r="J97" s="306"/>
      <c r="K97" s="306"/>
      <c r="L97" s="308">
        <f>[16]Financeira_base!L104</f>
        <v>-145356.27441204223</v>
      </c>
      <c r="M97" s="308">
        <f>[16]Financeira_base!N104</f>
        <v>-141443.30055184441</v>
      </c>
      <c r="N97" s="308">
        <f>[16]Financeira_base!P104</f>
        <v>-203362.12203320288</v>
      </c>
      <c r="O97" s="308">
        <f>[16]Financeira_base!R104</f>
        <v>34141.24303013098</v>
      </c>
    </row>
    <row r="98" spans="1:16" ht="3.75" customHeight="1">
      <c r="A98" s="325"/>
      <c r="B98" s="326"/>
      <c r="C98" s="326"/>
      <c r="D98" s="327"/>
      <c r="E98" s="327"/>
      <c r="F98" s="327"/>
      <c r="G98" s="327"/>
      <c r="H98" s="328"/>
      <c r="I98" s="325"/>
      <c r="J98" s="326"/>
      <c r="K98" s="326"/>
      <c r="L98" s="327"/>
      <c r="M98" s="327"/>
      <c r="N98" s="327"/>
      <c r="O98" s="327"/>
      <c r="P98" s="236">
        <v>0</v>
      </c>
    </row>
    <row r="99" spans="1:16" ht="15" hidden="1" customHeight="1">
      <c r="A99" s="329" t="s">
        <v>478</v>
      </c>
      <c r="B99" s="330"/>
      <c r="C99" s="330"/>
      <c r="D99" s="331"/>
      <c r="E99" s="331"/>
      <c r="F99" s="332"/>
      <c r="G99" s="332"/>
      <c r="H99" s="333"/>
      <c r="I99" s="329" t="s">
        <v>478</v>
      </c>
      <c r="J99" s="330"/>
      <c r="K99" s="330"/>
      <c r="L99" s="332"/>
      <c r="M99" s="332"/>
      <c r="N99" s="332"/>
      <c r="O99" s="332"/>
      <c r="P99" s="236">
        <v>0</v>
      </c>
    </row>
    <row r="100" spans="1:16" ht="15" hidden="1" customHeight="1">
      <c r="A100" s="299"/>
      <c r="B100" s="301" t="s">
        <v>479</v>
      </c>
      <c r="C100" s="301"/>
      <c r="D100" s="334"/>
      <c r="E100" s="334"/>
      <c r="F100" s="335"/>
      <c r="G100" s="335"/>
      <c r="H100" s="292"/>
      <c r="I100" s="299"/>
      <c r="J100" s="301" t="s">
        <v>479</v>
      </c>
      <c r="K100" s="301"/>
      <c r="L100" s="335"/>
      <c r="M100" s="335"/>
      <c r="N100" s="335"/>
      <c r="O100" s="335"/>
      <c r="P100" s="236">
        <v>0</v>
      </c>
    </row>
    <row r="101" spans="1:16" ht="15" hidden="1" customHeight="1">
      <c r="A101" s="299"/>
      <c r="B101" s="301" t="s">
        <v>480</v>
      </c>
      <c r="C101" s="301"/>
      <c r="D101" s="334"/>
      <c r="E101" s="334"/>
      <c r="F101" s="335"/>
      <c r="G101" s="335"/>
      <c r="H101" s="292"/>
      <c r="I101" s="299"/>
      <c r="J101" s="301" t="s">
        <v>480</v>
      </c>
      <c r="K101" s="301"/>
      <c r="L101" s="335"/>
      <c r="M101" s="335"/>
      <c r="N101" s="335"/>
      <c r="O101" s="335"/>
      <c r="P101" s="236">
        <v>0</v>
      </c>
    </row>
    <row r="102" spans="1:16" ht="15" hidden="1" customHeight="1">
      <c r="A102" s="299"/>
      <c r="B102" s="301" t="s">
        <v>481</v>
      </c>
      <c r="C102" s="301"/>
      <c r="D102" s="334"/>
      <c r="E102" s="334"/>
      <c r="F102" s="335"/>
      <c r="G102" s="335"/>
      <c r="H102" s="292"/>
      <c r="I102" s="299"/>
      <c r="J102" s="301" t="s">
        <v>481</v>
      </c>
      <c r="K102" s="301"/>
      <c r="L102" s="335"/>
      <c r="M102" s="335"/>
      <c r="N102" s="335"/>
      <c r="O102" s="335"/>
      <c r="P102" s="236">
        <v>34141.24303013098</v>
      </c>
    </row>
    <row r="103" spans="1:16" ht="15" hidden="1" customHeight="1">
      <c r="A103" s="299"/>
      <c r="B103" s="301"/>
      <c r="C103" s="336" t="s">
        <v>482</v>
      </c>
      <c r="D103" s="334"/>
      <c r="E103" s="334"/>
      <c r="F103" s="337"/>
      <c r="G103" s="337"/>
      <c r="H103" s="292"/>
      <c r="I103" s="299"/>
      <c r="J103" s="301"/>
      <c r="K103" s="336" t="s">
        <v>482</v>
      </c>
      <c r="L103" s="337"/>
      <c r="M103" s="337"/>
      <c r="N103" s="337"/>
      <c r="O103" s="337"/>
    </row>
    <row r="104" spans="1:16" ht="15" hidden="1" customHeight="1">
      <c r="A104" s="299"/>
      <c r="B104" s="301"/>
      <c r="C104" s="301" t="s">
        <v>483</v>
      </c>
      <c r="D104" s="334"/>
      <c r="E104" s="334"/>
      <c r="F104" s="337"/>
      <c r="G104" s="337"/>
      <c r="H104" s="292"/>
      <c r="I104" s="299"/>
      <c r="J104" s="301"/>
      <c r="K104" s="301" t="s">
        <v>483</v>
      </c>
      <c r="L104" s="337"/>
      <c r="M104" s="337"/>
      <c r="N104" s="337"/>
      <c r="O104" s="337"/>
    </row>
    <row r="105" spans="1:16" ht="15" hidden="1" customHeight="1">
      <c r="A105" s="299"/>
      <c r="B105" s="301"/>
      <c r="C105" s="301" t="s">
        <v>484</v>
      </c>
      <c r="D105" s="334"/>
      <c r="E105" s="334"/>
      <c r="F105" s="337"/>
      <c r="G105" s="337"/>
      <c r="H105" s="292"/>
      <c r="I105" s="299"/>
      <c r="J105" s="301"/>
      <c r="K105" s="301" t="s">
        <v>484</v>
      </c>
      <c r="L105" s="337"/>
      <c r="M105" s="337"/>
      <c r="N105" s="337"/>
      <c r="O105" s="337"/>
      <c r="P105" s="236">
        <v>257582.03990546311</v>
      </c>
    </row>
    <row r="106" spans="1:16" ht="15" hidden="1" customHeight="1">
      <c r="A106" s="299"/>
      <c r="B106" s="301" t="s">
        <v>485</v>
      </c>
      <c r="C106" s="301"/>
      <c r="D106" s="334"/>
      <c r="E106" s="334"/>
      <c r="F106" s="335"/>
      <c r="G106" s="335"/>
      <c r="H106" s="292"/>
      <c r="I106" s="299"/>
      <c r="J106" s="301" t="s">
        <v>485</v>
      </c>
      <c r="K106" s="301"/>
      <c r="L106" s="335"/>
      <c r="M106" s="335"/>
      <c r="N106" s="335"/>
      <c r="O106" s="335"/>
    </row>
    <row r="107" spans="1:16" ht="15" hidden="1" customHeight="1">
      <c r="A107" s="299"/>
      <c r="B107" s="301" t="s">
        <v>486</v>
      </c>
      <c r="C107" s="301"/>
      <c r="D107" s="334"/>
      <c r="E107" s="334"/>
      <c r="F107" s="335"/>
      <c r="G107" s="335"/>
      <c r="H107" s="292"/>
      <c r="I107" s="299"/>
      <c r="J107" s="301" t="s">
        <v>486</v>
      </c>
      <c r="K107" s="301"/>
      <c r="L107" s="335"/>
      <c r="M107" s="335"/>
      <c r="N107" s="335"/>
      <c r="O107" s="335"/>
    </row>
    <row r="108" spans="1:16" ht="15" hidden="1" customHeight="1">
      <c r="A108" s="299"/>
      <c r="B108" s="301" t="s">
        <v>487</v>
      </c>
      <c r="C108" s="301"/>
      <c r="D108" s="334"/>
      <c r="E108" s="334"/>
      <c r="F108" s="335"/>
      <c r="G108" s="335"/>
      <c r="H108" s="292"/>
      <c r="I108" s="299"/>
      <c r="J108" s="301" t="s">
        <v>487</v>
      </c>
      <c r="K108" s="301"/>
      <c r="L108" s="335"/>
      <c r="M108" s="335"/>
      <c r="N108" s="335"/>
      <c r="O108" s="335"/>
      <c r="P108" s="236">
        <v>0</v>
      </c>
    </row>
    <row r="109" spans="1:16" ht="15" hidden="1" customHeight="1">
      <c r="A109" s="299"/>
      <c r="B109" s="301" t="s">
        <v>488</v>
      </c>
      <c r="C109" s="301"/>
      <c r="D109" s="334"/>
      <c r="E109" s="334"/>
      <c r="F109" s="335"/>
      <c r="G109" s="335"/>
      <c r="H109" s="292"/>
      <c r="I109" s="299"/>
      <c r="J109" s="301" t="s">
        <v>488</v>
      </c>
      <c r="K109" s="301"/>
      <c r="L109" s="335"/>
      <c r="M109" s="335"/>
      <c r="N109" s="335"/>
      <c r="O109" s="335"/>
      <c r="P109" s="236">
        <v>0</v>
      </c>
    </row>
    <row r="110" spans="1:16" ht="15" hidden="1" customHeight="1">
      <c r="A110" s="299"/>
      <c r="B110" s="301" t="s">
        <v>489</v>
      </c>
      <c r="C110" s="301"/>
      <c r="D110" s="334"/>
      <c r="E110" s="334"/>
      <c r="F110" s="335"/>
      <c r="G110" s="335"/>
      <c r="H110" s="292"/>
      <c r="I110" s="299"/>
      <c r="J110" s="301" t="s">
        <v>489</v>
      </c>
      <c r="K110" s="301"/>
      <c r="L110" s="335"/>
      <c r="M110" s="335"/>
      <c r="N110" s="335"/>
      <c r="O110" s="335"/>
      <c r="P110" s="236">
        <v>0</v>
      </c>
    </row>
    <row r="111" spans="1:16" ht="15" hidden="1" customHeight="1">
      <c r="A111" s="325"/>
      <c r="B111" s="326"/>
      <c r="C111" s="326"/>
      <c r="D111" s="327"/>
      <c r="E111" s="327"/>
      <c r="F111" s="338"/>
      <c r="G111" s="338"/>
      <c r="H111" s="328"/>
      <c r="I111" s="325"/>
      <c r="J111" s="326"/>
      <c r="K111" s="326"/>
      <c r="L111" s="338"/>
      <c r="M111" s="338"/>
      <c r="N111" s="338"/>
      <c r="O111" s="339"/>
    </row>
    <row r="112" spans="1:16" ht="15" hidden="1" customHeight="1">
      <c r="A112" s="340" t="s">
        <v>490</v>
      </c>
      <c r="B112" s="341"/>
      <c r="C112" s="341"/>
      <c r="D112" s="342"/>
      <c r="E112" s="342"/>
      <c r="F112" s="343"/>
      <c r="G112" s="343"/>
      <c r="H112" s="288"/>
      <c r="I112" s="340" t="s">
        <v>490</v>
      </c>
      <c r="J112" s="341"/>
      <c r="K112" s="341"/>
      <c r="L112" s="343"/>
      <c r="M112" s="343"/>
      <c r="N112" s="343"/>
      <c r="O112" s="343"/>
    </row>
    <row r="113" spans="1:16" ht="15" hidden="1" customHeight="1">
      <c r="A113" s="340" t="s">
        <v>491</v>
      </c>
      <c r="B113" s="341"/>
      <c r="C113" s="341"/>
      <c r="D113" s="342"/>
      <c r="E113" s="342"/>
      <c r="F113" s="343"/>
      <c r="G113" s="343"/>
      <c r="H113" s="288"/>
      <c r="I113" s="340" t="s">
        <v>491</v>
      </c>
      <c r="J113" s="341"/>
      <c r="K113" s="341"/>
      <c r="L113" s="343"/>
      <c r="M113" s="343"/>
      <c r="N113" s="343"/>
      <c r="O113" s="343"/>
    </row>
    <row r="114" spans="1:16" ht="15" hidden="1" customHeight="1">
      <c r="A114" s="344" t="s">
        <v>492</v>
      </c>
      <c r="B114" s="345"/>
      <c r="C114" s="345"/>
      <c r="D114" s="342"/>
      <c r="E114" s="342"/>
      <c r="F114" s="346"/>
      <c r="G114" s="346"/>
      <c r="H114" s="288"/>
      <c r="I114" s="344" t="s">
        <v>492</v>
      </c>
      <c r="J114" s="345"/>
      <c r="K114" s="345"/>
      <c r="L114" s="346"/>
      <c r="M114" s="346"/>
      <c r="N114" s="346"/>
      <c r="O114" s="343"/>
    </row>
    <row r="115" spans="1:16" ht="15" hidden="1" customHeight="1">
      <c r="A115" s="347" t="s">
        <v>493</v>
      </c>
      <c r="B115" s="326"/>
      <c r="C115" s="326"/>
      <c r="D115" s="327"/>
      <c r="E115" s="327"/>
      <c r="F115" s="338"/>
      <c r="G115" s="338"/>
      <c r="H115" s="348"/>
      <c r="I115" s="347" t="s">
        <v>493</v>
      </c>
      <c r="J115" s="326"/>
      <c r="K115" s="326"/>
      <c r="L115" s="338"/>
      <c r="M115" s="338"/>
      <c r="N115" s="338"/>
      <c r="O115" s="339"/>
    </row>
    <row r="116" spans="1:16" ht="9" customHeight="1">
      <c r="A116" s="298"/>
      <c r="B116" s="306"/>
      <c r="C116" s="306"/>
      <c r="I116" s="298"/>
      <c r="J116" s="306"/>
      <c r="K116" s="306"/>
    </row>
    <row r="117" spans="1:16" ht="33" hidden="1" customHeight="1">
      <c r="A117" s="349" t="s">
        <v>494</v>
      </c>
      <c r="B117" s="350"/>
      <c r="C117" s="350"/>
      <c r="D117" s="351"/>
      <c r="E117" s="351"/>
      <c r="F117" s="351" t="e">
        <f>#REF!</f>
        <v>#REF!</v>
      </c>
      <c r="G117" s="351" t="e">
        <f>#REF!</f>
        <v>#REF!</v>
      </c>
      <c r="H117" s="352"/>
      <c r="I117" s="349" t="s">
        <v>494</v>
      </c>
      <c r="J117" s="350"/>
      <c r="K117" s="350"/>
      <c r="L117" s="351" t="e">
        <f>#REF!</f>
        <v>#REF!</v>
      </c>
      <c r="M117" s="351" t="e">
        <f>#REF!</f>
        <v>#REF!</v>
      </c>
      <c r="N117" s="351" t="e">
        <f>#REF!</f>
        <v>#REF!</v>
      </c>
      <c r="O117" s="351" t="e">
        <f>#REF!</f>
        <v>#REF!</v>
      </c>
      <c r="P117" s="236">
        <v>-170473.71501148632</v>
      </c>
    </row>
    <row r="118" spans="1:16" ht="15" hidden="1" customHeight="1">
      <c r="A118" s="349" t="s">
        <v>495</v>
      </c>
      <c r="B118" s="350"/>
      <c r="C118" s="350"/>
      <c r="D118" s="353"/>
      <c r="E118" s="353"/>
      <c r="F118" s="351" t="e">
        <f>#REF!</f>
        <v>#REF!</v>
      </c>
      <c r="G118" s="351" t="e">
        <f>#REF!</f>
        <v>#REF!</v>
      </c>
      <c r="H118" s="354"/>
      <c r="I118" s="349" t="s">
        <v>495</v>
      </c>
      <c r="J118" s="350"/>
      <c r="K118" s="350"/>
      <c r="L118" s="351" t="e">
        <f>#REF!</f>
        <v>#REF!</v>
      </c>
      <c r="M118" s="351" t="e">
        <f>#REF!</f>
        <v>#REF!</v>
      </c>
      <c r="N118" s="351" t="e">
        <f>#REF!</f>
        <v>#REF!</v>
      </c>
      <c r="O118" s="351" t="e">
        <f>#REF!</f>
        <v>#REF!</v>
      </c>
      <c r="P118" s="236">
        <v>49458.700346750004</v>
      </c>
    </row>
    <row r="119" spans="1:16" ht="26.25" hidden="1" customHeight="1">
      <c r="P119" s="236">
        <v>-219932.41535823632</v>
      </c>
    </row>
    <row r="120" spans="1:16" s="357" customFormat="1" ht="21">
      <c r="A120" s="355"/>
      <c r="B120" s="356" t="s">
        <v>496</v>
      </c>
      <c r="C120" s="355" t="s">
        <v>497</v>
      </c>
      <c r="D120" s="355"/>
      <c r="E120" s="355"/>
      <c r="F120" s="355"/>
      <c r="H120" s="358"/>
      <c r="J120" s="359" t="s">
        <v>496</v>
      </c>
      <c r="K120" s="357" t="s">
        <v>497</v>
      </c>
    </row>
    <row r="121" spans="1:16" s="357" customFormat="1" ht="21">
      <c r="A121" s="355"/>
      <c r="B121" s="356" t="s">
        <v>498</v>
      </c>
      <c r="C121" s="355" t="s">
        <v>499</v>
      </c>
      <c r="D121" s="355"/>
      <c r="E121" s="355"/>
      <c r="F121" s="355"/>
      <c r="H121" s="358"/>
      <c r="J121" s="359" t="s">
        <v>498</v>
      </c>
      <c r="K121" s="357" t="s">
        <v>499</v>
      </c>
    </row>
    <row r="122" spans="1:16" s="357" customFormat="1" ht="21">
      <c r="A122" s="355"/>
      <c r="B122" s="356" t="s">
        <v>500</v>
      </c>
      <c r="C122" s="355" t="s">
        <v>501</v>
      </c>
      <c r="D122" s="355"/>
      <c r="E122" s="355"/>
      <c r="F122" s="355"/>
      <c r="H122" s="358"/>
      <c r="J122" s="359"/>
    </row>
    <row r="123" spans="1:16" ht="28.5" customHeight="1">
      <c r="A123" s="360" t="s">
        <v>502</v>
      </c>
      <c r="B123" s="361"/>
      <c r="C123" s="355"/>
      <c r="D123" s="355"/>
      <c r="E123" s="355"/>
      <c r="F123" s="355"/>
      <c r="I123" s="133" t="s">
        <v>502</v>
      </c>
      <c r="J123" s="362"/>
    </row>
    <row r="124" spans="1:16" ht="15" customHeight="1">
      <c r="A124" s="27" t="s">
        <v>146</v>
      </c>
      <c r="F124" s="363"/>
      <c r="G124" s="363"/>
      <c r="I124" s="27" t="s">
        <v>503</v>
      </c>
      <c r="L124" s="363"/>
      <c r="M124" s="363"/>
      <c r="N124" s="363"/>
      <c r="O124" s="363"/>
    </row>
    <row r="125" spans="1:16" ht="15" customHeight="1">
      <c r="A125" s="27" t="s">
        <v>38</v>
      </c>
      <c r="I125" s="27" t="s">
        <v>504</v>
      </c>
    </row>
    <row r="126" spans="1:16" ht="15" customHeight="1">
      <c r="B126" s="364"/>
      <c r="F126" s="99"/>
      <c r="G126" s="99"/>
      <c r="L126" s="99"/>
      <c r="M126" s="99"/>
      <c r="N126" s="99"/>
      <c r="O126" s="99"/>
    </row>
    <row r="127" spans="1:16" ht="15" customHeight="1">
      <c r="B127" s="129"/>
      <c r="J127" s="129" t="s">
        <v>505</v>
      </c>
    </row>
    <row r="128" spans="1:16" ht="15" customHeight="1">
      <c r="B128" s="129"/>
      <c r="J128" s="129" t="s">
        <v>506</v>
      </c>
    </row>
  </sheetData>
  <mergeCells count="2">
    <mergeCell ref="A2:C2"/>
    <mergeCell ref="I2:K2"/>
  </mergeCells>
  <printOptions horizontalCentered="1"/>
  <pageMargins left="3.937007874015748E-2" right="3.937007874015748E-2" top="0.15748031496062992" bottom="0.11811023622047245" header="7.874015748031496E-2" footer="0"/>
  <pageSetup paperSize="8" scale="77" orientation="portrait" copies="4" r:id="rId1"/>
  <headerFooter alignWithMargins="0">
    <oddHeader>&amp;LSECRETARIA DE ORÇAMENTO FEDERAL - SOF
SECRETARIA ADJUNTA PARA ASSUNTOS FISCAIS - SEAFI
COORDENAÇÃO-GERAL DE AVALIAÇÃO MACROECONÔMICA - CGMAC
COORDENAÇÃO DE AVALIAÇÃO MACROFISCAL - COFIS&amp;R&amp;D
&amp;T</oddHeader>
    <oddFooter>&amp;R&amp;F
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1DD21-7354-44B5-930E-46B12277FB4C}">
  <sheetPr>
    <tabColor rgb="FF92D050"/>
    <pageSetUpPr fitToPage="1"/>
  </sheetPr>
  <dimension ref="A1:T129"/>
  <sheetViews>
    <sheetView showGridLines="0" zoomScale="75" zoomScaleNormal="75" workbookViewId="0">
      <selection activeCell="A2" sqref="A2:C2"/>
    </sheetView>
  </sheetViews>
  <sheetFormatPr defaultColWidth="20.7109375" defaultRowHeight="15" customHeight="1"/>
  <cols>
    <col min="1" max="1" width="1.5703125" style="236" customWidth="1"/>
    <col min="2" max="2" width="4.140625" style="236" customWidth="1"/>
    <col min="3" max="3" width="114.42578125" style="236" customWidth="1"/>
    <col min="4" max="4" width="18.42578125" style="236" hidden="1" customWidth="1"/>
    <col min="5" max="6" width="21.42578125" style="236" customWidth="1"/>
    <col min="7" max="7" width="16.5703125" style="236" hidden="1" customWidth="1"/>
    <col min="8" max="10" width="16.28515625" style="236" hidden="1" customWidth="1"/>
    <col min="11" max="11" width="18.140625" style="236" hidden="1" customWidth="1"/>
    <col min="12" max="16384" width="20.7109375" style="236"/>
  </cols>
  <sheetData>
    <row r="1" spans="1:13" ht="32.25" customHeight="1">
      <c r="D1" s="270"/>
      <c r="E1" s="270"/>
      <c r="F1" s="270" t="s">
        <v>0</v>
      </c>
      <c r="G1" s="270"/>
      <c r="J1" s="270" t="s">
        <v>0</v>
      </c>
      <c r="K1" s="270" t="s">
        <v>0</v>
      </c>
    </row>
    <row r="2" spans="1:13" ht="55.5" customHeight="1">
      <c r="A2" s="526" t="s">
        <v>1</v>
      </c>
      <c r="B2" s="526"/>
      <c r="C2" s="527"/>
      <c r="D2" s="272" t="s">
        <v>507</v>
      </c>
      <c r="E2" s="272" t="s">
        <v>370</v>
      </c>
      <c r="F2" s="272" t="s">
        <v>371</v>
      </c>
      <c r="G2" s="274" t="s">
        <v>372</v>
      </c>
      <c r="H2" s="272" t="s">
        <v>373</v>
      </c>
      <c r="I2" s="272" t="s">
        <v>374</v>
      </c>
      <c r="J2" s="274" t="s">
        <v>375</v>
      </c>
      <c r="K2" s="273" t="s">
        <v>376</v>
      </c>
    </row>
    <row r="3" spans="1:13" s="281" customFormat="1" ht="20.25" hidden="1" customHeight="1">
      <c r="A3" s="276"/>
      <c r="B3" s="276"/>
      <c r="C3" s="277"/>
      <c r="D3" s="278" t="s">
        <v>0</v>
      </c>
      <c r="E3" s="278" t="s">
        <v>0</v>
      </c>
      <c r="F3" s="278" t="s">
        <v>0</v>
      </c>
      <c r="G3" s="278" t="s">
        <v>0</v>
      </c>
      <c r="H3" s="278" t="s">
        <v>0</v>
      </c>
      <c r="I3" s="278" t="s">
        <v>0</v>
      </c>
      <c r="J3" s="278" t="s">
        <v>0</v>
      </c>
      <c r="K3" s="280" t="s">
        <v>0</v>
      </c>
    </row>
    <row r="5" spans="1:13" ht="19.5">
      <c r="A5" s="282" t="s">
        <v>40</v>
      </c>
      <c r="B5" s="282"/>
      <c r="C5" s="282"/>
      <c r="D5" s="283">
        <f>[16]Orçamentária_base!D7</f>
        <v>2709492.1248582127</v>
      </c>
      <c r="E5" s="283">
        <v>2719904.8674771115</v>
      </c>
      <c r="F5" s="283">
        <v>2688447.6226683375</v>
      </c>
      <c r="G5" s="283">
        <f>[16]Orçamentária_base!J7</f>
        <v>2367177.346530844</v>
      </c>
      <c r="H5" s="283">
        <f>[16]Orçamentária_base!L7</f>
        <v>2366344.0136702023</v>
      </c>
      <c r="I5" s="283">
        <f>[16]Orçamentária_base!N7</f>
        <v>2372902.14959809</v>
      </c>
      <c r="J5" s="283">
        <f>[16]Orçamentária_base!P7</f>
        <v>2359867.3992623137</v>
      </c>
      <c r="K5" s="283">
        <f>[16]Financeira_base!R7</f>
        <v>2325435.8509638621</v>
      </c>
      <c r="M5" s="285"/>
    </row>
    <row r="6" spans="1:13" ht="19.5">
      <c r="A6" s="286"/>
      <c r="B6" s="287" t="s">
        <v>377</v>
      </c>
      <c r="C6" s="286"/>
      <c r="D6" s="283">
        <f>[16]Orçamentária_base!D8</f>
        <v>1758773.3284042608</v>
      </c>
      <c r="E6" s="283">
        <v>1753210.7817458918</v>
      </c>
      <c r="F6" s="283">
        <v>1735448.594434001</v>
      </c>
      <c r="G6" s="283">
        <f>[16]Orçamentária_base!J8</f>
        <v>1465039.9986158647</v>
      </c>
      <c r="H6" s="283">
        <f>[16]Orçamentária_base!L8</f>
        <v>1474492.5747735954</v>
      </c>
      <c r="I6" s="283">
        <f>[16]Orçamentária_base!N8</f>
        <v>1469732.3566374457</v>
      </c>
      <c r="J6" s="283">
        <f>[16]Orçamentária_base!P8</f>
        <v>1447540.6159926371</v>
      </c>
      <c r="K6" s="283">
        <f>[16]Financeira_base!R8</f>
        <v>1395552.2052654661</v>
      </c>
      <c r="M6" s="285"/>
    </row>
    <row r="7" spans="1:13" ht="15" customHeight="1">
      <c r="A7" s="289"/>
      <c r="B7" s="289"/>
      <c r="C7" s="290" t="s">
        <v>378</v>
      </c>
      <c r="D7" s="291">
        <f>[16]Orçamentária_base!D9</f>
        <v>72943.052091020887</v>
      </c>
      <c r="E7" s="291">
        <v>67653.010370999997</v>
      </c>
      <c r="F7" s="291">
        <v>70996.001844898812</v>
      </c>
      <c r="G7" s="291">
        <f>[16]Orçamentária_base!J9</f>
        <v>62712.138065844796</v>
      </c>
      <c r="H7" s="291">
        <f>[16]Orçamentária_base!L9</f>
        <v>60462.638548501192</v>
      </c>
      <c r="I7" s="291">
        <f>[16]Orçamentária_base!N9</f>
        <v>58784.046087537536</v>
      </c>
      <c r="J7" s="291">
        <f>[16]Orçamentária_base!P9</f>
        <v>56110.663615976395</v>
      </c>
      <c r="K7" s="291">
        <f>[16]Financeira_base!R9</f>
        <v>59218.280150106257</v>
      </c>
      <c r="M7" s="285"/>
    </row>
    <row r="8" spans="1:13" ht="15" customHeight="1">
      <c r="A8" s="293"/>
      <c r="B8" s="293"/>
      <c r="C8" s="294" t="s">
        <v>379</v>
      </c>
      <c r="D8" s="291">
        <f>[16]Orçamentária_base!D10</f>
        <v>69074.127782175055</v>
      </c>
      <c r="E8" s="291">
        <v>67943.822737999988</v>
      </c>
      <c r="F8" s="291">
        <v>71121.290852791033</v>
      </c>
      <c r="G8" s="291">
        <f>[16]Orçamentária_base!J10</f>
        <v>59403.048687856979</v>
      </c>
      <c r="H8" s="291">
        <f>[16]Orçamentária_base!L10</f>
        <v>58677.642825347284</v>
      </c>
      <c r="I8" s="291">
        <f>[16]Orçamentária_base!N10</f>
        <v>58208.725055136652</v>
      </c>
      <c r="J8" s="291">
        <f>[16]Orçamentária_base!P10</f>
        <v>58462.282762498609</v>
      </c>
      <c r="K8" s="291">
        <f>[16]Financeira_base!R10</f>
        <v>59990.162752531331</v>
      </c>
      <c r="M8" s="285"/>
    </row>
    <row r="9" spans="1:13" ht="15" customHeight="1">
      <c r="A9" s="293"/>
      <c r="B9" s="293"/>
      <c r="C9" s="294" t="s">
        <v>380</v>
      </c>
      <c r="D9" s="291">
        <f>[16]Orçamentária_base!D11</f>
        <v>809626.67849352001</v>
      </c>
      <c r="E9" s="291">
        <v>817750.50568626693</v>
      </c>
      <c r="F9" s="291">
        <v>780276.9962095191</v>
      </c>
      <c r="G9" s="291">
        <f>[16]Orçamentária_base!J11</f>
        <v>695212.17515968042</v>
      </c>
      <c r="H9" s="291">
        <f>[16]Orçamentária_base!L11</f>
        <v>701715.77633511066</v>
      </c>
      <c r="I9" s="291">
        <f>[16]Orçamentária_base!N11</f>
        <v>697931.15354521549</v>
      </c>
      <c r="J9" s="291">
        <f>[16]Orçamentária_base!P11</f>
        <v>696510.26747725729</v>
      </c>
      <c r="K9" s="291">
        <f>[16]Financeira_base!R11</f>
        <v>671201.59946723445</v>
      </c>
      <c r="M9" s="285"/>
    </row>
    <row r="10" spans="1:13" ht="15" customHeight="1">
      <c r="A10" s="289"/>
      <c r="B10" s="289"/>
      <c r="C10" s="290" t="s">
        <v>381</v>
      </c>
      <c r="D10" s="291">
        <f>[16]Orçamentária_base!D12</f>
        <v>65756.276804967158</v>
      </c>
      <c r="E10" s="291">
        <v>65978.768873670153</v>
      </c>
      <c r="F10" s="291">
        <v>65806.616419628306</v>
      </c>
      <c r="G10" s="291">
        <f>[16]Orçamentária_base!J12</f>
        <v>62693.796458227698</v>
      </c>
      <c r="H10" s="291">
        <f>[16]Orçamentária_base!L12</f>
        <v>61403.205653281475</v>
      </c>
      <c r="I10" s="291">
        <f>[16]Orçamentária_base!N12</f>
        <v>61329.468852145648</v>
      </c>
      <c r="J10" s="291">
        <f>[16]Orçamentária_base!P12</f>
        <v>61742.78687050016</v>
      </c>
      <c r="K10" s="291">
        <f>[16]Financeira_base!R12</f>
        <v>59729.065968200666</v>
      </c>
      <c r="M10" s="285"/>
    </row>
    <row r="11" spans="1:13" ht="15" customHeight="1">
      <c r="A11" s="293"/>
      <c r="B11" s="293"/>
      <c r="C11" s="294" t="s">
        <v>382</v>
      </c>
      <c r="D11" s="291">
        <f>[16]Orçamentária_base!D13</f>
        <v>378011.97522550874</v>
      </c>
      <c r="E11" s="291">
        <v>367558.58331442584</v>
      </c>
      <c r="F11" s="291">
        <v>370994.19997798302</v>
      </c>
      <c r="G11" s="291">
        <f>[16]Orçamentária_base!J13</f>
        <v>306512.66948035947</v>
      </c>
      <c r="H11" s="291">
        <f>[16]Orçamentária_base!L13</f>
        <v>300951.05463255569</v>
      </c>
      <c r="I11" s="291">
        <f>[16]Orçamentária_base!N13</f>
        <v>300565.98282333487</v>
      </c>
      <c r="J11" s="291">
        <f>[16]Orçamentária_base!P13</f>
        <v>298491.91213413433</v>
      </c>
      <c r="K11" s="291">
        <f>[16]Financeira_base!R13</f>
        <v>275240.58292431058</v>
      </c>
      <c r="M11" s="285"/>
    </row>
    <row r="12" spans="1:13" ht="15" customHeight="1">
      <c r="A12" s="293"/>
      <c r="B12" s="293"/>
      <c r="C12" s="294" t="s">
        <v>383</v>
      </c>
      <c r="D12" s="291">
        <f>[16]Orçamentária_base!D14</f>
        <v>100843.97685835813</v>
      </c>
      <c r="E12" s="291">
        <v>98445.45063053949</v>
      </c>
      <c r="F12" s="291">
        <v>104638.1701749043</v>
      </c>
      <c r="G12" s="291">
        <f>[16]Orçamentária_base!J14</f>
        <v>87288.057735998373</v>
      </c>
      <c r="H12" s="291">
        <f>[16]Orçamentária_base!L14</f>
        <v>84493.327557247801</v>
      </c>
      <c r="I12" s="291">
        <f>[16]Orçamentária_base!N14</f>
        <v>84505.117841905783</v>
      </c>
      <c r="J12" s="291">
        <f>[16]Orçamentária_base!P14</f>
        <v>84959.516533864036</v>
      </c>
      <c r="K12" s="291">
        <f>[16]Financeira_base!R14</f>
        <v>80007.275607921285</v>
      </c>
      <c r="M12" s="285"/>
    </row>
    <row r="13" spans="1:13" ht="15" customHeight="1">
      <c r="A13" s="293"/>
      <c r="B13" s="293"/>
      <c r="C13" s="294" t="s">
        <v>384</v>
      </c>
      <c r="D13" s="291">
        <f>[16]Orçamentária_base!D15</f>
        <v>178691.32669133125</v>
      </c>
      <c r="E13" s="291">
        <v>178473.99040898928</v>
      </c>
      <c r="F13" s="291">
        <v>168152.35422036948</v>
      </c>
      <c r="G13" s="291">
        <f>[16]Orçamentária_base!J15</f>
        <v>150396.93880763085</v>
      </c>
      <c r="H13" s="291">
        <f>[16]Orçamentária_base!L15</f>
        <v>153981.88440969345</v>
      </c>
      <c r="I13" s="291">
        <f>[16]Orçamentária_base!N15</f>
        <v>153161.90316947942</v>
      </c>
      <c r="J13" s="291">
        <f>[16]Orçamentária_base!P15</f>
        <v>150406.84251466344</v>
      </c>
      <c r="K13" s="291">
        <f>[16]Financeira_base!R15</f>
        <v>160883.51700433934</v>
      </c>
      <c r="M13" s="285"/>
    </row>
    <row r="14" spans="1:13" s="295" customFormat="1" ht="15" hidden="1" customHeight="1">
      <c r="A14" s="293"/>
      <c r="B14" s="293"/>
      <c r="C14" s="294" t="s">
        <v>385</v>
      </c>
      <c r="D14" s="291">
        <f>[16]Orçamentária_base!D16</f>
        <v>0</v>
      </c>
      <c r="E14" s="291">
        <v>0</v>
      </c>
      <c r="F14" s="291">
        <v>0</v>
      </c>
      <c r="G14" s="291">
        <f>[16]Orçamentária_base!J16</f>
        <v>0</v>
      </c>
      <c r="H14" s="291">
        <f>[16]Orçamentária_base!L16</f>
        <v>0</v>
      </c>
      <c r="I14" s="291">
        <f>[16]Orçamentária_base!N16</f>
        <v>0</v>
      </c>
      <c r="J14" s="291">
        <f>[16]Orçamentária_base!P16</f>
        <v>0</v>
      </c>
      <c r="K14" s="291">
        <f>[16]Financeira_base!Z16</f>
        <v>0</v>
      </c>
      <c r="M14" s="285"/>
    </row>
    <row r="15" spans="1:13" ht="15" customHeight="1">
      <c r="A15" s="293"/>
      <c r="B15" s="293"/>
      <c r="C15" s="294" t="s">
        <v>386</v>
      </c>
      <c r="D15" s="291">
        <f>[16]Orçamentária_base!D17</f>
        <v>3038.1269652513502</v>
      </c>
      <c r="E15" s="291">
        <v>2817.8255249999997</v>
      </c>
      <c r="F15" s="291">
        <v>3204.6825705904325</v>
      </c>
      <c r="G15" s="291">
        <f>[16]Orçamentária_base!J17</f>
        <v>1381.2630476837385</v>
      </c>
      <c r="H15" s="291">
        <f>[16]Orçamentária_base!L17</f>
        <v>1267.6522831087682</v>
      </c>
      <c r="I15" s="291">
        <f>[16]Orçamentária_base!N17</f>
        <v>1276.2220342467454</v>
      </c>
      <c r="J15" s="291">
        <f>[16]Orçamentária_base!P17</f>
        <v>1220.4427761390339</v>
      </c>
      <c r="K15" s="291">
        <f>[16]Financeira_base!R17</f>
        <v>1706.9575420650538</v>
      </c>
      <c r="M15" s="285"/>
    </row>
    <row r="16" spans="1:13" ht="15" customHeight="1">
      <c r="A16" s="293"/>
      <c r="B16" s="293"/>
      <c r="C16" s="294" t="s">
        <v>387</v>
      </c>
      <c r="D16" s="291">
        <f>[16]Orçamentária_base!D18</f>
        <v>80787.787492128118</v>
      </c>
      <c r="E16" s="291">
        <v>86588.824198000002</v>
      </c>
      <c r="F16" s="291">
        <v>100258.28216331651</v>
      </c>
      <c r="G16" s="291">
        <f>[16]Orçamentária_base!J18</f>
        <v>39439.91117258239</v>
      </c>
      <c r="H16" s="291">
        <f>[16]Orçamentária_base!L18</f>
        <v>51539.392528749122</v>
      </c>
      <c r="I16" s="291">
        <f>[16]Orçamentária_base!N18</f>
        <v>53969.737228443832</v>
      </c>
      <c r="J16" s="291">
        <f>[16]Orçamentária_base!P18</f>
        <v>39635.901307603723</v>
      </c>
      <c r="K16" s="291">
        <f>[16]Financeira_base!R18</f>
        <v>27574.763848757175</v>
      </c>
      <c r="M16" s="285"/>
    </row>
    <row r="17" spans="1:13" ht="15" hidden="1" customHeight="1">
      <c r="A17" s="296"/>
      <c r="B17" s="296"/>
      <c r="C17" s="290" t="s">
        <v>388</v>
      </c>
      <c r="D17" s="291">
        <f>[16]Orçamentária_base!D19</f>
        <v>0</v>
      </c>
      <c r="E17" s="291">
        <v>0</v>
      </c>
      <c r="F17" s="291">
        <v>0</v>
      </c>
      <c r="G17" s="291">
        <f>[16]Orçamentária_base!J19</f>
        <v>0</v>
      </c>
      <c r="H17" s="291">
        <f>[16]Orçamentária_base!L19</f>
        <v>0</v>
      </c>
      <c r="I17" s="291">
        <f>[16]Orçamentária_base!N19</f>
        <v>0</v>
      </c>
      <c r="J17" s="291">
        <f>[16]Orçamentária_base!P19</f>
        <v>0</v>
      </c>
      <c r="K17" s="291" t="e">
        <f>#REF!</f>
        <v>#REF!</v>
      </c>
      <c r="M17" s="285"/>
    </row>
    <row r="18" spans="1:13" ht="19.5">
      <c r="A18" s="297"/>
      <c r="B18" s="298" t="s">
        <v>389</v>
      </c>
      <c r="C18" s="287"/>
      <c r="D18" s="283">
        <f>[16]Orçamentária_base!D20</f>
        <v>-67.316750440000007</v>
      </c>
      <c r="E18" s="283">
        <v>-67.316750440000007</v>
      </c>
      <c r="F18" s="283">
        <v>-51.023294280000002</v>
      </c>
      <c r="G18" s="283">
        <f>[16]Orçamentária_base!J20</f>
        <v>-64.697248819999999</v>
      </c>
      <c r="H18" s="283">
        <f>[16]Orçamentária_base!L20</f>
        <v>-64.868377649999999</v>
      </c>
      <c r="I18" s="283">
        <f>[16]Orçamentária_base!N20</f>
        <v>-65.638330530000005</v>
      </c>
      <c r="J18" s="283">
        <f>[16]Orçamentária_base!P20</f>
        <v>-59.908217829999998</v>
      </c>
      <c r="K18" s="283">
        <f>[16]Financeira_base!R20</f>
        <v>-52.8459158</v>
      </c>
      <c r="M18" s="285"/>
    </row>
    <row r="19" spans="1:13" ht="19.5">
      <c r="A19" s="286"/>
      <c r="B19" s="287" t="s">
        <v>390</v>
      </c>
      <c r="C19" s="287"/>
      <c r="D19" s="283">
        <f>[16]Orçamentária_base!D21</f>
        <v>632414.23685773194</v>
      </c>
      <c r="E19" s="283">
        <v>637484.59471800004</v>
      </c>
      <c r="F19" s="283">
        <v>646048.85919643892</v>
      </c>
      <c r="G19" s="283">
        <f>[16]Orçamentária_base!J21</f>
        <v>593390.79296807107</v>
      </c>
      <c r="H19" s="283">
        <f>[16]Orçamentária_base!L21</f>
        <v>584110.91511238203</v>
      </c>
      <c r="I19" s="283">
        <f>[16]Orçamentária_base!N21</f>
        <v>589467.60103690706</v>
      </c>
      <c r="J19" s="283">
        <f>[16]Orçamentária_base!P21</f>
        <v>590677.63742753898</v>
      </c>
      <c r="K19" s="283">
        <f>[16]Financeira_base!R21</f>
        <v>540501.07040977676</v>
      </c>
      <c r="M19" s="285"/>
    </row>
    <row r="20" spans="1:13" ht="14.25" customHeight="1">
      <c r="A20" s="296"/>
      <c r="B20" s="290"/>
      <c r="C20" s="290" t="s">
        <v>391</v>
      </c>
      <c r="D20" s="291">
        <f>[16]Orçamentária_base!D22</f>
        <v>632414.23685773194</v>
      </c>
      <c r="E20" s="291">
        <v>637484.59471800004</v>
      </c>
      <c r="F20" s="291">
        <v>646048.85919643892</v>
      </c>
      <c r="G20" s="291">
        <f>[16]Orçamentária_base!J22</f>
        <v>593390.79296807107</v>
      </c>
      <c r="H20" s="291">
        <f>[16]Orçamentária_base!L22</f>
        <v>584110.91511238203</v>
      </c>
      <c r="I20" s="291">
        <f>[16]Orçamentária_base!N22</f>
        <v>589467.60103690706</v>
      </c>
      <c r="J20" s="291">
        <f>[16]Orçamentária_base!P22</f>
        <v>590677.63742753898</v>
      </c>
      <c r="K20" s="291">
        <f>[16]Financeira_base!R22</f>
        <v>537404.98030977673</v>
      </c>
      <c r="M20" s="285"/>
    </row>
    <row r="21" spans="1:13" ht="15" hidden="1" customHeight="1">
      <c r="A21" s="296"/>
      <c r="B21" s="290"/>
      <c r="C21" s="290" t="s">
        <v>392</v>
      </c>
      <c r="D21" s="291">
        <f>[16]Orçamentária_base!D23</f>
        <v>0</v>
      </c>
      <c r="E21" s="291">
        <v>0</v>
      </c>
      <c r="F21" s="291">
        <v>0</v>
      </c>
      <c r="G21" s="291">
        <f>[16]Orçamentária_base!J23</f>
        <v>0</v>
      </c>
      <c r="H21" s="291">
        <f>[16]Orçamentária_base!L23</f>
        <v>0</v>
      </c>
      <c r="I21" s="291">
        <f>[16]Orçamentária_base!N23</f>
        <v>0</v>
      </c>
      <c r="J21" s="291">
        <f>[16]Orçamentária_base!P23</f>
        <v>0</v>
      </c>
      <c r="K21" s="291">
        <f>[16]Financeira_base!R23</f>
        <v>3096.0900999999999</v>
      </c>
      <c r="M21" s="285"/>
    </row>
    <row r="22" spans="1:13" ht="19.5">
      <c r="A22" s="297"/>
      <c r="B22" s="298" t="s">
        <v>394</v>
      </c>
      <c r="C22" s="298"/>
      <c r="D22" s="283">
        <f>[16]Orçamentária_base!D24</f>
        <v>318371.87634666002</v>
      </c>
      <c r="E22" s="283">
        <v>329276.80776365998</v>
      </c>
      <c r="F22" s="283">
        <v>307001.19233217801</v>
      </c>
      <c r="G22" s="283">
        <f>[16]Orçamentária_base!J24</f>
        <v>308811.25219572836</v>
      </c>
      <c r="H22" s="283">
        <f>[16]Orçamentária_base!L24</f>
        <v>307805.39216187462</v>
      </c>
      <c r="I22" s="283">
        <f>[16]Orçamentária_base!N24</f>
        <v>313767.83025426685</v>
      </c>
      <c r="J22" s="283">
        <f>[16]Orçamentária_base!P24</f>
        <v>321709.0540599674</v>
      </c>
      <c r="K22" s="283">
        <f>[16]Financeira_base!R25</f>
        <v>389435.42120441928</v>
      </c>
      <c r="M22" s="285"/>
    </row>
    <row r="23" spans="1:13" ht="15" customHeight="1">
      <c r="A23" s="289"/>
      <c r="B23" s="299"/>
      <c r="C23" s="290" t="s">
        <v>395</v>
      </c>
      <c r="D23" s="291">
        <f>[16]Orçamentária_base!D25</f>
        <v>44369.158662000002</v>
      </c>
      <c r="E23" s="291">
        <v>44369.158662000002</v>
      </c>
      <c r="F23" s="291">
        <v>31565.776923162201</v>
      </c>
      <c r="G23" s="291">
        <f>[16]Orçamentária_base!J25</f>
        <v>7593.7034839999997</v>
      </c>
      <c r="H23" s="291">
        <f>[16]Orçamentária_base!L25</f>
        <v>9248.7701587302108</v>
      </c>
      <c r="I23" s="291">
        <f>[16]Orçamentária_base!N25</f>
        <v>9109.6932805828692</v>
      </c>
      <c r="J23" s="291">
        <f>[16]Orçamentária_base!P25</f>
        <v>9103.1636050984707</v>
      </c>
      <c r="K23" s="291">
        <f>[16]Financeira_base!R26</f>
        <v>47328.822395190298</v>
      </c>
      <c r="M23" s="285"/>
    </row>
    <row r="24" spans="1:13" ht="15" customHeight="1">
      <c r="A24" s="289"/>
      <c r="C24" s="290" t="s">
        <v>396</v>
      </c>
      <c r="D24" s="291">
        <f>[16]Orçamentária_base!D26</f>
        <v>52.423170659999997</v>
      </c>
      <c r="E24" s="291">
        <v>52.423170659999997</v>
      </c>
      <c r="F24" s="291">
        <v>58.066240999999998</v>
      </c>
      <c r="G24" s="291">
        <f>[16]Orçamentária_base!J26</f>
        <v>55.657066999999998</v>
      </c>
      <c r="H24" s="291">
        <f>[16]Orçamentária_base!L26</f>
        <v>55.657066999999998</v>
      </c>
      <c r="I24" s="291">
        <f>[16]Orçamentária_base!N26</f>
        <v>55.657066999999998</v>
      </c>
      <c r="J24" s="291">
        <f>[16]Orçamentária_base!P26</f>
        <v>109.961518</v>
      </c>
      <c r="K24" s="291">
        <f>[16]Financeira_base!R27</f>
        <v>104.56593703999999</v>
      </c>
      <c r="M24" s="285"/>
    </row>
    <row r="25" spans="1:13" ht="15" customHeight="1">
      <c r="A25" s="289"/>
      <c r="B25" s="289"/>
      <c r="C25" s="290" t="s">
        <v>508</v>
      </c>
      <c r="D25" s="291">
        <f>[16]Orçamentária_base!D27</f>
        <v>18130.785118</v>
      </c>
      <c r="E25" s="291">
        <v>18130.785118</v>
      </c>
      <c r="F25" s="291">
        <v>17953.366312999999</v>
      </c>
      <c r="G25" s="291">
        <f>[16]Orçamentária_base!J27</f>
        <v>16496.213380000001</v>
      </c>
      <c r="H25" s="291">
        <f>[16]Orçamentária_base!L27</f>
        <v>16942.828378999999</v>
      </c>
      <c r="I25" s="291">
        <f>[16]Orçamentária_base!N27</f>
        <v>17209.144297999999</v>
      </c>
      <c r="J25" s="291">
        <f>[16]Orçamentária_base!P27</f>
        <v>17326.622060999998</v>
      </c>
      <c r="K25" s="291">
        <f>[16]Financeira_base!R28</f>
        <v>17371.704708000001</v>
      </c>
      <c r="M25" s="285"/>
    </row>
    <row r="26" spans="1:13" ht="15" customHeight="1">
      <c r="A26" s="289"/>
      <c r="B26" s="299"/>
      <c r="C26" s="290" t="s">
        <v>398</v>
      </c>
      <c r="D26" s="291">
        <f>[16]Orçamentária_base!D28</f>
        <v>31704.757468</v>
      </c>
      <c r="E26" s="291">
        <v>31704.757468</v>
      </c>
      <c r="F26" s="291">
        <v>33520.27188</v>
      </c>
      <c r="G26" s="291">
        <f>[16]Orçamentária_base!J28</f>
        <v>30379.39184</v>
      </c>
      <c r="H26" s="291">
        <f>[16]Orçamentária_base!L28</f>
        <v>30064.690552</v>
      </c>
      <c r="I26" s="291">
        <f>[16]Orçamentária_base!N28</f>
        <v>30372.729793999999</v>
      </c>
      <c r="J26" s="291">
        <f>[16]Orçamentária_base!P28</f>
        <v>30422.342851000001</v>
      </c>
      <c r="K26" s="291">
        <f>[16]Financeira_base!R29</f>
        <v>27550.206741000002</v>
      </c>
      <c r="M26" s="285"/>
    </row>
    <row r="27" spans="1:13" ht="15" customHeight="1">
      <c r="A27" s="289"/>
      <c r="B27" s="299"/>
      <c r="C27" s="290" t="s">
        <v>399</v>
      </c>
      <c r="D27" s="291">
        <f>[16]Orçamentária_base!D29</f>
        <v>113642.913765</v>
      </c>
      <c r="E27" s="291">
        <v>124547.845182</v>
      </c>
      <c r="F27" s="291">
        <v>110059.43243199999</v>
      </c>
      <c r="G27" s="291">
        <f>[16]Orçamentária_base!J29</f>
        <v>103388.728345</v>
      </c>
      <c r="H27" s="291">
        <f>[16]Orçamentária_base!L29</f>
        <v>102150.917005</v>
      </c>
      <c r="I27" s="291">
        <f>[16]Orçamentária_base!N29</f>
        <v>107358.44956299999</v>
      </c>
      <c r="J27" s="291">
        <f>[16]Orçamentária_base!P29</f>
        <v>113271.13445699999</v>
      </c>
      <c r="K27" s="291">
        <f>[16]Financeira_base!R30</f>
        <v>133263.94541099999</v>
      </c>
      <c r="M27" s="285"/>
    </row>
    <row r="28" spans="1:13" ht="15" customHeight="1">
      <c r="A28" s="289"/>
      <c r="B28" s="299"/>
      <c r="C28" s="290" t="s">
        <v>509</v>
      </c>
      <c r="D28" s="291">
        <f>[16]Orçamentária_base!D30</f>
        <v>41418.218424999999</v>
      </c>
      <c r="E28" s="291">
        <v>41418.218424999999</v>
      </c>
      <c r="F28" s="291">
        <v>43651.962333015799</v>
      </c>
      <c r="G28" s="291">
        <f>[16]Orçamentária_base!J30</f>
        <v>52595.145882728386</v>
      </c>
      <c r="H28" s="291">
        <f>[16]Orçamentária_base!L30</f>
        <v>49533.045470144403</v>
      </c>
      <c r="I28" s="291">
        <f>[16]Orçamentária_base!N30</f>
        <v>49855.531495683972</v>
      </c>
      <c r="J28" s="291">
        <f>[16]Orçamentária_base!P30</f>
        <v>49836.275917868901</v>
      </c>
      <c r="K28" s="291">
        <f>[16]Financeira_base!R31</f>
        <v>87036.500437188995</v>
      </c>
      <c r="M28" s="285"/>
    </row>
    <row r="29" spans="1:13" ht="15" hidden="1" customHeight="1">
      <c r="A29" s="289"/>
      <c r="C29" s="290" t="s">
        <v>401</v>
      </c>
      <c r="D29" s="291">
        <f>[16]Orçamentária_base!D31</f>
        <v>0</v>
      </c>
      <c r="E29" s="291">
        <v>0</v>
      </c>
      <c r="F29" s="291">
        <v>0</v>
      </c>
      <c r="G29" s="291">
        <f>[16]Orçamentária_base!J31</f>
        <v>0</v>
      </c>
      <c r="H29" s="291">
        <f>[16]Orçamentária_base!L31</f>
        <v>0</v>
      </c>
      <c r="I29" s="291">
        <f>[16]Orçamentária_base!N31</f>
        <v>0</v>
      </c>
      <c r="J29" s="291">
        <f>[16]Orçamentária_base!P31</f>
        <v>0</v>
      </c>
      <c r="K29" s="291">
        <f>[16]Financeira_base!R32</f>
        <v>0</v>
      </c>
      <c r="M29" s="285"/>
    </row>
    <row r="30" spans="1:13" ht="15" customHeight="1">
      <c r="A30" s="296"/>
      <c r="B30" s="290"/>
      <c r="C30" s="290" t="s">
        <v>402</v>
      </c>
      <c r="D30" s="291">
        <f>[16]Orçamentária_base!D32</f>
        <v>18303.162013000001</v>
      </c>
      <c r="E30" s="291">
        <v>18303.162013000001</v>
      </c>
      <c r="F30" s="291">
        <v>19538.082785000002</v>
      </c>
      <c r="G30" s="291">
        <f>[16]Orçamentária_base!J32</f>
        <v>19602.238627999999</v>
      </c>
      <c r="H30" s="291">
        <f>[16]Orçamentária_base!L32</f>
        <v>20038.868528999999</v>
      </c>
      <c r="I30" s="291">
        <f>[16]Orçamentária_base!N32</f>
        <v>19049.229748000002</v>
      </c>
      <c r="J30" s="291">
        <f>[16]Orçamentária_base!P32</f>
        <v>19281.095683</v>
      </c>
      <c r="K30" s="291">
        <f>[16]Financeira_base!R33</f>
        <v>18934.809595999999</v>
      </c>
      <c r="M30" s="285"/>
    </row>
    <row r="31" spans="1:13" ht="15" customHeight="1">
      <c r="A31" s="296"/>
      <c r="B31" s="290"/>
      <c r="C31" s="290" t="s">
        <v>510</v>
      </c>
      <c r="D31" s="291">
        <f>[16]Orçamentária_base!D33</f>
        <v>50750.457724999993</v>
      </c>
      <c r="E31" s="291">
        <v>50750.457724999993</v>
      </c>
      <c r="F31" s="291">
        <v>50654.233424999999</v>
      </c>
      <c r="G31" s="291">
        <f>[16]Orçamentária_base!J33</f>
        <v>78700.173568999991</v>
      </c>
      <c r="H31" s="291">
        <f>[16]Orçamentária_base!L33</f>
        <v>79770.615001000013</v>
      </c>
      <c r="I31" s="291">
        <f>[16]Orçamentária_base!N33</f>
        <v>80757.395008000007</v>
      </c>
      <c r="J31" s="291">
        <f>[16]Orçamentária_base!P33</f>
        <v>82358.457966999995</v>
      </c>
      <c r="K31" s="291">
        <f>[16]Financeira_base!R36</f>
        <v>57844.865979000002</v>
      </c>
      <c r="M31" s="285"/>
    </row>
    <row r="32" spans="1:13" ht="15" hidden="1" customHeight="1">
      <c r="A32" s="296"/>
      <c r="B32" s="290"/>
      <c r="C32" s="290" t="s">
        <v>408</v>
      </c>
      <c r="D32" s="291" t="e">
        <f>#REF!</f>
        <v>#REF!</v>
      </c>
      <c r="E32" s="291" t="e">
        <v>#REF!</v>
      </c>
      <c r="F32" s="291" t="e">
        <v>#REF!</v>
      </c>
      <c r="G32" s="291" t="e">
        <f>#REF!</f>
        <v>#REF!</v>
      </c>
      <c r="H32" s="291" t="e">
        <f>#REF!</f>
        <v>#REF!</v>
      </c>
      <c r="I32" s="291" t="e">
        <f>#REF!</f>
        <v>#REF!</v>
      </c>
      <c r="J32" s="291" t="e">
        <f>#REF!</f>
        <v>#REF!</v>
      </c>
      <c r="K32" s="291" t="e">
        <f>#REF!</f>
        <v>#REF!</v>
      </c>
      <c r="M32" s="285"/>
    </row>
    <row r="33" spans="1:13" ht="15" hidden="1" customHeight="1">
      <c r="A33" s="296"/>
      <c r="B33" s="290"/>
      <c r="C33" s="290" t="s">
        <v>409</v>
      </c>
      <c r="D33" s="291" t="e">
        <f>#REF!</f>
        <v>#REF!</v>
      </c>
      <c r="E33" s="291" t="e">
        <v>#REF!</v>
      </c>
      <c r="F33" s="291" t="e">
        <v>#REF!</v>
      </c>
      <c r="G33" s="291" t="e">
        <f>#REF!</f>
        <v>#REF!</v>
      </c>
      <c r="H33" s="291" t="e">
        <f>#REF!</f>
        <v>#REF!</v>
      </c>
      <c r="I33" s="291" t="e">
        <f>#REF!</f>
        <v>#REF!</v>
      </c>
      <c r="J33" s="291" t="e">
        <f>#REF!</f>
        <v>#REF!</v>
      </c>
      <c r="K33" s="291" t="e">
        <f>#REF!</f>
        <v>#REF!</v>
      </c>
      <c r="M33" s="285"/>
    </row>
    <row r="34" spans="1:13" ht="19.5">
      <c r="A34" s="298" t="s">
        <v>62</v>
      </c>
      <c r="B34" s="298"/>
      <c r="C34" s="298"/>
      <c r="D34" s="300">
        <f>[16]Orçamentária_base!D37</f>
        <v>507047.75891708076</v>
      </c>
      <c r="E34" s="300">
        <v>516479.99945608078</v>
      </c>
      <c r="F34" s="300">
        <v>503844.53554311086</v>
      </c>
      <c r="G34" s="300">
        <f>[16]Orçamentária_base!J37</f>
        <v>446161.17571440997</v>
      </c>
      <c r="H34" s="300">
        <f>[16]Orçamentária_base!L37</f>
        <v>447758.97279961006</v>
      </c>
      <c r="I34" s="300">
        <f>[16]Orçamentária_base!N37</f>
        <v>449053.29974281002</v>
      </c>
      <c r="J34" s="300">
        <f>[16]Orçamentária_base!P37</f>
        <v>451985.22126900998</v>
      </c>
      <c r="K34" s="300">
        <f>[16]Financeira_base!R39</f>
        <v>465075.67063432082</v>
      </c>
      <c r="M34" s="285"/>
    </row>
    <row r="35" spans="1:13" ht="15" customHeight="1">
      <c r="A35" s="289"/>
      <c r="B35" s="301"/>
      <c r="C35" s="301" t="s">
        <v>410</v>
      </c>
      <c r="D35" s="302">
        <f>[16]Orçamentária_base!D38</f>
        <v>881.05682000000002</v>
      </c>
      <c r="E35" s="302">
        <v>817.16940199999999</v>
      </c>
      <c r="F35" s="302">
        <v>929.35794499999997</v>
      </c>
      <c r="G35" s="302">
        <f>[16]Orçamentária_base!J38</f>
        <v>400.566283</v>
      </c>
      <c r="H35" s="302">
        <f>[16]Orçamentária_base!L38</f>
        <v>367.61916100000002</v>
      </c>
      <c r="I35" s="302">
        <f>[16]Orçamentária_base!N38</f>
        <v>370.10439000000002</v>
      </c>
      <c r="J35" s="302">
        <f>[16]Orçamentária_base!P38</f>
        <v>353.928405</v>
      </c>
      <c r="K35" s="302">
        <f>[16]Financeira_base!R40</f>
        <v>690.83553846999996</v>
      </c>
      <c r="M35" s="285"/>
    </row>
    <row r="36" spans="1:13" ht="15" customHeight="1">
      <c r="A36" s="289"/>
      <c r="B36" s="301"/>
      <c r="C36" s="301" t="s">
        <v>411</v>
      </c>
      <c r="D36" s="302">
        <f>[16]Orçamentária_base!D39</f>
        <v>68277.365297680852</v>
      </c>
      <c r="E36" s="302">
        <v>74501.456088680861</v>
      </c>
      <c r="F36" s="302">
        <v>70422.853103490852</v>
      </c>
      <c r="G36" s="302">
        <f>[16]Orçamentária_base!J39</f>
        <v>64156.54645794</v>
      </c>
      <c r="H36" s="302">
        <f>[16]Orçamentária_base!L39</f>
        <v>63387.916101939998</v>
      </c>
      <c r="I36" s="302">
        <f>[16]Orçamentária_base!N39</f>
        <v>66512.740245940004</v>
      </c>
      <c r="J36" s="302">
        <f>[16]Orçamentária_base!P39</f>
        <v>69844.704870939997</v>
      </c>
      <c r="K36" s="302">
        <f>[16]Financeira_base!R41</f>
        <v>80493.975559520011</v>
      </c>
      <c r="M36" s="285"/>
    </row>
    <row r="37" spans="1:13" ht="19.5">
      <c r="A37" s="289"/>
      <c r="B37" s="301"/>
      <c r="C37" s="301" t="s">
        <v>412</v>
      </c>
      <c r="D37" s="302">
        <f>[16]Orçamentária_base!D40</f>
        <v>19022.854481999999</v>
      </c>
      <c r="E37" s="302">
        <v>19022.854481999999</v>
      </c>
      <c r="F37" s="302">
        <v>20123.087065159998</v>
      </c>
      <c r="G37" s="302">
        <f>[16]Orçamentária_base!J40</f>
        <v>18227.635104000001</v>
      </c>
      <c r="H37" s="302">
        <f>[16]Orçamentária_base!L40</f>
        <v>18038.814331200003</v>
      </c>
      <c r="I37" s="302">
        <f>[16]Orçamentária_base!N40</f>
        <v>18223.6378764</v>
      </c>
      <c r="J37" s="302">
        <f>[16]Orçamentária_base!P40</f>
        <v>18253.4057106</v>
      </c>
      <c r="K37" s="302">
        <f>[16]Financeira_base!R42</f>
        <v>16530.124044600001</v>
      </c>
      <c r="M37" s="285"/>
    </row>
    <row r="38" spans="1:13" ht="19.5" hidden="1">
      <c r="A38" s="289"/>
      <c r="B38" s="301"/>
      <c r="C38" s="301" t="s">
        <v>413</v>
      </c>
      <c r="D38" s="302">
        <f>[16]Orçamentária_base!D41</f>
        <v>0</v>
      </c>
      <c r="E38" s="302">
        <v>0</v>
      </c>
      <c r="F38" s="302">
        <v>0</v>
      </c>
      <c r="G38" s="302">
        <f>[16]Orçamentária_base!J41</f>
        <v>0</v>
      </c>
      <c r="H38" s="302">
        <f>[16]Orçamentária_base!L41</f>
        <v>0</v>
      </c>
      <c r="I38" s="302">
        <f>[16]Orçamentária_base!N41</f>
        <v>0</v>
      </c>
      <c r="J38" s="302">
        <f>[16]Orçamentária_base!P41</f>
        <v>0</v>
      </c>
      <c r="K38" s="302" t="e">
        <f>#REF!</f>
        <v>#REF!</v>
      </c>
      <c r="M38" s="285"/>
    </row>
    <row r="39" spans="1:13" ht="19.5">
      <c r="A39" s="289"/>
      <c r="B39" s="303"/>
      <c r="C39" s="303" t="s">
        <v>414</v>
      </c>
      <c r="D39" s="302">
        <f>[16]Orçamentária_base!D42</f>
        <v>415471.98541599995</v>
      </c>
      <c r="E39" s="302">
        <v>418610.94271099992</v>
      </c>
      <c r="F39" s="302">
        <v>408283.87886190997</v>
      </c>
      <c r="G39" s="302">
        <f>[16]Orçamentária_base!J42</f>
        <v>359702.71715233999</v>
      </c>
      <c r="H39" s="302">
        <f>[16]Orçamentária_base!L42</f>
        <v>362302.51275134005</v>
      </c>
      <c r="I39" s="302">
        <f>[16]Orçamentária_base!N42</f>
        <v>360288.00236534001</v>
      </c>
      <c r="J39" s="302">
        <f>[16]Orçamentária_base!P42</f>
        <v>359776.11894633999</v>
      </c>
      <c r="K39" s="302">
        <f>[16]Financeira_base!R44</f>
        <v>346268.84997908084</v>
      </c>
      <c r="M39" s="285"/>
    </row>
    <row r="40" spans="1:13" ht="15" customHeight="1">
      <c r="A40" s="289"/>
      <c r="B40" s="301"/>
      <c r="C40" s="301" t="s">
        <v>511</v>
      </c>
      <c r="D40" s="302">
        <f>[16]Orçamentária_base!D43</f>
        <v>3394.4969013999998</v>
      </c>
      <c r="E40" s="302">
        <v>3527.5767723999998</v>
      </c>
      <c r="F40" s="302">
        <v>4085.3585675500008</v>
      </c>
      <c r="G40" s="302">
        <f>[16]Orçamentária_base!J43</f>
        <v>3673.7107171300004</v>
      </c>
      <c r="H40" s="302">
        <f>[16]Orçamentária_base!L43</f>
        <v>3662.1104541300001</v>
      </c>
      <c r="I40" s="302">
        <f>[16]Orçamentária_base!N43</f>
        <v>3658.8148651300007</v>
      </c>
      <c r="J40" s="302">
        <f>[16]Orçamentária_base!P43</f>
        <v>3757.0633361299997</v>
      </c>
      <c r="K40" s="302">
        <f>[16]Financeira_base!R48</f>
        <v>10939.65517054</v>
      </c>
      <c r="M40" s="285"/>
    </row>
    <row r="41" spans="1:13" ht="19.5">
      <c r="A41" s="298" t="s">
        <v>71</v>
      </c>
      <c r="B41" s="306"/>
      <c r="C41" s="306"/>
      <c r="D41" s="307">
        <f>[16]Orçamentária_base!D45</f>
        <v>2202444.365941132</v>
      </c>
      <c r="E41" s="307">
        <v>2203424.8680210309</v>
      </c>
      <c r="F41" s="307">
        <v>2184603.0871252269</v>
      </c>
      <c r="G41" s="307">
        <f>[16]Orçamentária_base!J45</f>
        <v>1921016.1708164341</v>
      </c>
      <c r="H41" s="307">
        <f>[16]Orçamentária_base!L45</f>
        <v>1918585.0408705922</v>
      </c>
      <c r="I41" s="307">
        <f>[16]Orçamentária_base!N45</f>
        <v>1923848.84985528</v>
      </c>
      <c r="J41" s="307">
        <f>[16]Orçamentária_base!P45</f>
        <v>1907882.1779933036</v>
      </c>
      <c r="K41" s="307">
        <f>[16]Financeira_base!R49</f>
        <v>1860360.1803295412</v>
      </c>
      <c r="M41" s="285"/>
    </row>
    <row r="42" spans="1:13" ht="19.5">
      <c r="A42" s="298" t="s">
        <v>512</v>
      </c>
      <c r="B42" s="153"/>
      <c r="C42" s="306"/>
      <c r="D42" s="308">
        <f>[16]Orçamentária_base!D47</f>
        <v>2183188.105501886</v>
      </c>
      <c r="E42" s="308">
        <v>2177737.032682634</v>
      </c>
      <c r="F42" s="308">
        <v>2180766.6165864258</v>
      </c>
      <c r="G42" s="308">
        <f>[16]Orçamentária_base!J47</f>
        <v>2042890.0564332083</v>
      </c>
      <c r="H42" s="308">
        <f>[16]Orçamentária_base!L47</f>
        <v>2047402.7862656401</v>
      </c>
      <c r="I42" s="308">
        <f>[16]Orçamentária_base!N47</f>
        <v>2049780.574602742</v>
      </c>
      <c r="J42" s="308">
        <f>[16]Orçamentária_base!P47</f>
        <v>2072752.11897086</v>
      </c>
      <c r="K42" s="308">
        <f>[16]Financeira_base!R50</f>
        <v>1826218.9372994103</v>
      </c>
      <c r="M42" s="285"/>
    </row>
    <row r="43" spans="1:13" ht="18.75" customHeight="1">
      <c r="B43" s="306" t="s">
        <v>420</v>
      </c>
      <c r="C43" s="306"/>
      <c r="D43" s="307">
        <f>[16]Orçamentária_base!D48</f>
        <v>918969.23949000868</v>
      </c>
      <c r="E43" s="307">
        <v>913698.65949024889</v>
      </c>
      <c r="F43" s="307">
        <v>918328.94786699989</v>
      </c>
      <c r="G43" s="307">
        <f>[16]Orçamentária_base!J48</f>
        <v>869887.17391500005</v>
      </c>
      <c r="H43" s="307">
        <f>[16]Orçamentária_base!L48</f>
        <v>872886.91808500001</v>
      </c>
      <c r="I43" s="307">
        <f>[16]Orçamentária_base!N48</f>
        <v>876157.52595200005</v>
      </c>
      <c r="J43" s="307">
        <f>[16]Orçamentária_base!P48</f>
        <v>879569.96233300003</v>
      </c>
      <c r="K43" s="307">
        <f>[16]Financeira_base!R51</f>
        <v>798083.11031523987</v>
      </c>
      <c r="M43" s="285"/>
    </row>
    <row r="44" spans="1:13" ht="15" customHeight="1">
      <c r="B44" s="306" t="s">
        <v>421</v>
      </c>
      <c r="C44" s="306"/>
      <c r="D44" s="307">
        <f>[16]Orçamentária_base!D49</f>
        <v>381397.83205691271</v>
      </c>
      <c r="E44" s="307">
        <v>380392.13561491272</v>
      </c>
      <c r="F44" s="307">
        <v>375791.81763299997</v>
      </c>
      <c r="G44" s="307">
        <f>[16]Orçamentária_base!J49</f>
        <v>365576.62550899998</v>
      </c>
      <c r="H44" s="307">
        <f>[16]Orçamentária_base!L49</f>
        <v>363678.72539100016</v>
      </c>
      <c r="I44" s="307">
        <f>[16]Orçamentária_base!N49</f>
        <v>360420.09028299985</v>
      </c>
      <c r="J44" s="307">
        <f>[16]Orçamentária_base!P49</f>
        <v>360301.61354999995</v>
      </c>
      <c r="K44" s="307">
        <f>[16]Financeira_base!R52</f>
        <v>339368.36269480223</v>
      </c>
      <c r="M44" s="285"/>
    </row>
    <row r="45" spans="1:13" ht="15" customHeight="1">
      <c r="B45" s="306" t="s">
        <v>422</v>
      </c>
      <c r="C45" s="306"/>
      <c r="D45" s="308">
        <f>[16]Orçamentária_base!D50</f>
        <v>350421.33809968556</v>
      </c>
      <c r="E45" s="308">
        <v>315835.36354447226</v>
      </c>
      <c r="F45" s="308">
        <v>322918.09480842593</v>
      </c>
      <c r="G45" s="308">
        <f>[16]Orçamentária_base!J50</f>
        <v>283147.73246444808</v>
      </c>
      <c r="H45" s="308">
        <f>[16]Orçamentária_base!L50</f>
        <v>286537.02782442013</v>
      </c>
      <c r="I45" s="308">
        <f>[16]Orçamentária_base!N50</f>
        <v>289472.48458552215</v>
      </c>
      <c r="J45" s="308">
        <f>[16]Orçamentária_base!P50</f>
        <v>305708.48181864008</v>
      </c>
      <c r="K45" s="308">
        <f>[16]Financeira_base!R53</f>
        <v>316933.13040536776</v>
      </c>
      <c r="M45" s="285"/>
    </row>
    <row r="46" spans="1:13" ht="15" customHeight="1">
      <c r="B46" s="301"/>
      <c r="C46" s="301" t="s">
        <v>423</v>
      </c>
      <c r="D46" s="302">
        <f>[16]Orçamentária_base!D51</f>
        <v>78596.117340664117</v>
      </c>
      <c r="E46" s="310">
        <v>77964.857340335919</v>
      </c>
      <c r="F46" s="310">
        <v>79573.170582335923</v>
      </c>
      <c r="G46" s="310">
        <f>[16]Orçamentária_base!J51</f>
        <v>71906.768926460005</v>
      </c>
      <c r="H46" s="310">
        <f>[16]Orçamentária_base!L51</f>
        <v>72046.038603333596</v>
      </c>
      <c r="I46" s="310">
        <f>[16]Orçamentária_base!N51</f>
        <v>72885.555102700004</v>
      </c>
      <c r="J46" s="310">
        <f>[16]Orçamentária_base!P51</f>
        <v>72836.56203465999</v>
      </c>
      <c r="K46" s="302">
        <f>[16]Financeira_base!R54</f>
        <v>66156.710042170002</v>
      </c>
      <c r="M46" s="285"/>
    </row>
    <row r="47" spans="1:13" ht="15" customHeight="1">
      <c r="B47" s="301"/>
      <c r="C47" s="301" t="s">
        <v>424</v>
      </c>
      <c r="D47" s="310">
        <f>[16]Orçamentária_base!D52</f>
        <v>170.63998900000001</v>
      </c>
      <c r="E47" s="310">
        <v>170.63998900000001</v>
      </c>
      <c r="F47" s="310">
        <v>175.63998900000001</v>
      </c>
      <c r="G47" s="310">
        <f>[16]Orçamentária_base!J52</f>
        <v>184.093797</v>
      </c>
      <c r="H47" s="310">
        <f>[16]Orçamentária_base!L52</f>
        <v>184.093797</v>
      </c>
      <c r="I47" s="310">
        <f>[16]Orçamentária_base!N52</f>
        <v>184.093797</v>
      </c>
      <c r="J47" s="310">
        <f>[16]Orçamentária_base!P52</f>
        <v>184.093797</v>
      </c>
      <c r="K47" s="310">
        <f>[16]Financeira_base!R55</f>
        <v>174.093797</v>
      </c>
      <c r="M47" s="285"/>
    </row>
    <row r="48" spans="1:13" s="313" customFormat="1" ht="15" customHeight="1">
      <c r="B48" s="311"/>
      <c r="C48" s="301" t="s">
        <v>513</v>
      </c>
      <c r="D48" s="312">
        <f>[16]Orçamentária_base!D53</f>
        <v>4801.7102599999998</v>
      </c>
      <c r="E48" s="310">
        <v>4801.7102599999998</v>
      </c>
      <c r="F48" s="310">
        <v>2847</v>
      </c>
      <c r="G48" s="310">
        <f>[16]Orçamentária_base!J53</f>
        <v>3000</v>
      </c>
      <c r="H48" s="310">
        <f>[16]Orçamentária_base!L53</f>
        <v>3783.474044</v>
      </c>
      <c r="I48" s="310">
        <f>[16]Orçamentária_base!N53</f>
        <v>3798.303308</v>
      </c>
      <c r="J48" s="310">
        <f>[16]Orçamentária_base!P53</f>
        <v>18696.601914999999</v>
      </c>
      <c r="K48" s="312" t="e">
        <f>#REF!</f>
        <v>#REF!</v>
      </c>
      <c r="M48" s="285"/>
    </row>
    <row r="49" spans="2:13" ht="15" hidden="1" customHeight="1">
      <c r="B49" s="301"/>
      <c r="C49" s="301" t="s">
        <v>514</v>
      </c>
      <c r="D49" s="310">
        <f>[16]Orçamentária_base!D54</f>
        <v>0</v>
      </c>
      <c r="E49" s="310">
        <v>0</v>
      </c>
      <c r="F49" s="310">
        <v>0</v>
      </c>
      <c r="G49" s="310">
        <f>[16]Orçamentária_base!J54</f>
        <v>0</v>
      </c>
      <c r="H49" s="310">
        <f>[16]Orçamentária_base!L54</f>
        <v>0</v>
      </c>
      <c r="I49" s="310">
        <f>[16]Orçamentária_base!N54</f>
        <v>0</v>
      </c>
      <c r="J49" s="310">
        <f>[16]Orçamentária_base!P54</f>
        <v>0</v>
      </c>
      <c r="K49" s="310">
        <f>[16]Financeira_base!R56</f>
        <v>10162</v>
      </c>
      <c r="M49" s="285"/>
    </row>
    <row r="50" spans="2:13" ht="15" customHeight="1">
      <c r="B50" s="301"/>
      <c r="C50" s="301" t="s">
        <v>515</v>
      </c>
      <c r="D50" s="310">
        <f>[16]Orçamentária_base!D55</f>
        <v>946.88442311999995</v>
      </c>
      <c r="E50" s="310">
        <v>946.88442311999995</v>
      </c>
      <c r="F50" s="310">
        <v>941.88442343999998</v>
      </c>
      <c r="G50" s="310">
        <f>[16]Orçamentária_base!J55</f>
        <v>810.21924399999989</v>
      </c>
      <c r="H50" s="310">
        <f>[16]Orçamentária_base!L55</f>
        <v>810.21924399999989</v>
      </c>
      <c r="I50" s="310">
        <f>[16]Orçamentária_base!N55</f>
        <v>810.21924399999989</v>
      </c>
      <c r="J50" s="310">
        <f>[16]Orçamentária_base!P55</f>
        <v>806.66242799999998</v>
      </c>
      <c r="K50" s="310"/>
      <c r="M50" s="285"/>
    </row>
    <row r="51" spans="2:13" ht="15" customHeight="1">
      <c r="B51" s="301"/>
      <c r="C51" s="301" t="s">
        <v>427</v>
      </c>
      <c r="D51" s="310">
        <f>[16]Orçamentária_base!D56</f>
        <v>103931.78640364914</v>
      </c>
      <c r="E51" s="310">
        <v>103485.11640310859</v>
      </c>
      <c r="F51" s="310">
        <v>103362.701231</v>
      </c>
      <c r="G51" s="310">
        <f>[16]Orçamentária_base!J56</f>
        <v>90575.537818346551</v>
      </c>
      <c r="H51" s="310">
        <f>[16]Orçamentária_base!L56</f>
        <v>91408.629492059627</v>
      </c>
      <c r="I51" s="310">
        <f>[16]Orçamentária_base!N56</f>
        <v>93781.76617717692</v>
      </c>
      <c r="J51" s="310">
        <f>[16]Orçamentária_base!P56</f>
        <v>93710.592421581387</v>
      </c>
      <c r="K51" s="310">
        <f>[16]Financeira_base!R58</f>
        <v>773.08230000000003</v>
      </c>
      <c r="L51" s="285"/>
      <c r="M51" s="285"/>
    </row>
    <row r="52" spans="2:13" ht="15" customHeight="1">
      <c r="B52" s="301"/>
      <c r="C52" s="301" t="s">
        <v>429</v>
      </c>
      <c r="D52" s="302">
        <f>[16]Orçamentária_base!D57</f>
        <v>52.423170659999997</v>
      </c>
      <c r="E52" s="310">
        <v>52.423170659999997</v>
      </c>
      <c r="F52" s="310">
        <v>58.066240999999998</v>
      </c>
      <c r="G52" s="310">
        <f>[16]Orçamentária_base!J57</f>
        <v>55.657066999999998</v>
      </c>
      <c r="H52" s="310">
        <f>[16]Orçamentária_base!L57</f>
        <v>55.657066999999998</v>
      </c>
      <c r="I52" s="310">
        <f>[16]Orçamentária_base!N57</f>
        <v>55.657066999999998</v>
      </c>
      <c r="J52" s="310">
        <f>[16]Orçamentária_base!P57</f>
        <v>109.961518</v>
      </c>
      <c r="K52" s="302">
        <f>[16]Financeira_base!R59</f>
        <v>79793.173237972558</v>
      </c>
      <c r="M52" s="285"/>
    </row>
    <row r="53" spans="2:13" ht="15" customHeight="1">
      <c r="B53" s="301"/>
      <c r="C53" s="301" t="s">
        <v>516</v>
      </c>
      <c r="D53" s="310">
        <f>[16]Orçamentária_base!D58</f>
        <v>0</v>
      </c>
      <c r="E53" s="310">
        <v>0</v>
      </c>
      <c r="F53" s="310">
        <v>1456.861343</v>
      </c>
      <c r="G53" s="310">
        <f>[16]Orçamentária_base!J58</f>
        <v>664.07399999999996</v>
      </c>
      <c r="H53" s="310">
        <f>[16]Orçamentária_base!L58</f>
        <v>1144.0740000000001</v>
      </c>
      <c r="I53" s="310">
        <f>[16]Orçamentária_base!N58</f>
        <v>1645.2043000000001</v>
      </c>
      <c r="J53" s="310">
        <f>[16]Orçamentária_base!P58</f>
        <v>2681.5483509999999</v>
      </c>
      <c r="K53" s="310" t="e">
        <f>#REF!</f>
        <v>#REF!</v>
      </c>
      <c r="M53" s="285"/>
    </row>
    <row r="54" spans="2:13" ht="15" hidden="1" customHeight="1">
      <c r="B54" s="301"/>
      <c r="C54" s="301" t="s">
        <v>517</v>
      </c>
      <c r="D54" s="310">
        <f>[16]Orçamentária_base!D59</f>
        <v>0</v>
      </c>
      <c r="E54" s="310">
        <v>0</v>
      </c>
      <c r="F54" s="310">
        <v>0</v>
      </c>
      <c r="G54" s="310">
        <f>[16]Orçamentária_base!J59</f>
        <v>0</v>
      </c>
      <c r="H54" s="310">
        <f>[16]Orçamentária_base!L59</f>
        <v>0</v>
      </c>
      <c r="I54" s="310">
        <f>[16]Orçamentária_base!N59</f>
        <v>0</v>
      </c>
      <c r="J54" s="310">
        <f>[16]Orçamentária_base!P59</f>
        <v>0</v>
      </c>
      <c r="K54" s="310">
        <f>[16]Financeira_base!R61</f>
        <v>104.56593703999999</v>
      </c>
      <c r="M54" s="285"/>
    </row>
    <row r="55" spans="2:13" ht="15" hidden="1" customHeight="1">
      <c r="B55" s="301"/>
      <c r="C55" s="301" t="s">
        <v>518</v>
      </c>
      <c r="D55" s="310">
        <f>[16]Orçamentária_base!D60</f>
        <v>0</v>
      </c>
      <c r="E55" s="310">
        <v>0</v>
      </c>
      <c r="F55" s="310">
        <v>0</v>
      </c>
      <c r="G55" s="310">
        <f>[16]Orçamentária_base!J60</f>
        <v>0</v>
      </c>
      <c r="H55" s="310">
        <f>[16]Orçamentária_base!L60</f>
        <v>0</v>
      </c>
      <c r="I55" s="310">
        <f>[16]Orçamentária_base!N60</f>
        <v>0</v>
      </c>
      <c r="J55" s="310">
        <f>[16]Orçamentária_base!P60</f>
        <v>0</v>
      </c>
      <c r="K55" s="310">
        <f>[16]Financeira_base!R62</f>
        <v>56413.35212987</v>
      </c>
      <c r="M55" s="285"/>
    </row>
    <row r="56" spans="2:13" ht="19.5" hidden="1">
      <c r="B56" s="301"/>
      <c r="C56" s="154" t="s">
        <v>519</v>
      </c>
      <c r="D56" s="310">
        <f>[16]Orçamentária_base!D61</f>
        <v>0</v>
      </c>
      <c r="E56" s="365">
        <v>0</v>
      </c>
      <c r="F56" s="365">
        <v>0</v>
      </c>
      <c r="G56" s="365">
        <f>[16]Orçamentária_base!J61</f>
        <v>0</v>
      </c>
      <c r="H56" s="365">
        <f>[16]Orçamentária_base!L61</f>
        <v>0</v>
      </c>
      <c r="I56" s="365">
        <f>[16]Orçamentária_base!N61</f>
        <v>0</v>
      </c>
      <c r="J56" s="365">
        <f>[16]Orçamentária_base!P61</f>
        <v>0</v>
      </c>
      <c r="K56" s="310">
        <f>[16]Financeira_base!R63</f>
        <v>3096.0899999999997</v>
      </c>
      <c r="M56" s="285"/>
    </row>
    <row r="57" spans="2:13" ht="19.5" hidden="1">
      <c r="B57" s="301"/>
      <c r="C57" s="154" t="s">
        <v>520</v>
      </c>
      <c r="D57" s="310">
        <f>[16]Orçamentária_base!D62</f>
        <v>0</v>
      </c>
      <c r="E57" s="365">
        <v>0</v>
      </c>
      <c r="F57" s="365">
        <v>0</v>
      </c>
      <c r="G57" s="365">
        <f>[16]Orçamentária_base!J62</f>
        <v>0</v>
      </c>
      <c r="H57" s="365">
        <f>[16]Orçamentária_base!L62</f>
        <v>0</v>
      </c>
      <c r="I57" s="365">
        <f>[16]Orçamentária_base!N62</f>
        <v>0</v>
      </c>
      <c r="J57" s="365">
        <f>[16]Orçamentária_base!P62</f>
        <v>0</v>
      </c>
      <c r="K57" s="310">
        <f>[16]Financeira_base!Z64</f>
        <v>0</v>
      </c>
      <c r="M57" s="285"/>
    </row>
    <row r="58" spans="2:13" ht="19.5">
      <c r="B58" s="301"/>
      <c r="C58" s="301" t="s">
        <v>521</v>
      </c>
      <c r="D58" s="310">
        <f>[16]Orçamentária_base!D63</f>
        <v>46870.071542279999</v>
      </c>
      <c r="E58" s="310">
        <v>46987.765108</v>
      </c>
      <c r="F58" s="310">
        <v>46179.421770649999</v>
      </c>
      <c r="G58" s="310">
        <f>[16]Orçamentária_base!J63</f>
        <v>37817.668355790003</v>
      </c>
      <c r="H58" s="310">
        <f>[16]Orçamentária_base!L63</f>
        <v>38366.891122550005</v>
      </c>
      <c r="I58" s="310">
        <f>[16]Orçamentária_base!N63</f>
        <v>38398.68839625</v>
      </c>
      <c r="J58" s="310">
        <f>[16]Orçamentária_base!P63</f>
        <v>38938.876009790001</v>
      </c>
      <c r="K58" s="310" t="e">
        <f>#REF!</f>
        <v>#REF!</v>
      </c>
      <c r="M58" s="285"/>
    </row>
    <row r="59" spans="2:13" ht="19.5">
      <c r="B59" s="301"/>
      <c r="C59" s="301" t="s">
        <v>522</v>
      </c>
      <c r="D59" s="310">
        <f>[16]Orçamentária_base!D64</f>
        <v>3845.4933369815099</v>
      </c>
      <c r="E59" s="310">
        <v>3845.4933369815099</v>
      </c>
      <c r="F59" s="310">
        <v>3845.493336</v>
      </c>
      <c r="G59" s="310">
        <f>[16]Orçamentária_base!J64</f>
        <v>3752.4423710000001</v>
      </c>
      <c r="H59" s="310">
        <f>[16]Orçamentária_base!L64</f>
        <v>3791.1951079999999</v>
      </c>
      <c r="I59" s="310">
        <f>[16]Orçamentária_base!N64</f>
        <v>4714.3951079999997</v>
      </c>
      <c r="J59" s="310">
        <f>[16]Orçamentária_base!P64</f>
        <v>4718.679862</v>
      </c>
      <c r="K59" s="310" t="e">
        <f>#REF!</f>
        <v>#REF!</v>
      </c>
      <c r="M59" s="285"/>
    </row>
    <row r="60" spans="2:13" ht="15" hidden="1" customHeight="1">
      <c r="B60" s="301"/>
      <c r="C60" s="301" t="s">
        <v>523</v>
      </c>
      <c r="D60" s="310">
        <f>[16]Orçamentária_base!D65</f>
        <v>0</v>
      </c>
      <c r="E60" s="310">
        <v>0</v>
      </c>
      <c r="F60" s="310">
        <v>0</v>
      </c>
      <c r="G60" s="310">
        <f>[16]Orçamentária_base!J65</f>
        <v>0</v>
      </c>
      <c r="H60" s="310">
        <f>[16]Orçamentária_base!L65</f>
        <v>0</v>
      </c>
      <c r="I60" s="310">
        <f>[16]Orçamentária_base!N65</f>
        <v>0</v>
      </c>
      <c r="J60" s="310">
        <f>[16]Orçamentária_base!P65</f>
        <v>0</v>
      </c>
      <c r="K60" s="310">
        <f>[16]Financeira_base!R67</f>
        <v>1088</v>
      </c>
      <c r="M60" s="285"/>
    </row>
    <row r="61" spans="2:13" ht="15" customHeight="1">
      <c r="B61" s="301"/>
      <c r="C61" s="301" t="s">
        <v>524</v>
      </c>
      <c r="D61" s="310">
        <f>[16]Orçamentária_base!D66</f>
        <v>21240.010869999998</v>
      </c>
      <c r="E61" s="310">
        <v>21240.010869999998</v>
      </c>
      <c r="F61" s="310">
        <v>20642.148799999999</v>
      </c>
      <c r="G61" s="310">
        <f>[16]Orçamentária_base!J66</f>
        <v>20714.507395000001</v>
      </c>
      <c r="H61" s="310">
        <f>[16]Orçamentária_base!L66</f>
        <v>20427.507395000001</v>
      </c>
      <c r="I61" s="310">
        <f>[16]Orçamentária_base!N66</f>
        <v>20445.507395000001</v>
      </c>
      <c r="J61" s="310">
        <f>[16]Orçamentária_base!P66</f>
        <v>19883.658722</v>
      </c>
      <c r="K61" s="310"/>
      <c r="M61" s="285"/>
    </row>
    <row r="62" spans="2:13" ht="15" hidden="1" customHeight="1">
      <c r="B62" s="301"/>
      <c r="C62" s="154" t="s">
        <v>444</v>
      </c>
      <c r="D62" s="310">
        <f>[16]Orçamentária_base!D67</f>
        <v>0</v>
      </c>
      <c r="E62" s="365">
        <v>0</v>
      </c>
      <c r="F62" s="365">
        <v>0</v>
      </c>
      <c r="G62" s="365">
        <f>[16]Orçamentária_base!J67</f>
        <v>0</v>
      </c>
      <c r="H62" s="365">
        <f>[16]Orçamentária_base!L67</f>
        <v>0</v>
      </c>
      <c r="I62" s="365">
        <f>[16]Orçamentária_base!N67</f>
        <v>0</v>
      </c>
      <c r="J62" s="365">
        <f>[16]Orçamentária_base!P67</f>
        <v>0</v>
      </c>
      <c r="K62" s="310"/>
      <c r="M62" s="285"/>
    </row>
    <row r="63" spans="2:13" ht="15" hidden="1" customHeight="1">
      <c r="B63" s="301"/>
      <c r="C63" s="155" t="s">
        <v>525</v>
      </c>
      <c r="D63" s="310">
        <f>[16]Orçamentária_base!D68</f>
        <v>0</v>
      </c>
      <c r="E63" s="366">
        <v>0</v>
      </c>
      <c r="F63" s="366">
        <v>0</v>
      </c>
      <c r="G63" s="366">
        <f>[16]Orçamentária_base!J68</f>
        <v>0</v>
      </c>
      <c r="H63" s="366">
        <f>[16]Orçamentária_base!L68</f>
        <v>0</v>
      </c>
      <c r="I63" s="366">
        <f>[16]Orçamentária_base!N68</f>
        <v>0</v>
      </c>
      <c r="J63" s="366">
        <f>[16]Orçamentária_base!P68</f>
        <v>0</v>
      </c>
      <c r="K63" s="310"/>
      <c r="M63" s="285"/>
    </row>
    <row r="64" spans="2:13" ht="15" hidden="1" customHeight="1">
      <c r="B64" s="301"/>
      <c r="C64" s="155" t="s">
        <v>526</v>
      </c>
      <c r="D64" s="310">
        <f>[16]Orçamentária_base!D69</f>
        <v>0</v>
      </c>
      <c r="E64" s="366">
        <v>0</v>
      </c>
      <c r="F64" s="366">
        <v>0</v>
      </c>
      <c r="G64" s="366">
        <f>[16]Orçamentária_base!J69</f>
        <v>0</v>
      </c>
      <c r="H64" s="366">
        <f>[16]Orçamentária_base!L69</f>
        <v>0</v>
      </c>
      <c r="I64" s="366">
        <f>[16]Orçamentária_base!N69</f>
        <v>0</v>
      </c>
      <c r="J64" s="366">
        <f>[16]Orçamentária_base!P69</f>
        <v>0</v>
      </c>
      <c r="K64" s="310">
        <f>[16]Financeira_base!R68</f>
        <v>33854.091482329997</v>
      </c>
      <c r="M64" s="285"/>
    </row>
    <row r="65" spans="1:13" ht="15" hidden="1" customHeight="1">
      <c r="B65" s="301"/>
      <c r="C65" s="154" t="s">
        <v>447</v>
      </c>
      <c r="D65" s="302">
        <f>[16]Orçamentária_base!D70</f>
        <v>21240.010869999998</v>
      </c>
      <c r="E65" s="310">
        <v>21240.010869999998</v>
      </c>
      <c r="F65" s="310">
        <v>20642.148799999999</v>
      </c>
      <c r="G65" s="310">
        <f>[16]Orçamentária_base!J70</f>
        <v>20714.507395000001</v>
      </c>
      <c r="H65" s="310">
        <f>[16]Orçamentária_base!L70</f>
        <v>20427.507395000001</v>
      </c>
      <c r="I65" s="310">
        <f>[16]Orçamentária_base!N70</f>
        <v>20445.507395000001</v>
      </c>
      <c r="J65" s="310">
        <f>[16]Orçamentária_base!P70</f>
        <v>19883.658722</v>
      </c>
      <c r="K65" s="302">
        <f>[16]Financeira_base!R69</f>
        <v>2384.0521399999998</v>
      </c>
      <c r="M65" s="285"/>
    </row>
    <row r="66" spans="1:13" ht="15" customHeight="1">
      <c r="B66" s="301"/>
      <c r="C66" s="301" t="s">
        <v>527</v>
      </c>
      <c r="D66" s="310">
        <f>[16]Orçamentária_base!D71</f>
        <v>4000</v>
      </c>
      <c r="E66" s="310">
        <v>4000</v>
      </c>
      <c r="F66" s="310">
        <v>4000</v>
      </c>
      <c r="G66" s="310">
        <f>[16]Orçamentária_base!J71</f>
        <v>4000</v>
      </c>
      <c r="H66" s="310">
        <f>[16]Orçamentária_base!L71</f>
        <v>4000</v>
      </c>
      <c r="I66" s="310">
        <f>[16]Orçamentária_base!N71</f>
        <v>4000</v>
      </c>
      <c r="J66" s="310">
        <f>[16]Orçamentária_base!P71</f>
        <v>4000</v>
      </c>
      <c r="K66" s="310">
        <f>[16]Financeira_base!R70</f>
        <v>0</v>
      </c>
      <c r="M66" s="285"/>
    </row>
    <row r="67" spans="1:13" s="313" customFormat="1" ht="15" hidden="1" customHeight="1">
      <c r="B67" s="311"/>
      <c r="C67" s="301" t="s">
        <v>528</v>
      </c>
      <c r="D67" s="312">
        <f>[16]Orçamentária_base!D72</f>
        <v>37647.979292064505</v>
      </c>
      <c r="E67" s="310">
        <v>0</v>
      </c>
      <c r="F67" s="310">
        <v>0</v>
      </c>
      <c r="G67" s="310">
        <f>[16]Orçamentária_base!J72</f>
        <v>0</v>
      </c>
      <c r="H67" s="310">
        <f>[16]Orçamentária_base!L72</f>
        <v>0</v>
      </c>
      <c r="I67" s="310">
        <f>[16]Orçamentária_base!N72</f>
        <v>0</v>
      </c>
      <c r="J67" s="310">
        <f>[16]Orçamentária_base!P72</f>
        <v>0</v>
      </c>
      <c r="K67" s="312">
        <f>[16]Financeira_base!R71</f>
        <v>16915.61693</v>
      </c>
      <c r="M67" s="285"/>
    </row>
    <row r="68" spans="1:13" s="313" customFormat="1" ht="19.5" hidden="1">
      <c r="B68" s="311"/>
      <c r="C68" s="301" t="s">
        <v>529</v>
      </c>
      <c r="D68" s="312">
        <f>[16]Orçamentária_base!D73</f>
        <v>0</v>
      </c>
      <c r="E68" s="310">
        <v>0</v>
      </c>
      <c r="F68" s="310">
        <v>0</v>
      </c>
      <c r="G68" s="310">
        <f>[16]Orçamentária_base!J73</f>
        <v>0</v>
      </c>
      <c r="H68" s="310">
        <f>[16]Orçamentária_base!L73</f>
        <v>0</v>
      </c>
      <c r="I68" s="310">
        <f>[16]Orçamentária_base!N73</f>
        <v>0</v>
      </c>
      <c r="J68" s="310">
        <f>[16]Orçamentária_base!P73</f>
        <v>0</v>
      </c>
      <c r="K68" s="312" t="e">
        <f>#REF!</f>
        <v>#REF!</v>
      </c>
      <c r="M68" s="285"/>
    </row>
    <row r="69" spans="1:13" s="313" customFormat="1" ht="21.75">
      <c r="B69" s="314"/>
      <c r="C69" s="301" t="s">
        <v>530</v>
      </c>
      <c r="D69" s="312">
        <f>[16]Orçamentária_base!D74</f>
        <v>27453.390513401439</v>
      </c>
      <c r="E69" s="310">
        <v>27453.390513401439</v>
      </c>
      <c r="F69" s="310">
        <v>35267.624309999999</v>
      </c>
      <c r="G69" s="310">
        <f>[16]Orçamentária_base!J74</f>
        <v>26207.801571</v>
      </c>
      <c r="H69" s="310">
        <f>[16]Orçamentária_base!L74</f>
        <v>25561.053199999998</v>
      </c>
      <c r="I69" s="310">
        <f>[16]Orçamentária_base!N74</f>
        <v>24933.458981</v>
      </c>
      <c r="J69" s="310">
        <f>[16]Orçamentária_base!P74</f>
        <v>24672.858981000001</v>
      </c>
      <c r="K69" s="312" t="e">
        <f>#REF!</f>
        <v>#REF!</v>
      </c>
      <c r="M69" s="285"/>
    </row>
    <row r="70" spans="1:13" s="313" customFormat="1" ht="19.5">
      <c r="B70" s="314"/>
      <c r="C70" s="301" t="s">
        <v>531</v>
      </c>
      <c r="D70" s="312">
        <f>[16]Orçamentária_base!D75</f>
        <v>17375.933973864816</v>
      </c>
      <c r="E70" s="310">
        <v>17375.933973864816</v>
      </c>
      <c r="F70" s="310">
        <v>16994.418614000002</v>
      </c>
      <c r="G70" s="310">
        <f>[16]Orçamentária_base!J75</f>
        <v>21260.160992851524</v>
      </c>
      <c r="H70" s="310">
        <f>[16]Orçamentária_base!L75</f>
        <v>22660.363298476899</v>
      </c>
      <c r="I70" s="310">
        <f>[16]Orçamentária_base!N75</f>
        <v>21587.788016815182</v>
      </c>
      <c r="J70" s="310">
        <f>[16]Orçamentária_base!P75</f>
        <v>22213.2957350287</v>
      </c>
      <c r="K70" s="312" t="e">
        <f>#REF!</f>
        <v>#REF!</v>
      </c>
      <c r="M70" s="285"/>
    </row>
    <row r="71" spans="1:13" s="313" customFormat="1" ht="19.5" hidden="1">
      <c r="B71" s="311"/>
      <c r="C71" s="301" t="s">
        <v>456</v>
      </c>
      <c r="D71" s="312">
        <f>[16]Orçamentária_base!D76</f>
        <v>0</v>
      </c>
      <c r="E71" s="310">
        <v>0</v>
      </c>
      <c r="F71" s="310">
        <v>0</v>
      </c>
      <c r="G71" s="310">
        <f>[16]Orçamentária_base!J76</f>
        <v>0</v>
      </c>
      <c r="H71" s="310">
        <f>[16]Orçamentária_base!L76</f>
        <v>0</v>
      </c>
      <c r="I71" s="310">
        <f>[16]Orçamentária_base!N76</f>
        <v>0</v>
      </c>
      <c r="J71" s="310">
        <f>[16]Orçamentária_base!P76</f>
        <v>0</v>
      </c>
      <c r="K71" s="312" t="e">
        <f>#REF!</f>
        <v>#REF!</v>
      </c>
      <c r="M71" s="285"/>
    </row>
    <row r="72" spans="1:13" s="313" customFormat="1" ht="19.5" hidden="1">
      <c r="B72" s="311"/>
      <c r="C72" s="301" t="s">
        <v>457</v>
      </c>
      <c r="D72" s="316">
        <f>[16]Orçamentária_base!D77</f>
        <v>0</v>
      </c>
      <c r="E72" s="310">
        <v>0</v>
      </c>
      <c r="F72" s="310">
        <v>0</v>
      </c>
      <c r="G72" s="310">
        <f>[16]Orçamentária_base!J77</f>
        <v>0</v>
      </c>
      <c r="H72" s="310">
        <f>[16]Orçamentária_base!L77</f>
        <v>0</v>
      </c>
      <c r="I72" s="310">
        <f>[16]Orçamentária_base!N77</f>
        <v>0</v>
      </c>
      <c r="J72" s="310">
        <f>[16]Orçamentária_base!P77</f>
        <v>0</v>
      </c>
      <c r="K72" s="316">
        <f>[16]Financeira_base!R76</f>
        <v>4000</v>
      </c>
      <c r="M72" s="285"/>
    </row>
    <row r="73" spans="1:13" s="313" customFormat="1" ht="19.5">
      <c r="B73" s="311"/>
      <c r="C73" s="301" t="s">
        <v>532</v>
      </c>
      <c r="D73" s="312">
        <f>[16]Orçamentária_base!D78</f>
        <v>151.36084099999999</v>
      </c>
      <c r="E73" s="310">
        <v>151.36084099999999</v>
      </c>
      <c r="F73" s="310">
        <v>125.792974</v>
      </c>
      <c r="G73" s="310">
        <f>[16]Orçamentária_base!J78</f>
        <v>154.241094</v>
      </c>
      <c r="H73" s="310">
        <f>[16]Orçamentária_base!L78</f>
        <v>157.825884</v>
      </c>
      <c r="I73" s="310">
        <f>[16]Orçamentária_base!N78</f>
        <v>163.08619358000001</v>
      </c>
      <c r="J73" s="310">
        <f>[16]Orçamentária_base!P78</f>
        <v>156.77449058000002</v>
      </c>
      <c r="K73" s="312">
        <f>[16]Financeira_base!R77</f>
        <v>0</v>
      </c>
      <c r="M73" s="285"/>
    </row>
    <row r="74" spans="1:13" s="313" customFormat="1" ht="19.5">
      <c r="B74" s="311"/>
      <c r="C74" s="301" t="s">
        <v>533</v>
      </c>
      <c r="D74" s="312">
        <f>[16]Orçamentária_base!D79</f>
        <v>2398.2575379999998</v>
      </c>
      <c r="E74" s="310">
        <v>2398.2575379999998</v>
      </c>
      <c r="F74" s="310">
        <v>2486.3514169999999</v>
      </c>
      <c r="G74" s="310">
        <f>[16]Orçamentária_base!J79</f>
        <v>2044.5598320000001</v>
      </c>
      <c r="H74" s="310">
        <f>[16]Orçamentária_base!L79</f>
        <v>2140.0055689999999</v>
      </c>
      <c r="I74" s="310">
        <f>[16]Orçamentária_base!N79</f>
        <v>2068.7614990000002</v>
      </c>
      <c r="J74" s="310">
        <f>[16]Orçamentária_base!P79</f>
        <v>2098.3155529999999</v>
      </c>
      <c r="K74" s="312" t="e">
        <f>#REF!</f>
        <v>#REF!</v>
      </c>
      <c r="M74" s="285"/>
    </row>
    <row r="75" spans="1:13" s="313" customFormat="1" ht="19.5" hidden="1" customHeight="1">
      <c r="B75" s="311"/>
      <c r="C75" s="301" t="s">
        <v>534</v>
      </c>
      <c r="D75" s="316">
        <f>[16]Orçamentária_base!D80</f>
        <v>939.27860499999997</v>
      </c>
      <c r="E75" s="310">
        <v>4961.5197770000004</v>
      </c>
      <c r="F75" s="310">
        <v>4961.5197770000004</v>
      </c>
      <c r="G75" s="310">
        <f>[16]Orçamentária_base!J80</f>
        <v>0</v>
      </c>
      <c r="H75" s="310">
        <f>[16]Orçamentária_base!L80</f>
        <v>0</v>
      </c>
      <c r="I75" s="310">
        <f>[16]Orçamentária_base!N80</f>
        <v>0</v>
      </c>
      <c r="J75" s="310">
        <f>[16]Orçamentária_base!P80</f>
        <v>0</v>
      </c>
      <c r="K75" s="316">
        <f>[16]Financeira_base!R79</f>
        <v>17959.099397000002</v>
      </c>
      <c r="M75" s="285"/>
    </row>
    <row r="76" spans="1:13" s="313" customFormat="1" ht="23.25" customHeight="1">
      <c r="B76" s="306" t="s">
        <v>465</v>
      </c>
      <c r="C76" s="301"/>
      <c r="D76" s="308">
        <f t="shared" ref="D76" si="0">SUM(D77:D78)</f>
        <v>532399.69585527899</v>
      </c>
      <c r="E76" s="308">
        <v>567810.87403299997</v>
      </c>
      <c r="F76" s="308">
        <v>563727.75627799996</v>
      </c>
      <c r="G76" s="308">
        <f t="shared" ref="G76" si="1">SUM(G77:G78)</f>
        <v>524278.52454476</v>
      </c>
      <c r="H76" s="308">
        <f>SUM(H77:H78)</f>
        <v>524300.11496521998</v>
      </c>
      <c r="I76" s="308">
        <f>SUM(I77:I78)</f>
        <v>523730.47378221998</v>
      </c>
      <c r="J76" s="308">
        <f>SUM(J77:J78)</f>
        <v>527172.06126921996</v>
      </c>
      <c r="K76" s="318">
        <f t="shared" ref="K76" si="2">SUM(K77:K78)</f>
        <v>371834.33388400002</v>
      </c>
      <c r="M76" s="285"/>
    </row>
    <row r="77" spans="1:13" s="295" customFormat="1" ht="19.5" customHeight="1">
      <c r="A77" s="319"/>
      <c r="B77" s="306"/>
      <c r="C77" s="320" t="s">
        <v>466</v>
      </c>
      <c r="D77" s="302">
        <f>[16]Orçamentária_base!D81</f>
        <v>358125.58235599997</v>
      </c>
      <c r="E77" s="302">
        <v>358936.75206099998</v>
      </c>
      <c r="F77" s="302">
        <v>359324.70859899995</v>
      </c>
      <c r="G77" s="302">
        <f>[16]Orçamentária_base!J81</f>
        <v>330427.35767575999</v>
      </c>
      <c r="H77" s="302">
        <f>[16]Orçamentária_base!L81</f>
        <v>330448.94809621997</v>
      </c>
      <c r="I77" s="302">
        <f>[16]Orçamentária_base!N81</f>
        <v>329169.35197222</v>
      </c>
      <c r="J77" s="302">
        <f>[16]Orçamentária_base!P81</f>
        <v>330030.57526221999</v>
      </c>
      <c r="K77" s="302">
        <f>[16]Financeira_base!R87</f>
        <v>223862.14201800001</v>
      </c>
      <c r="M77" s="285"/>
    </row>
    <row r="78" spans="1:13" s="295" customFormat="1" ht="18.75" customHeight="1">
      <c r="A78" s="319"/>
      <c r="B78" s="306"/>
      <c r="C78" s="320" t="s">
        <v>467</v>
      </c>
      <c r="D78" s="302">
        <f>[16]Orçamentária_base!D82+[16]Orçamentária_base!D83</f>
        <v>174274.11349927902</v>
      </c>
      <c r="E78" s="302">
        <v>208874.12197199999</v>
      </c>
      <c r="F78" s="302">
        <v>204403.04767900001</v>
      </c>
      <c r="G78" s="302">
        <f>[16]Orçamentária_base!J82+[16]Orçamentária_base!J83</f>
        <v>193851.16686899998</v>
      </c>
      <c r="H78" s="302">
        <f>[16]Orçamentária_base!L82+[16]Orçamentária_base!L83</f>
        <v>193851.16686899998</v>
      </c>
      <c r="I78" s="302">
        <f>[16]Orçamentária_base!N82+[16]Orçamentária_base!N83</f>
        <v>194561.12180999998</v>
      </c>
      <c r="J78" s="302">
        <f>[16]Orçamentária_base!P82+[16]Orçamentária_base!P83</f>
        <v>197141.486007</v>
      </c>
      <c r="K78" s="302">
        <f>[16]Financeira_base!R88+[16]Financeira_base!R89</f>
        <v>147972.19186600001</v>
      </c>
      <c r="M78" s="285"/>
    </row>
    <row r="79" spans="1:13" ht="15" hidden="1" customHeight="1">
      <c r="A79" s="321"/>
      <c r="C79" s="301"/>
      <c r="D79" s="302" t="e">
        <f>#REF!</f>
        <v>#REF!</v>
      </c>
      <c r="E79" s="302" t="e">
        <v>#REF!</v>
      </c>
      <c r="F79" s="302" t="e">
        <v>#REF!</v>
      </c>
      <c r="G79" s="302" t="e">
        <f>#REF!</f>
        <v>#REF!</v>
      </c>
      <c r="H79" s="302" t="e">
        <f>#REF!</f>
        <v>#REF!</v>
      </c>
      <c r="I79" s="302" t="e">
        <f>#REF!</f>
        <v>#REF!</v>
      </c>
      <c r="J79" s="302" t="e">
        <f>#REF!</f>
        <v>#REF!</v>
      </c>
      <c r="K79" s="302" t="e">
        <f>#REF!</f>
        <v>#REF!</v>
      </c>
      <c r="M79" s="285"/>
    </row>
    <row r="80" spans="1:13" s="295" customFormat="1" ht="23.25" hidden="1" customHeight="1">
      <c r="A80" s="306" t="s">
        <v>469</v>
      </c>
      <c r="B80" s="367"/>
      <c r="C80" s="306"/>
      <c r="D80" s="308" t="e">
        <f>#REF!</f>
        <v>#REF!</v>
      </c>
      <c r="E80" s="308" t="e">
        <v>#REF!</v>
      </c>
      <c r="F80" s="308" t="e">
        <v>#REF!</v>
      </c>
      <c r="G80" s="308" t="e">
        <f>#REF!</f>
        <v>#REF!</v>
      </c>
      <c r="H80" s="308" t="e">
        <f>#REF!</f>
        <v>#REF!</v>
      </c>
      <c r="I80" s="308" t="e">
        <f>#REF!</f>
        <v>#REF!</v>
      </c>
      <c r="J80" s="308" t="e">
        <f>#REF!</f>
        <v>#REF!</v>
      </c>
      <c r="K80" s="308" t="e">
        <f>#REF!</f>
        <v>#REF!</v>
      </c>
      <c r="M80" s="285"/>
    </row>
    <row r="81" spans="1:20" s="321" customFormat="1" ht="9" customHeight="1">
      <c r="B81" s="236"/>
      <c r="C81" s="301"/>
      <c r="D81" s="302"/>
      <c r="E81" s="302"/>
      <c r="F81" s="302"/>
      <c r="G81" s="302"/>
      <c r="H81" s="302"/>
      <c r="I81" s="302"/>
      <c r="J81" s="302"/>
      <c r="K81" s="302"/>
    </row>
    <row r="82" spans="1:20" s="321" customFormat="1" ht="15.6" customHeight="1">
      <c r="A82" s="298" t="s">
        <v>535</v>
      </c>
      <c r="B82" s="236"/>
      <c r="C82" s="301"/>
      <c r="D82" s="300">
        <f>[16]Orçamentária_base!D90</f>
        <v>19256.260439245962</v>
      </c>
      <c r="E82" s="300">
        <v>25687.835338396952</v>
      </c>
      <c r="F82" s="300">
        <v>3836.470538801048</v>
      </c>
      <c r="G82" s="300">
        <f>[16]Orçamentária_base!J90</f>
        <v>-121873.88561677421</v>
      </c>
      <c r="H82" s="300">
        <f>[16]Orçamentária_base!L90</f>
        <v>-128817.74539504782</v>
      </c>
      <c r="I82" s="300">
        <f>[16]Orçamentária_base!N90</f>
        <v>-125931.72474746197</v>
      </c>
      <c r="J82" s="300">
        <f>[16]Orçamentária_base!P90</f>
        <v>-164869.9409775564</v>
      </c>
      <c r="K82" s="300">
        <f>[16]Financeira_base!R96</f>
        <v>34141.24303013098</v>
      </c>
      <c r="L82" s="368"/>
      <c r="M82" s="368"/>
      <c r="N82" s="368"/>
      <c r="O82" s="368"/>
      <c r="P82" s="368"/>
      <c r="Q82" s="368"/>
      <c r="R82" s="368"/>
      <c r="S82" s="368"/>
      <c r="T82" s="368"/>
    </row>
    <row r="83" spans="1:20" s="322" customFormat="1" ht="4.5" customHeight="1">
      <c r="A83" s="321"/>
      <c r="B83" s="236"/>
      <c r="C83" s="301"/>
      <c r="D83" s="302"/>
      <c r="E83" s="302"/>
      <c r="F83" s="302"/>
      <c r="G83" s="302"/>
      <c r="H83" s="302"/>
      <c r="I83" s="302"/>
      <c r="J83" s="302"/>
      <c r="K83" s="302"/>
    </row>
    <row r="84" spans="1:20" s="322" customFormat="1" ht="19.5" customHeight="1">
      <c r="A84" s="306" t="s">
        <v>536</v>
      </c>
      <c r="B84" s="367"/>
      <c r="C84" s="301"/>
      <c r="D84" s="308">
        <f>[16]Orçamentária_base!D92</f>
        <v>16415.40810401049</v>
      </c>
      <c r="E84" s="308">
        <v>16625.212954571693</v>
      </c>
      <c r="F84" s="308">
        <v>13180.577957219448</v>
      </c>
      <c r="G84" s="308">
        <f>[16]Orçamentária_base!J92</f>
        <v>14284.007068781244</v>
      </c>
      <c r="H84" s="308">
        <f>[16]Orçamentária_base!L92</f>
        <v>16538.529017017336</v>
      </c>
      <c r="I84" s="308">
        <f>[16]Orçamentária_base!N92</f>
        <v>15511.575803952595</v>
      </c>
      <c r="J84" s="308">
        <f>[16]Orçamentária_base!P92</f>
        <v>12504.595833686595</v>
      </c>
      <c r="K84" s="308">
        <f>[16]Financeira_base!R100</f>
        <v>0</v>
      </c>
    </row>
    <row r="85" spans="1:20" s="322" customFormat="1" ht="19.5" customHeight="1">
      <c r="A85" s="306"/>
      <c r="B85" s="306" t="s">
        <v>537</v>
      </c>
      <c r="C85" s="301"/>
      <c r="D85" s="308">
        <f>[16]Orçamentária_base!D93</f>
        <v>-5773.8665230889274</v>
      </c>
      <c r="E85" s="308">
        <v>-5773.8673375277249</v>
      </c>
      <c r="F85" s="308">
        <v>-5775.1668321505485</v>
      </c>
      <c r="G85" s="308">
        <f>[16]Orçamentária_base!J93</f>
        <v>1012.4473621980715</v>
      </c>
      <c r="H85" s="308">
        <f>[16]Orçamentária_base!L93</f>
        <v>422.96587741139228</v>
      </c>
      <c r="I85" s="308">
        <f>[16]Orçamentária_base!N93</f>
        <v>-1041.0406762454859</v>
      </c>
      <c r="J85" s="308">
        <f>[16]Orçamentária_base!P93</f>
        <v>-6858.0260108964067</v>
      </c>
      <c r="K85" s="308"/>
    </row>
    <row r="86" spans="1:20" s="322" customFormat="1" ht="18" customHeight="1">
      <c r="A86" s="306"/>
      <c r="B86" s="306" t="s">
        <v>538</v>
      </c>
      <c r="C86" s="301"/>
      <c r="D86" s="308">
        <f>[16]Orçamentária_base!D94</f>
        <v>22189.274627099418</v>
      </c>
      <c r="E86" s="308">
        <v>22399.080292099417</v>
      </c>
      <c r="F86" s="308">
        <v>18955.744789369997</v>
      </c>
      <c r="G86" s="308">
        <f>[16]Orçamentária_base!J94</f>
        <v>13271.559706583172</v>
      </c>
      <c r="H86" s="308">
        <f>[16]Orçamentária_base!L94</f>
        <v>16115.563139605943</v>
      </c>
      <c r="I86" s="308">
        <f>[16]Orçamentária_base!N94</f>
        <v>16552.616480198081</v>
      </c>
      <c r="J86" s="308">
        <f>[16]Orçamentária_base!P94</f>
        <v>19362.621844583002</v>
      </c>
      <c r="K86" s="308"/>
    </row>
    <row r="87" spans="1:20" s="322" customFormat="1" ht="22.5" customHeight="1">
      <c r="A87" s="306"/>
      <c r="B87" s="367"/>
      <c r="C87" s="301" t="s">
        <v>539</v>
      </c>
      <c r="D87" s="312">
        <f>[16]Orçamentária_base!D95</f>
        <v>1269.0292139999999</v>
      </c>
      <c r="E87" s="310">
        <v>1269.0292139999999</v>
      </c>
      <c r="F87" s="310">
        <v>1269.0292139999999</v>
      </c>
      <c r="G87" s="310">
        <f>[16]Orçamentária_base!J95</f>
        <v>1166.336</v>
      </c>
      <c r="H87" s="310">
        <f>[16]Orçamentária_base!L95</f>
        <v>1166.336</v>
      </c>
      <c r="I87" s="310">
        <f>[16]Orçamentária_base!N95</f>
        <v>1166.336</v>
      </c>
      <c r="J87" s="310">
        <f>[16]Orçamentária_base!P95</f>
        <v>1166.336</v>
      </c>
      <c r="K87" s="308"/>
    </row>
    <row r="88" spans="1:20" s="322" customFormat="1" ht="22.5" hidden="1" customHeight="1">
      <c r="A88" s="306"/>
      <c r="B88" s="367"/>
      <c r="C88" s="301" t="s">
        <v>540</v>
      </c>
      <c r="D88" s="312">
        <f>[16]Orçamentária_base!D96</f>
        <v>0</v>
      </c>
      <c r="E88" s="310">
        <v>0</v>
      </c>
      <c r="F88" s="310">
        <v>0</v>
      </c>
      <c r="G88" s="310">
        <f>[16]Orçamentária_base!J96</f>
        <v>0</v>
      </c>
      <c r="H88" s="310">
        <f>[16]Orçamentária_base!L96</f>
        <v>0</v>
      </c>
      <c r="I88" s="310">
        <f>[16]Orçamentária_base!N96</f>
        <v>0</v>
      </c>
      <c r="J88" s="310">
        <f>[16]Orçamentária_base!P96</f>
        <v>0</v>
      </c>
      <c r="K88" s="308"/>
    </row>
    <row r="89" spans="1:20" s="322" customFormat="1" ht="22.5" customHeight="1">
      <c r="A89" s="306"/>
      <c r="B89" s="367"/>
      <c r="C89" s="301" t="s">
        <v>541</v>
      </c>
      <c r="D89" s="312">
        <f>[16]Orçamentária_base!D97</f>
        <v>2627.6070129999998</v>
      </c>
      <c r="E89" s="310">
        <v>2627.6070129999998</v>
      </c>
      <c r="F89" s="310">
        <v>2567.2384958899997</v>
      </c>
      <c r="G89" s="310">
        <f>[16]Orçamentária_base!J97</f>
        <v>123.2574491807257</v>
      </c>
      <c r="H89" s="310">
        <f>[16]Orçamentária_base!L97</f>
        <v>-33.457618602445599</v>
      </c>
      <c r="I89" s="310">
        <f>[16]Orçamentária_base!N97</f>
        <v>-60.898742509999693</v>
      </c>
      <c r="J89" s="310">
        <f>[16]Orçamentária_base!P97</f>
        <v>131.69421559289799</v>
      </c>
      <c r="K89" s="308"/>
    </row>
    <row r="90" spans="1:20" s="322" customFormat="1" ht="22.5" customHeight="1">
      <c r="A90" s="306"/>
      <c r="B90" s="367"/>
      <c r="C90" s="301" t="s">
        <v>542</v>
      </c>
      <c r="D90" s="312">
        <f>[16]Orçamentária_base!D98</f>
        <v>12977.528318074399</v>
      </c>
      <c r="E90" s="310">
        <v>13187.333983074399</v>
      </c>
      <c r="F90" s="310">
        <v>14087.364682479998</v>
      </c>
      <c r="G90" s="310">
        <f>[16]Orçamentária_base!J98</f>
        <v>11091.2549536609</v>
      </c>
      <c r="H90" s="310">
        <f>[16]Orçamentária_base!L98</f>
        <v>10654.555525998903</v>
      </c>
      <c r="I90" s="310">
        <f>[16]Orçamentária_base!N98</f>
        <v>10768.311073446601</v>
      </c>
      <c r="J90" s="310">
        <f>[16]Orçamentária_base!P98</f>
        <v>11195.233602120101</v>
      </c>
      <c r="K90" s="308"/>
    </row>
    <row r="91" spans="1:20" s="322" customFormat="1" ht="22.5" hidden="1" customHeight="1">
      <c r="A91" s="306"/>
      <c r="B91" s="367"/>
      <c r="C91" s="301" t="s">
        <v>543</v>
      </c>
      <c r="D91" s="312">
        <f>[16]Orçamentária_base!D99</f>
        <v>0</v>
      </c>
      <c r="E91" s="310">
        <v>0</v>
      </c>
      <c r="F91" s="310">
        <v>0</v>
      </c>
      <c r="G91" s="310">
        <f>[16]Orçamentária_base!J99</f>
        <v>0</v>
      </c>
      <c r="H91" s="310">
        <f>[16]Orçamentária_base!L99</f>
        <v>0</v>
      </c>
      <c r="I91" s="310">
        <f>[16]Orçamentária_base!N99</f>
        <v>0</v>
      </c>
      <c r="J91" s="310">
        <f>[16]Orçamentária_base!P99</f>
        <v>0</v>
      </c>
      <c r="K91" s="308"/>
    </row>
    <row r="92" spans="1:20" s="322" customFormat="1" ht="22.5" hidden="1" customHeight="1">
      <c r="A92" s="306"/>
      <c r="B92" s="367"/>
      <c r="C92" s="301" t="s">
        <v>544</v>
      </c>
      <c r="D92" s="312">
        <f>[16]Orçamentária_base!D100</f>
        <v>0</v>
      </c>
      <c r="E92" s="310">
        <v>0</v>
      </c>
      <c r="F92" s="310">
        <v>0</v>
      </c>
      <c r="G92" s="310">
        <f>[16]Orçamentária_base!J100</f>
        <v>0</v>
      </c>
      <c r="H92" s="310">
        <f>[16]Orçamentária_base!L100</f>
        <v>0</v>
      </c>
      <c r="I92" s="310">
        <f>[16]Orçamentária_base!N100</f>
        <v>0</v>
      </c>
      <c r="J92" s="310">
        <f>[16]Orçamentária_base!P100</f>
        <v>0</v>
      </c>
      <c r="K92" s="308"/>
    </row>
    <row r="93" spans="1:20" s="322" customFormat="1" ht="19.5" customHeight="1">
      <c r="A93" s="306"/>
      <c r="B93" s="367"/>
      <c r="C93" s="301" t="s">
        <v>545</v>
      </c>
      <c r="D93" s="312">
        <f>[16]Orçamentária_base!D101</f>
        <v>-1598.67965797498</v>
      </c>
      <c r="E93" s="310">
        <v>-1598.67965797498</v>
      </c>
      <c r="F93" s="310">
        <v>1032.1123970000001</v>
      </c>
      <c r="G93" s="310">
        <f>[16]Orçamentária_base!J101</f>
        <v>890.71130374154473</v>
      </c>
      <c r="H93" s="310">
        <f>[16]Orçamentária_base!L101</f>
        <v>557.25814168605598</v>
      </c>
      <c r="I93" s="310">
        <f>[16]Orçamentária_base!N101</f>
        <v>749.07807834148196</v>
      </c>
      <c r="J93" s="310">
        <f>[16]Orçamentária_base!P101</f>
        <v>1567.5101790000001</v>
      </c>
      <c r="K93" s="308"/>
    </row>
    <row r="94" spans="1:20" s="322" customFormat="1" ht="19.5" customHeight="1">
      <c r="A94" s="306"/>
      <c r="B94" s="367"/>
      <c r="C94" s="301" t="s">
        <v>546</v>
      </c>
      <c r="D94" s="312"/>
      <c r="E94" s="310">
        <v>6913.7897400000002</v>
      </c>
      <c r="F94" s="310">
        <v>0</v>
      </c>
      <c r="G94" s="310">
        <f>[16]Orçamentária_base!J102</f>
        <v>0</v>
      </c>
      <c r="H94" s="310">
        <f>[16]Orçamentária_base!L102</f>
        <v>3770.8710905234302</v>
      </c>
      <c r="I94" s="310">
        <f>[16]Orçamentária_base!N102</f>
        <v>3929.7900709199998</v>
      </c>
      <c r="J94" s="310">
        <f>[16]Orçamentária_base!P102</f>
        <v>5301.8478478699999</v>
      </c>
      <c r="K94" s="308"/>
    </row>
    <row r="95" spans="1:20" s="322" customFormat="1" ht="4.5" customHeight="1">
      <c r="A95" s="306"/>
      <c r="B95" s="367"/>
      <c r="C95" s="301"/>
      <c r="D95" s="308"/>
      <c r="E95" s="308"/>
      <c r="F95" s="308"/>
      <c r="G95" s="308"/>
      <c r="H95" s="308"/>
      <c r="I95" s="308"/>
      <c r="J95" s="308"/>
      <c r="K95" s="308"/>
    </row>
    <row r="96" spans="1:20" s="322" customFormat="1" ht="19.5" customHeight="1">
      <c r="A96" s="306" t="s">
        <v>547</v>
      </c>
      <c r="B96" s="367"/>
      <c r="C96" s="301"/>
      <c r="D96" s="308">
        <f>[16]Orçamentária_base!D104</f>
        <v>2840.8523352354714</v>
      </c>
      <c r="E96" s="308">
        <v>9062.622383825259</v>
      </c>
      <c r="F96" s="308">
        <v>-9344.1074184183999</v>
      </c>
      <c r="G96" s="308">
        <f>[16]Orçamentária_base!J104</f>
        <v>-136157.89268555545</v>
      </c>
      <c r="H96" s="308">
        <f>[16]Orçamentária_base!L104</f>
        <v>-145356.27441206516</v>
      </c>
      <c r="I96" s="308">
        <f>[16]Orçamentária_base!N104</f>
        <v>-141443.30055141455</v>
      </c>
      <c r="J96" s="308">
        <f>[16]Orçamentária_base!P104</f>
        <v>-177374.53681124299</v>
      </c>
      <c r="K96" s="308"/>
    </row>
    <row r="97" spans="1:12" ht="19.5">
      <c r="A97" s="306" t="s">
        <v>548</v>
      </c>
      <c r="B97" s="301"/>
      <c r="C97" s="369"/>
      <c r="D97" s="308">
        <f>[16]Orçamentária_base!D112</f>
        <v>0</v>
      </c>
      <c r="E97" s="308">
        <v>0</v>
      </c>
      <c r="F97" s="308">
        <v>0</v>
      </c>
      <c r="G97" s="308">
        <f>[16]Orçamentária_base!J112</f>
        <v>0</v>
      </c>
      <c r="H97" s="308">
        <f>[16]Orçamentária_base!L112</f>
        <v>0</v>
      </c>
      <c r="I97" s="308">
        <f>[16]Orçamentária_base!N112</f>
        <v>0</v>
      </c>
      <c r="J97" s="308">
        <f>[16]Orçamentária_base!P112</f>
        <v>-25987.585222009999</v>
      </c>
      <c r="K97" s="310">
        <f>[16]Financeira_base!R101</f>
        <v>0</v>
      </c>
    </row>
    <row r="98" spans="1:12" ht="19.5">
      <c r="A98" s="298" t="s">
        <v>549</v>
      </c>
      <c r="B98" s="306"/>
      <c r="C98" s="306"/>
      <c r="D98" s="308">
        <f>[16]Orçamentária_base!D116</f>
        <v>2840.8523352354714</v>
      </c>
      <c r="E98" s="308">
        <v>9062.622383825259</v>
      </c>
      <c r="F98" s="308">
        <v>-9344.1074184183999</v>
      </c>
      <c r="G98" s="308">
        <f>[16]Orçamentária_base!J116</f>
        <v>-136157.89268555545</v>
      </c>
      <c r="H98" s="308">
        <f>[16]Orçamentária_base!L116</f>
        <v>-145356.27441206516</v>
      </c>
      <c r="I98" s="308">
        <f>[16]Orçamentária_base!N116</f>
        <v>-141443.30055141455</v>
      </c>
      <c r="J98" s="308">
        <f>[16]Orçamentária_base!P116</f>
        <v>-203362.12203325299</v>
      </c>
      <c r="K98" s="308">
        <f>[16]Financeira_base!R104</f>
        <v>34141.24303013098</v>
      </c>
    </row>
    <row r="99" spans="1:12" ht="3.75" customHeight="1">
      <c r="A99" s="325"/>
      <c r="B99" s="326"/>
      <c r="C99" s="326"/>
      <c r="D99" s="327"/>
      <c r="E99" s="327"/>
      <c r="F99" s="327"/>
      <c r="G99" s="327"/>
      <c r="H99" s="327"/>
      <c r="I99" s="327"/>
      <c r="J99" s="327"/>
      <c r="K99" s="327"/>
    </row>
    <row r="100" spans="1:12" ht="15" hidden="1" customHeight="1">
      <c r="A100" s="329" t="s">
        <v>478</v>
      </c>
      <c r="B100" s="330"/>
      <c r="C100" s="330"/>
      <c r="D100" s="331"/>
      <c r="E100" s="331"/>
      <c r="F100" s="332"/>
      <c r="G100" s="332"/>
      <c r="H100" s="332"/>
      <c r="I100" s="332"/>
      <c r="J100" s="332"/>
      <c r="K100" s="332"/>
      <c r="L100" s="236">
        <v>0</v>
      </c>
    </row>
    <row r="101" spans="1:12" ht="15" hidden="1" customHeight="1">
      <c r="A101" s="299"/>
      <c r="B101" s="301" t="s">
        <v>479</v>
      </c>
      <c r="C101" s="301"/>
      <c r="D101" s="334"/>
      <c r="E101" s="334"/>
      <c r="F101" s="335"/>
      <c r="G101" s="335"/>
      <c r="H101" s="335"/>
      <c r="I101" s="335"/>
      <c r="J101" s="335"/>
      <c r="K101" s="335"/>
      <c r="L101" s="236">
        <v>0</v>
      </c>
    </row>
    <row r="102" spans="1:12" ht="15" hidden="1" customHeight="1">
      <c r="A102" s="299"/>
      <c r="B102" s="301" t="s">
        <v>480</v>
      </c>
      <c r="C102" s="301"/>
      <c r="D102" s="334"/>
      <c r="E102" s="334"/>
      <c r="F102" s="335"/>
      <c r="G102" s="335"/>
      <c r="H102" s="335"/>
      <c r="I102" s="335"/>
      <c r="J102" s="335"/>
      <c r="K102" s="335"/>
      <c r="L102" s="236">
        <v>0</v>
      </c>
    </row>
    <row r="103" spans="1:12" ht="15" hidden="1" customHeight="1">
      <c r="A103" s="299"/>
      <c r="B103" s="301" t="s">
        <v>481</v>
      </c>
      <c r="C103" s="301"/>
      <c r="D103" s="334"/>
      <c r="E103" s="334"/>
      <c r="F103" s="335"/>
      <c r="G103" s="335"/>
      <c r="H103" s="335"/>
      <c r="I103" s="335"/>
      <c r="J103" s="335"/>
      <c r="K103" s="335"/>
      <c r="L103" s="236">
        <v>34141.24303013098</v>
      </c>
    </row>
    <row r="104" spans="1:12" ht="15" hidden="1" customHeight="1">
      <c r="A104" s="299"/>
      <c r="B104" s="301"/>
      <c r="C104" s="336" t="s">
        <v>482</v>
      </c>
      <c r="D104" s="334"/>
      <c r="E104" s="334"/>
      <c r="F104" s="337"/>
      <c r="G104" s="337"/>
      <c r="H104" s="337"/>
      <c r="I104" s="337"/>
      <c r="J104" s="337"/>
      <c r="K104" s="337"/>
    </row>
    <row r="105" spans="1:12" ht="15" hidden="1" customHeight="1">
      <c r="A105" s="299"/>
      <c r="B105" s="301"/>
      <c r="C105" s="301" t="s">
        <v>483</v>
      </c>
      <c r="D105" s="334"/>
      <c r="E105" s="334"/>
      <c r="F105" s="337"/>
      <c r="G105" s="337"/>
      <c r="H105" s="337"/>
      <c r="I105" s="337"/>
      <c r="J105" s="337"/>
      <c r="K105" s="337"/>
    </row>
    <row r="106" spans="1:12" ht="15" hidden="1" customHeight="1">
      <c r="A106" s="299"/>
      <c r="B106" s="301"/>
      <c r="C106" s="301" t="s">
        <v>484</v>
      </c>
      <c r="D106" s="334"/>
      <c r="E106" s="334"/>
      <c r="F106" s="337"/>
      <c r="G106" s="337"/>
      <c r="H106" s="337"/>
      <c r="I106" s="337"/>
      <c r="J106" s="337"/>
      <c r="K106" s="337"/>
      <c r="L106" s="236">
        <v>257582.03990546311</v>
      </c>
    </row>
    <row r="107" spans="1:12" ht="15" hidden="1" customHeight="1">
      <c r="A107" s="299"/>
      <c r="B107" s="301" t="s">
        <v>485</v>
      </c>
      <c r="C107" s="301"/>
      <c r="D107" s="334"/>
      <c r="E107" s="334"/>
      <c r="F107" s="335"/>
      <c r="G107" s="335"/>
      <c r="H107" s="335"/>
      <c r="I107" s="335"/>
      <c r="J107" s="335"/>
      <c r="K107" s="335"/>
    </row>
    <row r="108" spans="1:12" ht="15" hidden="1" customHeight="1">
      <c r="A108" s="299"/>
      <c r="B108" s="301" t="s">
        <v>486</v>
      </c>
      <c r="C108" s="301"/>
      <c r="D108" s="334"/>
      <c r="E108" s="334"/>
      <c r="F108" s="335"/>
      <c r="G108" s="335"/>
      <c r="H108" s="335"/>
      <c r="I108" s="335"/>
      <c r="J108" s="335"/>
      <c r="K108" s="335"/>
    </row>
    <row r="109" spans="1:12" ht="15" hidden="1" customHeight="1">
      <c r="A109" s="299"/>
      <c r="B109" s="301" t="s">
        <v>487</v>
      </c>
      <c r="C109" s="301"/>
      <c r="D109" s="334"/>
      <c r="E109" s="334"/>
      <c r="F109" s="335"/>
      <c r="G109" s="335"/>
      <c r="H109" s="335"/>
      <c r="I109" s="335"/>
      <c r="J109" s="335"/>
      <c r="K109" s="335"/>
      <c r="L109" s="236">
        <v>0</v>
      </c>
    </row>
    <row r="110" spans="1:12" ht="15" hidden="1" customHeight="1">
      <c r="A110" s="299"/>
      <c r="B110" s="301" t="s">
        <v>488</v>
      </c>
      <c r="C110" s="301"/>
      <c r="D110" s="334"/>
      <c r="E110" s="334"/>
      <c r="F110" s="335"/>
      <c r="G110" s="335"/>
      <c r="H110" s="335"/>
      <c r="I110" s="335"/>
      <c r="J110" s="335"/>
      <c r="K110" s="335"/>
      <c r="L110" s="236">
        <v>0</v>
      </c>
    </row>
    <row r="111" spans="1:12" ht="15" hidden="1" customHeight="1">
      <c r="A111" s="299"/>
      <c r="B111" s="301" t="s">
        <v>489</v>
      </c>
      <c r="C111" s="301"/>
      <c r="D111" s="334"/>
      <c r="E111" s="334"/>
      <c r="F111" s="335"/>
      <c r="G111" s="335"/>
      <c r="H111" s="335"/>
      <c r="I111" s="335"/>
      <c r="J111" s="335"/>
      <c r="K111" s="335"/>
      <c r="L111" s="236">
        <v>0</v>
      </c>
    </row>
    <row r="112" spans="1:12" ht="15" hidden="1" customHeight="1">
      <c r="A112" s="325"/>
      <c r="B112" s="326"/>
      <c r="C112" s="326"/>
      <c r="D112" s="327"/>
      <c r="E112" s="327"/>
      <c r="F112" s="338"/>
      <c r="G112" s="338"/>
      <c r="H112" s="338"/>
      <c r="I112" s="338"/>
      <c r="J112" s="338"/>
      <c r="K112" s="339"/>
    </row>
    <row r="113" spans="1:12" ht="15" hidden="1" customHeight="1">
      <c r="A113" s="340" t="s">
        <v>490</v>
      </c>
      <c r="B113" s="341"/>
      <c r="C113" s="341"/>
      <c r="D113" s="342"/>
      <c r="E113" s="342"/>
      <c r="F113" s="343"/>
      <c r="G113" s="343"/>
      <c r="H113" s="343"/>
      <c r="I113" s="343"/>
      <c r="J113" s="343"/>
      <c r="K113" s="343"/>
    </row>
    <row r="114" spans="1:12" ht="15" hidden="1" customHeight="1">
      <c r="A114" s="340" t="s">
        <v>491</v>
      </c>
      <c r="B114" s="341"/>
      <c r="C114" s="341"/>
      <c r="D114" s="342"/>
      <c r="E114" s="342"/>
      <c r="F114" s="343"/>
      <c r="G114" s="343"/>
      <c r="H114" s="343"/>
      <c r="I114" s="343"/>
      <c r="J114" s="343"/>
      <c r="K114" s="343"/>
    </row>
    <row r="115" spans="1:12" ht="15" hidden="1" customHeight="1">
      <c r="A115" s="344" t="s">
        <v>492</v>
      </c>
      <c r="B115" s="345"/>
      <c r="C115" s="345"/>
      <c r="D115" s="342"/>
      <c r="E115" s="342"/>
      <c r="F115" s="346"/>
      <c r="G115" s="346"/>
      <c r="H115" s="346"/>
      <c r="I115" s="346"/>
      <c r="J115" s="346"/>
      <c r="K115" s="343"/>
    </row>
    <row r="116" spans="1:12" ht="15" hidden="1" customHeight="1">
      <c r="A116" s="347" t="s">
        <v>493</v>
      </c>
      <c r="B116" s="326"/>
      <c r="C116" s="326"/>
      <c r="D116" s="327"/>
      <c r="E116" s="327"/>
      <c r="F116" s="338"/>
      <c r="G116" s="338"/>
      <c r="H116" s="338"/>
      <c r="I116" s="338"/>
      <c r="J116" s="338"/>
      <c r="K116" s="339"/>
    </row>
    <row r="117" spans="1:12" ht="9" customHeight="1">
      <c r="A117" s="298"/>
      <c r="B117" s="306"/>
      <c r="C117" s="306"/>
    </row>
    <row r="118" spans="1:12" ht="33" hidden="1" customHeight="1">
      <c r="A118" s="349" t="s">
        <v>494</v>
      </c>
      <c r="B118" s="350"/>
      <c r="C118" s="350"/>
      <c r="D118" s="351"/>
      <c r="E118" s="351"/>
      <c r="F118" s="351" t="e">
        <f>#REF!</f>
        <v>#REF!</v>
      </c>
      <c r="G118" s="351" t="e">
        <f>#REF!</f>
        <v>#REF!</v>
      </c>
      <c r="H118" s="351" t="e">
        <f>#REF!</f>
        <v>#REF!</v>
      </c>
      <c r="I118" s="351" t="e">
        <f>#REF!</f>
        <v>#REF!</v>
      </c>
      <c r="J118" s="351" t="e">
        <f>#REF!</f>
        <v>#REF!</v>
      </c>
      <c r="K118" s="351" t="e">
        <f>#REF!</f>
        <v>#REF!</v>
      </c>
      <c r="L118" s="236">
        <v>-170473.71501148632</v>
      </c>
    </row>
    <row r="119" spans="1:12" ht="15" hidden="1" customHeight="1">
      <c r="A119" s="349" t="s">
        <v>495</v>
      </c>
      <c r="B119" s="350"/>
      <c r="C119" s="350"/>
      <c r="D119" s="353"/>
      <c r="E119" s="353"/>
      <c r="F119" s="351" t="e">
        <f>#REF!</f>
        <v>#REF!</v>
      </c>
      <c r="G119" s="351" t="e">
        <f>#REF!</f>
        <v>#REF!</v>
      </c>
      <c r="H119" s="351" t="e">
        <f>#REF!</f>
        <v>#REF!</v>
      </c>
      <c r="I119" s="351" t="e">
        <f>#REF!</f>
        <v>#REF!</v>
      </c>
      <c r="J119" s="351" t="e">
        <f>#REF!</f>
        <v>#REF!</v>
      </c>
      <c r="K119" s="351" t="e">
        <f>#REF!</f>
        <v>#REF!</v>
      </c>
      <c r="L119" s="236">
        <v>49458.700346750004</v>
      </c>
    </row>
    <row r="120" spans="1:12" ht="26.25" hidden="1" customHeight="1">
      <c r="L120" s="236">
        <v>-219932.41535823632</v>
      </c>
    </row>
    <row r="121" spans="1:12" s="357" customFormat="1" ht="21">
      <c r="B121" s="359" t="s">
        <v>496</v>
      </c>
      <c r="C121" s="357" t="s">
        <v>497</v>
      </c>
    </row>
    <row r="122" spans="1:12" s="357" customFormat="1" ht="21">
      <c r="B122" s="359" t="s">
        <v>498</v>
      </c>
      <c r="C122" s="357" t="s">
        <v>499</v>
      </c>
    </row>
    <row r="123" spans="1:12" s="357" customFormat="1" ht="21">
      <c r="B123" s="359" t="s">
        <v>500</v>
      </c>
      <c r="C123" s="357" t="s">
        <v>501</v>
      </c>
    </row>
    <row r="124" spans="1:12" ht="28.5" customHeight="1">
      <c r="A124" s="133" t="s">
        <v>550</v>
      </c>
      <c r="B124" s="362"/>
      <c r="C124" s="357"/>
    </row>
    <row r="125" spans="1:12" ht="15" customHeight="1">
      <c r="A125" s="27" t="s">
        <v>146</v>
      </c>
      <c r="F125" s="363"/>
      <c r="G125" s="363"/>
      <c r="H125" s="363"/>
      <c r="I125" s="363"/>
      <c r="J125" s="363"/>
      <c r="K125" s="363"/>
    </row>
    <row r="126" spans="1:12" ht="15" customHeight="1">
      <c r="A126" s="27" t="s">
        <v>38</v>
      </c>
    </row>
    <row r="127" spans="1:12" ht="15" customHeight="1">
      <c r="B127" s="364"/>
      <c r="F127" s="99"/>
      <c r="G127" s="99"/>
      <c r="H127" s="99"/>
      <c r="I127" s="99"/>
      <c r="J127" s="99"/>
      <c r="K127" s="99"/>
    </row>
    <row r="128" spans="1:12" ht="15" customHeight="1">
      <c r="B128" s="129"/>
    </row>
    <row r="129" spans="2:2" ht="15" customHeight="1">
      <c r="B129" s="129"/>
    </row>
  </sheetData>
  <mergeCells count="1">
    <mergeCell ref="A2:C2"/>
  </mergeCells>
  <printOptions horizontalCentered="1"/>
  <pageMargins left="3.937007874015748E-2" right="3.937007874015748E-2" top="0.15748031496062992" bottom="0.11811023622047245" header="7.874015748031496E-2" footer="0"/>
  <pageSetup paperSize="8" scale="71" orientation="portrait" copies="4" r:id="rId1"/>
  <headerFooter alignWithMargins="0">
    <oddHeader>&amp;LSECRETARIA DE ORÇAMENTO FEDERAL - SOF
SECRETARIA ADJUNTA PARA ASSUNTOS FISCAIS - SEAFI
COORDENAÇÃO-GERAL DE AVALIAÇÃO MACROECONÔMICA - CGMAC
COORDENAÇÃO DE AVALIAÇÃO MACROFISCAL - COFIS&amp;R&amp;D
&amp;T</oddHeader>
    <oddFooter>&amp;R&amp;F
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8E26A-B61C-465E-8296-9CCEBC8D1A1C}">
  <sheetPr>
    <tabColor rgb="FF92D050"/>
    <pageSetUpPr fitToPage="1"/>
  </sheetPr>
  <dimension ref="A2:J38"/>
  <sheetViews>
    <sheetView showGridLines="0" zoomScaleNormal="100" workbookViewId="0">
      <selection activeCell="A4" sqref="A4:C4"/>
    </sheetView>
  </sheetViews>
  <sheetFormatPr defaultRowHeight="12.75"/>
  <cols>
    <col min="1" max="1" width="2" customWidth="1"/>
    <col min="2" max="2" width="2.42578125" customWidth="1"/>
    <col min="3" max="3" width="47.85546875" customWidth="1"/>
    <col min="4" max="4" width="14.7109375" customWidth="1"/>
    <col min="5" max="5" width="14" customWidth="1"/>
    <col min="6" max="6" width="14.5703125" customWidth="1"/>
    <col min="7" max="7" width="13.140625" customWidth="1"/>
    <col min="8" max="8" width="18.7109375" customWidth="1"/>
    <col min="9" max="9" width="19.7109375" customWidth="1"/>
    <col min="12" max="12" width="17" customWidth="1"/>
    <col min="257" max="257" width="2" customWidth="1"/>
    <col min="258" max="258" width="2.42578125" customWidth="1"/>
    <col min="259" max="259" width="47.85546875" customWidth="1"/>
    <col min="260" max="260" width="14.7109375" customWidth="1"/>
    <col min="261" max="261" width="14" customWidth="1"/>
    <col min="262" max="262" width="14.5703125" customWidth="1"/>
    <col min="263" max="263" width="13.140625" customWidth="1"/>
    <col min="264" max="264" width="18.7109375" customWidth="1"/>
    <col min="265" max="265" width="19.7109375" customWidth="1"/>
    <col min="268" max="268" width="17" customWidth="1"/>
    <col min="513" max="513" width="2" customWidth="1"/>
    <col min="514" max="514" width="2.42578125" customWidth="1"/>
    <col min="515" max="515" width="47.85546875" customWidth="1"/>
    <col min="516" max="516" width="14.7109375" customWidth="1"/>
    <col min="517" max="517" width="14" customWidth="1"/>
    <col min="518" max="518" width="14.5703125" customWidth="1"/>
    <col min="519" max="519" width="13.140625" customWidth="1"/>
    <col min="520" max="520" width="18.7109375" customWidth="1"/>
    <col min="521" max="521" width="19.7109375" customWidth="1"/>
    <col min="524" max="524" width="17" customWidth="1"/>
    <col min="769" max="769" width="2" customWidth="1"/>
    <col min="770" max="770" width="2.42578125" customWidth="1"/>
    <col min="771" max="771" width="47.85546875" customWidth="1"/>
    <col min="772" max="772" width="14.7109375" customWidth="1"/>
    <col min="773" max="773" width="14" customWidth="1"/>
    <col min="774" max="774" width="14.5703125" customWidth="1"/>
    <col min="775" max="775" width="13.140625" customWidth="1"/>
    <col min="776" max="776" width="18.7109375" customWidth="1"/>
    <col min="777" max="777" width="19.7109375" customWidth="1"/>
    <col min="780" max="780" width="17" customWidth="1"/>
    <col min="1025" max="1025" width="2" customWidth="1"/>
    <col min="1026" max="1026" width="2.42578125" customWidth="1"/>
    <col min="1027" max="1027" width="47.85546875" customWidth="1"/>
    <col min="1028" max="1028" width="14.7109375" customWidth="1"/>
    <col min="1029" max="1029" width="14" customWidth="1"/>
    <col min="1030" max="1030" width="14.5703125" customWidth="1"/>
    <col min="1031" max="1031" width="13.140625" customWidth="1"/>
    <col min="1032" max="1032" width="18.7109375" customWidth="1"/>
    <col min="1033" max="1033" width="19.7109375" customWidth="1"/>
    <col min="1036" max="1036" width="17" customWidth="1"/>
    <col min="1281" max="1281" width="2" customWidth="1"/>
    <col min="1282" max="1282" width="2.42578125" customWidth="1"/>
    <col min="1283" max="1283" width="47.85546875" customWidth="1"/>
    <col min="1284" max="1284" width="14.7109375" customWidth="1"/>
    <col min="1285" max="1285" width="14" customWidth="1"/>
    <col min="1286" max="1286" width="14.5703125" customWidth="1"/>
    <col min="1287" max="1287" width="13.140625" customWidth="1"/>
    <col min="1288" max="1288" width="18.7109375" customWidth="1"/>
    <col min="1289" max="1289" width="19.7109375" customWidth="1"/>
    <col min="1292" max="1292" width="17" customWidth="1"/>
    <col min="1537" max="1537" width="2" customWidth="1"/>
    <col min="1538" max="1538" width="2.42578125" customWidth="1"/>
    <col min="1539" max="1539" width="47.85546875" customWidth="1"/>
    <col min="1540" max="1540" width="14.7109375" customWidth="1"/>
    <col min="1541" max="1541" width="14" customWidth="1"/>
    <col min="1542" max="1542" width="14.5703125" customWidth="1"/>
    <col min="1543" max="1543" width="13.140625" customWidth="1"/>
    <col min="1544" max="1544" width="18.7109375" customWidth="1"/>
    <col min="1545" max="1545" width="19.7109375" customWidth="1"/>
    <col min="1548" max="1548" width="17" customWidth="1"/>
    <col min="1793" max="1793" width="2" customWidth="1"/>
    <col min="1794" max="1794" width="2.42578125" customWidth="1"/>
    <col min="1795" max="1795" width="47.85546875" customWidth="1"/>
    <col min="1796" max="1796" width="14.7109375" customWidth="1"/>
    <col min="1797" max="1797" width="14" customWidth="1"/>
    <col min="1798" max="1798" width="14.5703125" customWidth="1"/>
    <col min="1799" max="1799" width="13.140625" customWidth="1"/>
    <col min="1800" max="1800" width="18.7109375" customWidth="1"/>
    <col min="1801" max="1801" width="19.7109375" customWidth="1"/>
    <col min="1804" max="1804" width="17" customWidth="1"/>
    <col min="2049" max="2049" width="2" customWidth="1"/>
    <col min="2050" max="2050" width="2.42578125" customWidth="1"/>
    <col min="2051" max="2051" width="47.85546875" customWidth="1"/>
    <col min="2052" max="2052" width="14.7109375" customWidth="1"/>
    <col min="2053" max="2053" width="14" customWidth="1"/>
    <col min="2054" max="2054" width="14.5703125" customWidth="1"/>
    <col min="2055" max="2055" width="13.140625" customWidth="1"/>
    <col min="2056" max="2056" width="18.7109375" customWidth="1"/>
    <col min="2057" max="2057" width="19.7109375" customWidth="1"/>
    <col min="2060" max="2060" width="17" customWidth="1"/>
    <col min="2305" max="2305" width="2" customWidth="1"/>
    <col min="2306" max="2306" width="2.42578125" customWidth="1"/>
    <col min="2307" max="2307" width="47.85546875" customWidth="1"/>
    <col min="2308" max="2308" width="14.7109375" customWidth="1"/>
    <col min="2309" max="2309" width="14" customWidth="1"/>
    <col min="2310" max="2310" width="14.5703125" customWidth="1"/>
    <col min="2311" max="2311" width="13.140625" customWidth="1"/>
    <col min="2312" max="2312" width="18.7109375" customWidth="1"/>
    <col min="2313" max="2313" width="19.7109375" customWidth="1"/>
    <col min="2316" max="2316" width="17" customWidth="1"/>
    <col min="2561" max="2561" width="2" customWidth="1"/>
    <col min="2562" max="2562" width="2.42578125" customWidth="1"/>
    <col min="2563" max="2563" width="47.85546875" customWidth="1"/>
    <col min="2564" max="2564" width="14.7109375" customWidth="1"/>
    <col min="2565" max="2565" width="14" customWidth="1"/>
    <col min="2566" max="2566" width="14.5703125" customWidth="1"/>
    <col min="2567" max="2567" width="13.140625" customWidth="1"/>
    <col min="2568" max="2568" width="18.7109375" customWidth="1"/>
    <col min="2569" max="2569" width="19.7109375" customWidth="1"/>
    <col min="2572" max="2572" width="17" customWidth="1"/>
    <col min="2817" max="2817" width="2" customWidth="1"/>
    <col min="2818" max="2818" width="2.42578125" customWidth="1"/>
    <col min="2819" max="2819" width="47.85546875" customWidth="1"/>
    <col min="2820" max="2820" width="14.7109375" customWidth="1"/>
    <col min="2821" max="2821" width="14" customWidth="1"/>
    <col min="2822" max="2822" width="14.5703125" customWidth="1"/>
    <col min="2823" max="2823" width="13.140625" customWidth="1"/>
    <col min="2824" max="2824" width="18.7109375" customWidth="1"/>
    <col min="2825" max="2825" width="19.7109375" customWidth="1"/>
    <col min="2828" max="2828" width="17" customWidth="1"/>
    <col min="3073" max="3073" width="2" customWidth="1"/>
    <col min="3074" max="3074" width="2.42578125" customWidth="1"/>
    <col min="3075" max="3075" width="47.85546875" customWidth="1"/>
    <col min="3076" max="3076" width="14.7109375" customWidth="1"/>
    <col min="3077" max="3077" width="14" customWidth="1"/>
    <col min="3078" max="3078" width="14.5703125" customWidth="1"/>
    <col min="3079" max="3079" width="13.140625" customWidth="1"/>
    <col min="3080" max="3080" width="18.7109375" customWidth="1"/>
    <col min="3081" max="3081" width="19.7109375" customWidth="1"/>
    <col min="3084" max="3084" width="17" customWidth="1"/>
    <col min="3329" max="3329" width="2" customWidth="1"/>
    <col min="3330" max="3330" width="2.42578125" customWidth="1"/>
    <col min="3331" max="3331" width="47.85546875" customWidth="1"/>
    <col min="3332" max="3332" width="14.7109375" customWidth="1"/>
    <col min="3333" max="3333" width="14" customWidth="1"/>
    <col min="3334" max="3334" width="14.5703125" customWidth="1"/>
    <col min="3335" max="3335" width="13.140625" customWidth="1"/>
    <col min="3336" max="3336" width="18.7109375" customWidth="1"/>
    <col min="3337" max="3337" width="19.7109375" customWidth="1"/>
    <col min="3340" max="3340" width="17" customWidth="1"/>
    <col min="3585" max="3585" width="2" customWidth="1"/>
    <col min="3586" max="3586" width="2.42578125" customWidth="1"/>
    <col min="3587" max="3587" width="47.85546875" customWidth="1"/>
    <col min="3588" max="3588" width="14.7109375" customWidth="1"/>
    <col min="3589" max="3589" width="14" customWidth="1"/>
    <col min="3590" max="3590" width="14.5703125" customWidth="1"/>
    <col min="3591" max="3591" width="13.140625" customWidth="1"/>
    <col min="3592" max="3592" width="18.7109375" customWidth="1"/>
    <col min="3593" max="3593" width="19.7109375" customWidth="1"/>
    <col min="3596" max="3596" width="17" customWidth="1"/>
    <col min="3841" max="3841" width="2" customWidth="1"/>
    <col min="3842" max="3842" width="2.42578125" customWidth="1"/>
    <col min="3843" max="3843" width="47.85546875" customWidth="1"/>
    <col min="3844" max="3844" width="14.7109375" customWidth="1"/>
    <col min="3845" max="3845" width="14" customWidth="1"/>
    <col min="3846" max="3846" width="14.5703125" customWidth="1"/>
    <col min="3847" max="3847" width="13.140625" customWidth="1"/>
    <col min="3848" max="3848" width="18.7109375" customWidth="1"/>
    <col min="3849" max="3849" width="19.7109375" customWidth="1"/>
    <col min="3852" max="3852" width="17" customWidth="1"/>
    <col min="4097" max="4097" width="2" customWidth="1"/>
    <col min="4098" max="4098" width="2.42578125" customWidth="1"/>
    <col min="4099" max="4099" width="47.85546875" customWidth="1"/>
    <col min="4100" max="4100" width="14.7109375" customWidth="1"/>
    <col min="4101" max="4101" width="14" customWidth="1"/>
    <col min="4102" max="4102" width="14.5703125" customWidth="1"/>
    <col min="4103" max="4103" width="13.140625" customWidth="1"/>
    <col min="4104" max="4104" width="18.7109375" customWidth="1"/>
    <col min="4105" max="4105" width="19.7109375" customWidth="1"/>
    <col min="4108" max="4108" width="17" customWidth="1"/>
    <col min="4353" max="4353" width="2" customWidth="1"/>
    <col min="4354" max="4354" width="2.42578125" customWidth="1"/>
    <col min="4355" max="4355" width="47.85546875" customWidth="1"/>
    <col min="4356" max="4356" width="14.7109375" customWidth="1"/>
    <col min="4357" max="4357" width="14" customWidth="1"/>
    <col min="4358" max="4358" width="14.5703125" customWidth="1"/>
    <col min="4359" max="4359" width="13.140625" customWidth="1"/>
    <col min="4360" max="4360" width="18.7109375" customWidth="1"/>
    <col min="4361" max="4361" width="19.7109375" customWidth="1"/>
    <col min="4364" max="4364" width="17" customWidth="1"/>
    <col min="4609" max="4609" width="2" customWidth="1"/>
    <col min="4610" max="4610" width="2.42578125" customWidth="1"/>
    <col min="4611" max="4611" width="47.85546875" customWidth="1"/>
    <col min="4612" max="4612" width="14.7109375" customWidth="1"/>
    <col min="4613" max="4613" width="14" customWidth="1"/>
    <col min="4614" max="4614" width="14.5703125" customWidth="1"/>
    <col min="4615" max="4615" width="13.140625" customWidth="1"/>
    <col min="4616" max="4616" width="18.7109375" customWidth="1"/>
    <col min="4617" max="4617" width="19.7109375" customWidth="1"/>
    <col min="4620" max="4620" width="17" customWidth="1"/>
    <col min="4865" max="4865" width="2" customWidth="1"/>
    <col min="4866" max="4866" width="2.42578125" customWidth="1"/>
    <col min="4867" max="4867" width="47.85546875" customWidth="1"/>
    <col min="4868" max="4868" width="14.7109375" customWidth="1"/>
    <col min="4869" max="4869" width="14" customWidth="1"/>
    <col min="4870" max="4870" width="14.5703125" customWidth="1"/>
    <col min="4871" max="4871" width="13.140625" customWidth="1"/>
    <col min="4872" max="4872" width="18.7109375" customWidth="1"/>
    <col min="4873" max="4873" width="19.7109375" customWidth="1"/>
    <col min="4876" max="4876" width="17" customWidth="1"/>
    <col min="5121" max="5121" width="2" customWidth="1"/>
    <col min="5122" max="5122" width="2.42578125" customWidth="1"/>
    <col min="5123" max="5123" width="47.85546875" customWidth="1"/>
    <col min="5124" max="5124" width="14.7109375" customWidth="1"/>
    <col min="5125" max="5125" width="14" customWidth="1"/>
    <col min="5126" max="5126" width="14.5703125" customWidth="1"/>
    <col min="5127" max="5127" width="13.140625" customWidth="1"/>
    <col min="5128" max="5128" width="18.7109375" customWidth="1"/>
    <col min="5129" max="5129" width="19.7109375" customWidth="1"/>
    <col min="5132" max="5132" width="17" customWidth="1"/>
    <col min="5377" max="5377" width="2" customWidth="1"/>
    <col min="5378" max="5378" width="2.42578125" customWidth="1"/>
    <col min="5379" max="5379" width="47.85546875" customWidth="1"/>
    <col min="5380" max="5380" width="14.7109375" customWidth="1"/>
    <col min="5381" max="5381" width="14" customWidth="1"/>
    <col min="5382" max="5382" width="14.5703125" customWidth="1"/>
    <col min="5383" max="5383" width="13.140625" customWidth="1"/>
    <col min="5384" max="5384" width="18.7109375" customWidth="1"/>
    <col min="5385" max="5385" width="19.7109375" customWidth="1"/>
    <col min="5388" max="5388" width="17" customWidth="1"/>
    <col min="5633" max="5633" width="2" customWidth="1"/>
    <col min="5634" max="5634" width="2.42578125" customWidth="1"/>
    <col min="5635" max="5635" width="47.85546875" customWidth="1"/>
    <col min="5636" max="5636" width="14.7109375" customWidth="1"/>
    <col min="5637" max="5637" width="14" customWidth="1"/>
    <col min="5638" max="5638" width="14.5703125" customWidth="1"/>
    <col min="5639" max="5639" width="13.140625" customWidth="1"/>
    <col min="5640" max="5640" width="18.7109375" customWidth="1"/>
    <col min="5641" max="5641" width="19.7109375" customWidth="1"/>
    <col min="5644" max="5644" width="17" customWidth="1"/>
    <col min="5889" max="5889" width="2" customWidth="1"/>
    <col min="5890" max="5890" width="2.42578125" customWidth="1"/>
    <col min="5891" max="5891" width="47.85546875" customWidth="1"/>
    <col min="5892" max="5892" width="14.7109375" customWidth="1"/>
    <col min="5893" max="5893" width="14" customWidth="1"/>
    <col min="5894" max="5894" width="14.5703125" customWidth="1"/>
    <col min="5895" max="5895" width="13.140625" customWidth="1"/>
    <col min="5896" max="5896" width="18.7109375" customWidth="1"/>
    <col min="5897" max="5897" width="19.7109375" customWidth="1"/>
    <col min="5900" max="5900" width="17" customWidth="1"/>
    <col min="6145" max="6145" width="2" customWidth="1"/>
    <col min="6146" max="6146" width="2.42578125" customWidth="1"/>
    <col min="6147" max="6147" width="47.85546875" customWidth="1"/>
    <col min="6148" max="6148" width="14.7109375" customWidth="1"/>
    <col min="6149" max="6149" width="14" customWidth="1"/>
    <col min="6150" max="6150" width="14.5703125" customWidth="1"/>
    <col min="6151" max="6151" width="13.140625" customWidth="1"/>
    <col min="6152" max="6152" width="18.7109375" customWidth="1"/>
    <col min="6153" max="6153" width="19.7109375" customWidth="1"/>
    <col min="6156" max="6156" width="17" customWidth="1"/>
    <col min="6401" max="6401" width="2" customWidth="1"/>
    <col min="6402" max="6402" width="2.42578125" customWidth="1"/>
    <col min="6403" max="6403" width="47.85546875" customWidth="1"/>
    <col min="6404" max="6404" width="14.7109375" customWidth="1"/>
    <col min="6405" max="6405" width="14" customWidth="1"/>
    <col min="6406" max="6406" width="14.5703125" customWidth="1"/>
    <col min="6407" max="6407" width="13.140625" customWidth="1"/>
    <col min="6408" max="6408" width="18.7109375" customWidth="1"/>
    <col min="6409" max="6409" width="19.7109375" customWidth="1"/>
    <col min="6412" max="6412" width="17" customWidth="1"/>
    <col min="6657" max="6657" width="2" customWidth="1"/>
    <col min="6658" max="6658" width="2.42578125" customWidth="1"/>
    <col min="6659" max="6659" width="47.85546875" customWidth="1"/>
    <col min="6660" max="6660" width="14.7109375" customWidth="1"/>
    <col min="6661" max="6661" width="14" customWidth="1"/>
    <col min="6662" max="6662" width="14.5703125" customWidth="1"/>
    <col min="6663" max="6663" width="13.140625" customWidth="1"/>
    <col min="6664" max="6664" width="18.7109375" customWidth="1"/>
    <col min="6665" max="6665" width="19.7109375" customWidth="1"/>
    <col min="6668" max="6668" width="17" customWidth="1"/>
    <col min="6913" max="6913" width="2" customWidth="1"/>
    <col min="6914" max="6914" width="2.42578125" customWidth="1"/>
    <col min="6915" max="6915" width="47.85546875" customWidth="1"/>
    <col min="6916" max="6916" width="14.7109375" customWidth="1"/>
    <col min="6917" max="6917" width="14" customWidth="1"/>
    <col min="6918" max="6918" width="14.5703125" customWidth="1"/>
    <col min="6919" max="6919" width="13.140625" customWidth="1"/>
    <col min="6920" max="6920" width="18.7109375" customWidth="1"/>
    <col min="6921" max="6921" width="19.7109375" customWidth="1"/>
    <col min="6924" max="6924" width="17" customWidth="1"/>
    <col min="7169" max="7169" width="2" customWidth="1"/>
    <col min="7170" max="7170" width="2.42578125" customWidth="1"/>
    <col min="7171" max="7171" width="47.85546875" customWidth="1"/>
    <col min="7172" max="7172" width="14.7109375" customWidth="1"/>
    <col min="7173" max="7173" width="14" customWidth="1"/>
    <col min="7174" max="7174" width="14.5703125" customWidth="1"/>
    <col min="7175" max="7175" width="13.140625" customWidth="1"/>
    <col min="7176" max="7176" width="18.7109375" customWidth="1"/>
    <col min="7177" max="7177" width="19.7109375" customWidth="1"/>
    <col min="7180" max="7180" width="17" customWidth="1"/>
    <col min="7425" max="7425" width="2" customWidth="1"/>
    <col min="7426" max="7426" width="2.42578125" customWidth="1"/>
    <col min="7427" max="7427" width="47.85546875" customWidth="1"/>
    <col min="7428" max="7428" width="14.7109375" customWidth="1"/>
    <col min="7429" max="7429" width="14" customWidth="1"/>
    <col min="7430" max="7430" width="14.5703125" customWidth="1"/>
    <col min="7431" max="7431" width="13.140625" customWidth="1"/>
    <col min="7432" max="7432" width="18.7109375" customWidth="1"/>
    <col min="7433" max="7433" width="19.7109375" customWidth="1"/>
    <col min="7436" max="7436" width="17" customWidth="1"/>
    <col min="7681" max="7681" width="2" customWidth="1"/>
    <col min="7682" max="7682" width="2.42578125" customWidth="1"/>
    <col min="7683" max="7683" width="47.85546875" customWidth="1"/>
    <col min="7684" max="7684" width="14.7109375" customWidth="1"/>
    <col min="7685" max="7685" width="14" customWidth="1"/>
    <col min="7686" max="7686" width="14.5703125" customWidth="1"/>
    <col min="7687" max="7687" width="13.140625" customWidth="1"/>
    <col min="7688" max="7688" width="18.7109375" customWidth="1"/>
    <col min="7689" max="7689" width="19.7109375" customWidth="1"/>
    <col min="7692" max="7692" width="17" customWidth="1"/>
    <col min="7937" max="7937" width="2" customWidth="1"/>
    <col min="7938" max="7938" width="2.42578125" customWidth="1"/>
    <col min="7939" max="7939" width="47.85546875" customWidth="1"/>
    <col min="7940" max="7940" width="14.7109375" customWidth="1"/>
    <col min="7941" max="7941" width="14" customWidth="1"/>
    <col min="7942" max="7942" width="14.5703125" customWidth="1"/>
    <col min="7943" max="7943" width="13.140625" customWidth="1"/>
    <col min="7944" max="7944" width="18.7109375" customWidth="1"/>
    <col min="7945" max="7945" width="19.7109375" customWidth="1"/>
    <col min="7948" max="7948" width="17" customWidth="1"/>
    <col min="8193" max="8193" width="2" customWidth="1"/>
    <col min="8194" max="8194" width="2.42578125" customWidth="1"/>
    <col min="8195" max="8195" width="47.85546875" customWidth="1"/>
    <col min="8196" max="8196" width="14.7109375" customWidth="1"/>
    <col min="8197" max="8197" width="14" customWidth="1"/>
    <col min="8198" max="8198" width="14.5703125" customWidth="1"/>
    <col min="8199" max="8199" width="13.140625" customWidth="1"/>
    <col min="8200" max="8200" width="18.7109375" customWidth="1"/>
    <col min="8201" max="8201" width="19.7109375" customWidth="1"/>
    <col min="8204" max="8204" width="17" customWidth="1"/>
    <col min="8449" max="8449" width="2" customWidth="1"/>
    <col min="8450" max="8450" width="2.42578125" customWidth="1"/>
    <col min="8451" max="8451" width="47.85546875" customWidth="1"/>
    <col min="8452" max="8452" width="14.7109375" customWidth="1"/>
    <col min="8453" max="8453" width="14" customWidth="1"/>
    <col min="8454" max="8454" width="14.5703125" customWidth="1"/>
    <col min="8455" max="8455" width="13.140625" customWidth="1"/>
    <col min="8456" max="8456" width="18.7109375" customWidth="1"/>
    <col min="8457" max="8457" width="19.7109375" customWidth="1"/>
    <col min="8460" max="8460" width="17" customWidth="1"/>
    <col min="8705" max="8705" width="2" customWidth="1"/>
    <col min="8706" max="8706" width="2.42578125" customWidth="1"/>
    <col min="8707" max="8707" width="47.85546875" customWidth="1"/>
    <col min="8708" max="8708" width="14.7109375" customWidth="1"/>
    <col min="8709" max="8709" width="14" customWidth="1"/>
    <col min="8710" max="8710" width="14.5703125" customWidth="1"/>
    <col min="8711" max="8711" width="13.140625" customWidth="1"/>
    <col min="8712" max="8712" width="18.7109375" customWidth="1"/>
    <col min="8713" max="8713" width="19.7109375" customWidth="1"/>
    <col min="8716" max="8716" width="17" customWidth="1"/>
    <col min="8961" max="8961" width="2" customWidth="1"/>
    <col min="8962" max="8962" width="2.42578125" customWidth="1"/>
    <col min="8963" max="8963" width="47.85546875" customWidth="1"/>
    <col min="8964" max="8964" width="14.7109375" customWidth="1"/>
    <col min="8965" max="8965" width="14" customWidth="1"/>
    <col min="8966" max="8966" width="14.5703125" customWidth="1"/>
    <col min="8967" max="8967" width="13.140625" customWidth="1"/>
    <col min="8968" max="8968" width="18.7109375" customWidth="1"/>
    <col min="8969" max="8969" width="19.7109375" customWidth="1"/>
    <col min="8972" max="8972" width="17" customWidth="1"/>
    <col min="9217" max="9217" width="2" customWidth="1"/>
    <col min="9218" max="9218" width="2.42578125" customWidth="1"/>
    <col min="9219" max="9219" width="47.85546875" customWidth="1"/>
    <col min="9220" max="9220" width="14.7109375" customWidth="1"/>
    <col min="9221" max="9221" width="14" customWidth="1"/>
    <col min="9222" max="9222" width="14.5703125" customWidth="1"/>
    <col min="9223" max="9223" width="13.140625" customWidth="1"/>
    <col min="9224" max="9224" width="18.7109375" customWidth="1"/>
    <col min="9225" max="9225" width="19.7109375" customWidth="1"/>
    <col min="9228" max="9228" width="17" customWidth="1"/>
    <col min="9473" max="9473" width="2" customWidth="1"/>
    <col min="9474" max="9474" width="2.42578125" customWidth="1"/>
    <col min="9475" max="9475" width="47.85546875" customWidth="1"/>
    <col min="9476" max="9476" width="14.7109375" customWidth="1"/>
    <col min="9477" max="9477" width="14" customWidth="1"/>
    <col min="9478" max="9478" width="14.5703125" customWidth="1"/>
    <col min="9479" max="9479" width="13.140625" customWidth="1"/>
    <col min="9480" max="9480" width="18.7109375" customWidth="1"/>
    <col min="9481" max="9481" width="19.7109375" customWidth="1"/>
    <col min="9484" max="9484" width="17" customWidth="1"/>
    <col min="9729" max="9729" width="2" customWidth="1"/>
    <col min="9730" max="9730" width="2.42578125" customWidth="1"/>
    <col min="9731" max="9731" width="47.85546875" customWidth="1"/>
    <col min="9732" max="9732" width="14.7109375" customWidth="1"/>
    <col min="9733" max="9733" width="14" customWidth="1"/>
    <col min="9734" max="9734" width="14.5703125" customWidth="1"/>
    <col min="9735" max="9735" width="13.140625" customWidth="1"/>
    <col min="9736" max="9736" width="18.7109375" customWidth="1"/>
    <col min="9737" max="9737" width="19.7109375" customWidth="1"/>
    <col min="9740" max="9740" width="17" customWidth="1"/>
    <col min="9985" max="9985" width="2" customWidth="1"/>
    <col min="9986" max="9986" width="2.42578125" customWidth="1"/>
    <col min="9987" max="9987" width="47.85546875" customWidth="1"/>
    <col min="9988" max="9988" width="14.7109375" customWidth="1"/>
    <col min="9989" max="9989" width="14" customWidth="1"/>
    <col min="9990" max="9990" width="14.5703125" customWidth="1"/>
    <col min="9991" max="9991" width="13.140625" customWidth="1"/>
    <col min="9992" max="9992" width="18.7109375" customWidth="1"/>
    <col min="9993" max="9993" width="19.7109375" customWidth="1"/>
    <col min="9996" max="9996" width="17" customWidth="1"/>
    <col min="10241" max="10241" width="2" customWidth="1"/>
    <col min="10242" max="10242" width="2.42578125" customWidth="1"/>
    <col min="10243" max="10243" width="47.85546875" customWidth="1"/>
    <col min="10244" max="10244" width="14.7109375" customWidth="1"/>
    <col min="10245" max="10245" width="14" customWidth="1"/>
    <col min="10246" max="10246" width="14.5703125" customWidth="1"/>
    <col min="10247" max="10247" width="13.140625" customWidth="1"/>
    <col min="10248" max="10248" width="18.7109375" customWidth="1"/>
    <col min="10249" max="10249" width="19.7109375" customWidth="1"/>
    <col min="10252" max="10252" width="17" customWidth="1"/>
    <col min="10497" max="10497" width="2" customWidth="1"/>
    <col min="10498" max="10498" width="2.42578125" customWidth="1"/>
    <col min="10499" max="10499" width="47.85546875" customWidth="1"/>
    <col min="10500" max="10500" width="14.7109375" customWidth="1"/>
    <col min="10501" max="10501" width="14" customWidth="1"/>
    <col min="10502" max="10502" width="14.5703125" customWidth="1"/>
    <col min="10503" max="10503" width="13.140625" customWidth="1"/>
    <col min="10504" max="10504" width="18.7109375" customWidth="1"/>
    <col min="10505" max="10505" width="19.7109375" customWidth="1"/>
    <col min="10508" max="10508" width="17" customWidth="1"/>
    <col min="10753" max="10753" width="2" customWidth="1"/>
    <col min="10754" max="10754" width="2.42578125" customWidth="1"/>
    <col min="10755" max="10755" width="47.85546875" customWidth="1"/>
    <col min="10756" max="10756" width="14.7109375" customWidth="1"/>
    <col min="10757" max="10757" width="14" customWidth="1"/>
    <col min="10758" max="10758" width="14.5703125" customWidth="1"/>
    <col min="10759" max="10759" width="13.140625" customWidth="1"/>
    <col min="10760" max="10760" width="18.7109375" customWidth="1"/>
    <col min="10761" max="10761" width="19.7109375" customWidth="1"/>
    <col min="10764" max="10764" width="17" customWidth="1"/>
    <col min="11009" max="11009" width="2" customWidth="1"/>
    <col min="11010" max="11010" width="2.42578125" customWidth="1"/>
    <col min="11011" max="11011" width="47.85546875" customWidth="1"/>
    <col min="11012" max="11012" width="14.7109375" customWidth="1"/>
    <col min="11013" max="11013" width="14" customWidth="1"/>
    <col min="11014" max="11014" width="14.5703125" customWidth="1"/>
    <col min="11015" max="11015" width="13.140625" customWidth="1"/>
    <col min="11016" max="11016" width="18.7109375" customWidth="1"/>
    <col min="11017" max="11017" width="19.7109375" customWidth="1"/>
    <col min="11020" max="11020" width="17" customWidth="1"/>
    <col min="11265" max="11265" width="2" customWidth="1"/>
    <col min="11266" max="11266" width="2.42578125" customWidth="1"/>
    <col min="11267" max="11267" width="47.85546875" customWidth="1"/>
    <col min="11268" max="11268" width="14.7109375" customWidth="1"/>
    <col min="11269" max="11269" width="14" customWidth="1"/>
    <col min="11270" max="11270" width="14.5703125" customWidth="1"/>
    <col min="11271" max="11271" width="13.140625" customWidth="1"/>
    <col min="11272" max="11272" width="18.7109375" customWidth="1"/>
    <col min="11273" max="11273" width="19.7109375" customWidth="1"/>
    <col min="11276" max="11276" width="17" customWidth="1"/>
    <col min="11521" max="11521" width="2" customWidth="1"/>
    <col min="11522" max="11522" width="2.42578125" customWidth="1"/>
    <col min="11523" max="11523" width="47.85546875" customWidth="1"/>
    <col min="11524" max="11524" width="14.7109375" customWidth="1"/>
    <col min="11525" max="11525" width="14" customWidth="1"/>
    <col min="11526" max="11526" width="14.5703125" customWidth="1"/>
    <col min="11527" max="11527" width="13.140625" customWidth="1"/>
    <col min="11528" max="11528" width="18.7109375" customWidth="1"/>
    <col min="11529" max="11529" width="19.7109375" customWidth="1"/>
    <col min="11532" max="11532" width="17" customWidth="1"/>
    <col min="11777" max="11777" width="2" customWidth="1"/>
    <col min="11778" max="11778" width="2.42578125" customWidth="1"/>
    <col min="11779" max="11779" width="47.85546875" customWidth="1"/>
    <col min="11780" max="11780" width="14.7109375" customWidth="1"/>
    <col min="11781" max="11781" width="14" customWidth="1"/>
    <col min="11782" max="11782" width="14.5703125" customWidth="1"/>
    <col min="11783" max="11783" width="13.140625" customWidth="1"/>
    <col min="11784" max="11784" width="18.7109375" customWidth="1"/>
    <col min="11785" max="11785" width="19.7109375" customWidth="1"/>
    <col min="11788" max="11788" width="17" customWidth="1"/>
    <col min="12033" max="12033" width="2" customWidth="1"/>
    <col min="12034" max="12034" width="2.42578125" customWidth="1"/>
    <col min="12035" max="12035" width="47.85546875" customWidth="1"/>
    <col min="12036" max="12036" width="14.7109375" customWidth="1"/>
    <col min="12037" max="12037" width="14" customWidth="1"/>
    <col min="12038" max="12038" width="14.5703125" customWidth="1"/>
    <col min="12039" max="12039" width="13.140625" customWidth="1"/>
    <col min="12040" max="12040" width="18.7109375" customWidth="1"/>
    <col min="12041" max="12041" width="19.7109375" customWidth="1"/>
    <col min="12044" max="12044" width="17" customWidth="1"/>
    <col min="12289" max="12289" width="2" customWidth="1"/>
    <col min="12290" max="12290" width="2.42578125" customWidth="1"/>
    <col min="12291" max="12291" width="47.85546875" customWidth="1"/>
    <col min="12292" max="12292" width="14.7109375" customWidth="1"/>
    <col min="12293" max="12293" width="14" customWidth="1"/>
    <col min="12294" max="12294" width="14.5703125" customWidth="1"/>
    <col min="12295" max="12295" width="13.140625" customWidth="1"/>
    <col min="12296" max="12296" width="18.7109375" customWidth="1"/>
    <col min="12297" max="12297" width="19.7109375" customWidth="1"/>
    <col min="12300" max="12300" width="17" customWidth="1"/>
    <col min="12545" max="12545" width="2" customWidth="1"/>
    <col min="12546" max="12546" width="2.42578125" customWidth="1"/>
    <col min="12547" max="12547" width="47.85546875" customWidth="1"/>
    <col min="12548" max="12548" width="14.7109375" customWidth="1"/>
    <col min="12549" max="12549" width="14" customWidth="1"/>
    <col min="12550" max="12550" width="14.5703125" customWidth="1"/>
    <col min="12551" max="12551" width="13.140625" customWidth="1"/>
    <col min="12552" max="12552" width="18.7109375" customWidth="1"/>
    <col min="12553" max="12553" width="19.7109375" customWidth="1"/>
    <col min="12556" max="12556" width="17" customWidth="1"/>
    <col min="12801" max="12801" width="2" customWidth="1"/>
    <col min="12802" max="12802" width="2.42578125" customWidth="1"/>
    <col min="12803" max="12803" width="47.85546875" customWidth="1"/>
    <col min="12804" max="12804" width="14.7109375" customWidth="1"/>
    <col min="12805" max="12805" width="14" customWidth="1"/>
    <col min="12806" max="12806" width="14.5703125" customWidth="1"/>
    <col min="12807" max="12807" width="13.140625" customWidth="1"/>
    <col min="12808" max="12808" width="18.7109375" customWidth="1"/>
    <col min="12809" max="12809" width="19.7109375" customWidth="1"/>
    <col min="12812" max="12812" width="17" customWidth="1"/>
    <col min="13057" max="13057" width="2" customWidth="1"/>
    <col min="13058" max="13058" width="2.42578125" customWidth="1"/>
    <col min="13059" max="13059" width="47.85546875" customWidth="1"/>
    <col min="13060" max="13060" width="14.7109375" customWidth="1"/>
    <col min="13061" max="13061" width="14" customWidth="1"/>
    <col min="13062" max="13062" width="14.5703125" customWidth="1"/>
    <col min="13063" max="13063" width="13.140625" customWidth="1"/>
    <col min="13064" max="13064" width="18.7109375" customWidth="1"/>
    <col min="13065" max="13065" width="19.7109375" customWidth="1"/>
    <col min="13068" max="13068" width="17" customWidth="1"/>
    <col min="13313" max="13313" width="2" customWidth="1"/>
    <col min="13314" max="13314" width="2.42578125" customWidth="1"/>
    <col min="13315" max="13315" width="47.85546875" customWidth="1"/>
    <col min="13316" max="13316" width="14.7109375" customWidth="1"/>
    <col min="13317" max="13317" width="14" customWidth="1"/>
    <col min="13318" max="13318" width="14.5703125" customWidth="1"/>
    <col min="13319" max="13319" width="13.140625" customWidth="1"/>
    <col min="13320" max="13320" width="18.7109375" customWidth="1"/>
    <col min="13321" max="13321" width="19.7109375" customWidth="1"/>
    <col min="13324" max="13324" width="17" customWidth="1"/>
    <col min="13569" max="13569" width="2" customWidth="1"/>
    <col min="13570" max="13570" width="2.42578125" customWidth="1"/>
    <col min="13571" max="13571" width="47.85546875" customWidth="1"/>
    <col min="13572" max="13572" width="14.7109375" customWidth="1"/>
    <col min="13573" max="13573" width="14" customWidth="1"/>
    <col min="13574" max="13574" width="14.5703125" customWidth="1"/>
    <col min="13575" max="13575" width="13.140625" customWidth="1"/>
    <col min="13576" max="13576" width="18.7109375" customWidth="1"/>
    <col min="13577" max="13577" width="19.7109375" customWidth="1"/>
    <col min="13580" max="13580" width="17" customWidth="1"/>
    <col min="13825" max="13825" width="2" customWidth="1"/>
    <col min="13826" max="13826" width="2.42578125" customWidth="1"/>
    <col min="13827" max="13827" width="47.85546875" customWidth="1"/>
    <col min="13828" max="13828" width="14.7109375" customWidth="1"/>
    <col min="13829" max="13829" width="14" customWidth="1"/>
    <col min="13830" max="13830" width="14.5703125" customWidth="1"/>
    <col min="13831" max="13831" width="13.140625" customWidth="1"/>
    <col min="13832" max="13832" width="18.7109375" customWidth="1"/>
    <col min="13833" max="13833" width="19.7109375" customWidth="1"/>
    <col min="13836" max="13836" width="17" customWidth="1"/>
    <col min="14081" max="14081" width="2" customWidth="1"/>
    <col min="14082" max="14082" width="2.42578125" customWidth="1"/>
    <col min="14083" max="14083" width="47.85546875" customWidth="1"/>
    <col min="14084" max="14084" width="14.7109375" customWidth="1"/>
    <col min="14085" max="14085" width="14" customWidth="1"/>
    <col min="14086" max="14086" width="14.5703125" customWidth="1"/>
    <col min="14087" max="14087" width="13.140625" customWidth="1"/>
    <col min="14088" max="14088" width="18.7109375" customWidth="1"/>
    <col min="14089" max="14089" width="19.7109375" customWidth="1"/>
    <col min="14092" max="14092" width="17" customWidth="1"/>
    <col min="14337" max="14337" width="2" customWidth="1"/>
    <col min="14338" max="14338" width="2.42578125" customWidth="1"/>
    <col min="14339" max="14339" width="47.85546875" customWidth="1"/>
    <col min="14340" max="14340" width="14.7109375" customWidth="1"/>
    <col min="14341" max="14341" width="14" customWidth="1"/>
    <col min="14342" max="14342" width="14.5703125" customWidth="1"/>
    <col min="14343" max="14343" width="13.140625" customWidth="1"/>
    <col min="14344" max="14344" width="18.7109375" customWidth="1"/>
    <col min="14345" max="14345" width="19.7109375" customWidth="1"/>
    <col min="14348" max="14348" width="17" customWidth="1"/>
    <col min="14593" max="14593" width="2" customWidth="1"/>
    <col min="14594" max="14594" width="2.42578125" customWidth="1"/>
    <col min="14595" max="14595" width="47.85546875" customWidth="1"/>
    <col min="14596" max="14596" width="14.7109375" customWidth="1"/>
    <col min="14597" max="14597" width="14" customWidth="1"/>
    <col min="14598" max="14598" width="14.5703125" customWidth="1"/>
    <col min="14599" max="14599" width="13.140625" customWidth="1"/>
    <col min="14600" max="14600" width="18.7109375" customWidth="1"/>
    <col min="14601" max="14601" width="19.7109375" customWidth="1"/>
    <col min="14604" max="14604" width="17" customWidth="1"/>
    <col min="14849" max="14849" width="2" customWidth="1"/>
    <col min="14850" max="14850" width="2.42578125" customWidth="1"/>
    <col min="14851" max="14851" width="47.85546875" customWidth="1"/>
    <col min="14852" max="14852" width="14.7109375" customWidth="1"/>
    <col min="14853" max="14853" width="14" customWidth="1"/>
    <col min="14854" max="14854" width="14.5703125" customWidth="1"/>
    <col min="14855" max="14855" width="13.140625" customWidth="1"/>
    <col min="14856" max="14856" width="18.7109375" customWidth="1"/>
    <col min="14857" max="14857" width="19.7109375" customWidth="1"/>
    <col min="14860" max="14860" width="17" customWidth="1"/>
    <col min="15105" max="15105" width="2" customWidth="1"/>
    <col min="15106" max="15106" width="2.42578125" customWidth="1"/>
    <col min="15107" max="15107" width="47.85546875" customWidth="1"/>
    <col min="15108" max="15108" width="14.7109375" customWidth="1"/>
    <col min="15109" max="15109" width="14" customWidth="1"/>
    <col min="15110" max="15110" width="14.5703125" customWidth="1"/>
    <col min="15111" max="15111" width="13.140625" customWidth="1"/>
    <col min="15112" max="15112" width="18.7109375" customWidth="1"/>
    <col min="15113" max="15113" width="19.7109375" customWidth="1"/>
    <col min="15116" max="15116" width="17" customWidth="1"/>
    <col min="15361" max="15361" width="2" customWidth="1"/>
    <col min="15362" max="15362" width="2.42578125" customWidth="1"/>
    <col min="15363" max="15363" width="47.85546875" customWidth="1"/>
    <col min="15364" max="15364" width="14.7109375" customWidth="1"/>
    <col min="15365" max="15365" width="14" customWidth="1"/>
    <col min="15366" max="15366" width="14.5703125" customWidth="1"/>
    <col min="15367" max="15367" width="13.140625" customWidth="1"/>
    <col min="15368" max="15368" width="18.7109375" customWidth="1"/>
    <col min="15369" max="15369" width="19.7109375" customWidth="1"/>
    <col min="15372" max="15372" width="17" customWidth="1"/>
    <col min="15617" max="15617" width="2" customWidth="1"/>
    <col min="15618" max="15618" width="2.42578125" customWidth="1"/>
    <col min="15619" max="15619" width="47.85546875" customWidth="1"/>
    <col min="15620" max="15620" width="14.7109375" customWidth="1"/>
    <col min="15621" max="15621" width="14" customWidth="1"/>
    <col min="15622" max="15622" width="14.5703125" customWidth="1"/>
    <col min="15623" max="15623" width="13.140625" customWidth="1"/>
    <col min="15624" max="15624" width="18.7109375" customWidth="1"/>
    <col min="15625" max="15625" width="19.7109375" customWidth="1"/>
    <col min="15628" max="15628" width="17" customWidth="1"/>
    <col min="15873" max="15873" width="2" customWidth="1"/>
    <col min="15874" max="15874" width="2.42578125" customWidth="1"/>
    <col min="15875" max="15875" width="47.85546875" customWidth="1"/>
    <col min="15876" max="15876" width="14.7109375" customWidth="1"/>
    <col min="15877" max="15877" width="14" customWidth="1"/>
    <col min="15878" max="15878" width="14.5703125" customWidth="1"/>
    <col min="15879" max="15879" width="13.140625" customWidth="1"/>
    <col min="15880" max="15880" width="18.7109375" customWidth="1"/>
    <col min="15881" max="15881" width="19.7109375" customWidth="1"/>
    <col min="15884" max="15884" width="17" customWidth="1"/>
    <col min="16129" max="16129" width="2" customWidth="1"/>
    <col min="16130" max="16130" width="2.42578125" customWidth="1"/>
    <col min="16131" max="16131" width="47.85546875" customWidth="1"/>
    <col min="16132" max="16132" width="14.7109375" customWidth="1"/>
    <col min="16133" max="16133" width="14" customWidth="1"/>
    <col min="16134" max="16134" width="14.5703125" customWidth="1"/>
    <col min="16135" max="16135" width="13.140625" customWidth="1"/>
    <col min="16136" max="16136" width="18.7109375" customWidth="1"/>
    <col min="16137" max="16137" width="19.7109375" customWidth="1"/>
    <col min="16140" max="16140" width="17" customWidth="1"/>
  </cols>
  <sheetData>
    <row r="2" spans="1:9" ht="18.75">
      <c r="A2" s="528" t="s">
        <v>551</v>
      </c>
      <c r="B2" s="528"/>
      <c r="C2" s="528"/>
      <c r="D2" s="528"/>
      <c r="E2" s="528"/>
      <c r="F2" s="528"/>
      <c r="G2" s="528"/>
    </row>
    <row r="3" spans="1:9" ht="13.5" thickBot="1">
      <c r="G3" s="418" t="s">
        <v>552</v>
      </c>
    </row>
    <row r="4" spans="1:9" ht="39" thickBot="1">
      <c r="A4" s="529" t="s">
        <v>1</v>
      </c>
      <c r="B4" s="530"/>
      <c r="C4" s="530"/>
      <c r="D4" s="419" t="s">
        <v>553</v>
      </c>
      <c r="E4" s="420" t="s">
        <v>554</v>
      </c>
      <c r="F4" s="420" t="s">
        <v>555</v>
      </c>
      <c r="G4" s="421" t="s">
        <v>556</v>
      </c>
    </row>
    <row r="5" spans="1:9" ht="13.5" thickBot="1">
      <c r="A5" s="422" t="s">
        <v>557</v>
      </c>
      <c r="B5" s="423"/>
      <c r="C5" s="424"/>
      <c r="D5" s="425">
        <v>518267.86527086404</v>
      </c>
      <c r="E5" s="425">
        <v>527909.911474864</v>
      </c>
      <c r="F5" s="426">
        <v>513257.57434764702</v>
      </c>
      <c r="G5" s="427">
        <v>-14652.33712721699</v>
      </c>
      <c r="H5" s="428"/>
      <c r="I5" s="428"/>
    </row>
    <row r="6" spans="1:9">
      <c r="A6" s="429"/>
      <c r="B6" s="430" t="s">
        <v>558</v>
      </c>
      <c r="C6" s="431"/>
      <c r="D6" s="432">
        <v>889.58613977105631</v>
      </c>
      <c r="E6" s="432">
        <v>825.69872177105628</v>
      </c>
      <c r="F6" s="432">
        <v>951.51976992057109</v>
      </c>
      <c r="G6" s="432">
        <v>125.82104814951481</v>
      </c>
      <c r="I6" s="428"/>
    </row>
    <row r="7" spans="1:9" ht="25.5">
      <c r="A7" s="433"/>
      <c r="B7" s="434"/>
      <c r="C7" s="435" t="s">
        <v>559</v>
      </c>
      <c r="D7" s="436">
        <v>881.05682000000002</v>
      </c>
      <c r="E7" s="436">
        <v>817.16940199999999</v>
      </c>
      <c r="F7" s="436">
        <v>929.35794499999997</v>
      </c>
      <c r="G7" s="436">
        <v>112.18854299999998</v>
      </c>
      <c r="I7" s="428"/>
    </row>
    <row r="8" spans="1:9">
      <c r="A8" s="433"/>
      <c r="B8" s="434"/>
      <c r="C8" s="435" t="s">
        <v>560</v>
      </c>
      <c r="D8" s="437">
        <v>8.5293197710562705</v>
      </c>
      <c r="E8" s="437">
        <v>8.5293197710562705</v>
      </c>
      <c r="F8" s="437">
        <v>22.1618249205711</v>
      </c>
      <c r="G8" s="437">
        <v>13.632505149514829</v>
      </c>
      <c r="I8" s="428"/>
    </row>
    <row r="9" spans="1:9">
      <c r="A9" s="429"/>
      <c r="B9" s="430" t="s">
        <v>561</v>
      </c>
      <c r="C9" s="431"/>
      <c r="D9" s="438">
        <v>68277.365297680866</v>
      </c>
      <c r="E9" s="438">
        <v>74501.456088680861</v>
      </c>
      <c r="F9" s="438">
        <v>70422.853101490851</v>
      </c>
      <c r="G9" s="432">
        <v>-4078.6029871900028</v>
      </c>
      <c r="I9" s="428"/>
    </row>
    <row r="10" spans="1:9" ht="25.5">
      <c r="A10" s="433"/>
      <c r="B10" s="434"/>
      <c r="C10" s="435" t="s">
        <v>562</v>
      </c>
      <c r="D10" s="437">
        <v>58982.875900999999</v>
      </c>
      <c r="E10" s="437">
        <v>65206.966692000002</v>
      </c>
      <c r="F10" s="437">
        <v>60132.478704289999</v>
      </c>
      <c r="G10" s="437">
        <v>-5074.4879877100029</v>
      </c>
      <c r="H10" s="428"/>
      <c r="I10" s="428"/>
    </row>
    <row r="11" spans="1:9">
      <c r="A11" s="433"/>
      <c r="B11" s="434"/>
      <c r="C11" s="439" t="s">
        <v>563</v>
      </c>
      <c r="D11" s="437">
        <v>242.45107568085999</v>
      </c>
      <c r="E11" s="437">
        <v>242.45107568085999</v>
      </c>
      <c r="F11" s="437">
        <v>242.45107568085999</v>
      </c>
      <c r="G11" s="437">
        <v>0</v>
      </c>
      <c r="I11" s="428"/>
    </row>
    <row r="12" spans="1:9" ht="38.25">
      <c r="A12" s="433"/>
      <c r="B12" s="434"/>
      <c r="C12" s="435" t="s">
        <v>564</v>
      </c>
      <c r="D12" s="437">
        <v>1111.8051250000001</v>
      </c>
      <c r="E12" s="437">
        <v>1111.8051250000001</v>
      </c>
      <c r="F12" s="437">
        <v>1212.51869545</v>
      </c>
      <c r="G12" s="437">
        <v>100.71357044999991</v>
      </c>
      <c r="I12" s="428"/>
    </row>
    <row r="13" spans="1:9" ht="51">
      <c r="A13" s="433"/>
      <c r="B13" s="434"/>
      <c r="C13" s="435" t="s">
        <v>565</v>
      </c>
      <c r="D13" s="437">
        <v>1830.157868</v>
      </c>
      <c r="E13" s="437">
        <v>1830.157868</v>
      </c>
      <c r="F13" s="437">
        <v>1836.7715558800001</v>
      </c>
      <c r="G13" s="437">
        <v>6.6136878800000432</v>
      </c>
      <c r="I13" s="428"/>
    </row>
    <row r="14" spans="1:9" ht="40.5" customHeight="1">
      <c r="A14" s="433"/>
      <c r="B14" s="434"/>
      <c r="C14" s="435" t="s">
        <v>566</v>
      </c>
      <c r="D14" s="437">
        <v>6110.0753279999999</v>
      </c>
      <c r="E14" s="437">
        <v>6110.0753279999999</v>
      </c>
      <c r="F14" s="437">
        <v>6998.6330701900006</v>
      </c>
      <c r="G14" s="437">
        <v>888.55774219000068</v>
      </c>
      <c r="I14" s="428"/>
    </row>
    <row r="15" spans="1:9" ht="0.75" hidden="1" customHeight="1">
      <c r="A15" s="433"/>
      <c r="B15" s="434"/>
      <c r="C15" s="435" t="s">
        <v>560</v>
      </c>
      <c r="D15" s="437"/>
      <c r="E15" s="437">
        <v>0</v>
      </c>
      <c r="F15" s="437">
        <v>0</v>
      </c>
      <c r="G15" s="437">
        <v>0</v>
      </c>
      <c r="I15" s="428"/>
    </row>
    <row r="16" spans="1:9">
      <c r="A16" s="429"/>
      <c r="B16" s="430" t="s">
        <v>567</v>
      </c>
      <c r="C16" s="431"/>
      <c r="D16" s="438">
        <v>19022.854481999999</v>
      </c>
      <c r="E16" s="438">
        <v>19022.854481999999</v>
      </c>
      <c r="F16" s="438">
        <v>20123.087065159998</v>
      </c>
      <c r="G16" s="432">
        <v>1100.2325831599992</v>
      </c>
      <c r="I16" s="428"/>
    </row>
    <row r="17" spans="1:10" ht="25.5">
      <c r="A17" s="433"/>
      <c r="B17" s="434"/>
      <c r="C17" s="435" t="s">
        <v>568</v>
      </c>
      <c r="D17" s="437">
        <v>19022.854481999999</v>
      </c>
      <c r="E17" s="437">
        <v>19022.854481999999</v>
      </c>
      <c r="F17" s="437">
        <v>20123.087065159998</v>
      </c>
      <c r="G17" s="437">
        <v>1100.2325831599992</v>
      </c>
      <c r="I17" s="428"/>
    </row>
    <row r="18" spans="1:10">
      <c r="A18" s="429"/>
      <c r="B18" s="430" t="s">
        <v>569</v>
      </c>
      <c r="C18" s="431"/>
      <c r="D18" s="431">
        <v>413706.03413193772</v>
      </c>
      <c r="E18" s="431">
        <v>416844.99142693769</v>
      </c>
      <c r="F18" s="431">
        <v>403587.39116104558</v>
      </c>
      <c r="G18" s="432">
        <v>-13257.600265892102</v>
      </c>
      <c r="I18" s="428"/>
    </row>
    <row r="19" spans="1:10" ht="25.5">
      <c r="A19" s="433"/>
      <c r="B19" s="434"/>
      <c r="C19" s="435" t="s">
        <v>570</v>
      </c>
      <c r="D19" s="436">
        <v>151124.96020199999</v>
      </c>
      <c r="E19" s="436">
        <v>152327.84601099999</v>
      </c>
      <c r="F19" s="436">
        <v>146600.35000869</v>
      </c>
      <c r="G19" s="437">
        <v>-5727.4960023099848</v>
      </c>
      <c r="I19" s="428"/>
    </row>
    <row r="20" spans="1:10" ht="25.5">
      <c r="A20" s="433"/>
      <c r="B20" s="434"/>
      <c r="C20" s="435" t="s">
        <v>571</v>
      </c>
      <c r="D20" s="436">
        <v>180119.86535499999</v>
      </c>
      <c r="E20" s="436">
        <v>181553.537396</v>
      </c>
      <c r="F20" s="436">
        <v>178548.47938589999</v>
      </c>
      <c r="G20" s="437">
        <v>-3005.0580101000087</v>
      </c>
      <c r="I20" s="428"/>
    </row>
    <row r="21" spans="1:10" ht="25.5">
      <c r="A21" s="433"/>
      <c r="B21" s="434"/>
      <c r="C21" s="435" t="s">
        <v>572</v>
      </c>
      <c r="D21" s="436">
        <v>5525.9302240000006</v>
      </c>
      <c r="E21" s="436">
        <v>5435.5058200000003</v>
      </c>
      <c r="F21" s="436">
        <v>5703.5338052000006</v>
      </c>
      <c r="G21" s="436">
        <v>268.02798520000033</v>
      </c>
      <c r="I21" s="428"/>
    </row>
    <row r="22" spans="1:10" ht="38.25">
      <c r="A22" s="433"/>
      <c r="B22" s="434"/>
      <c r="C22" s="435" t="s">
        <v>573</v>
      </c>
      <c r="D22" s="436">
        <v>78701.229634999996</v>
      </c>
      <c r="E22" s="436">
        <v>79294.053484000004</v>
      </c>
      <c r="F22" s="436">
        <v>77431.515662110003</v>
      </c>
      <c r="G22" s="437">
        <v>-1862.5378218900005</v>
      </c>
      <c r="H22" s="428"/>
      <c r="I22" s="428"/>
    </row>
    <row r="23" spans="1:10">
      <c r="A23" s="433"/>
      <c r="B23" s="434"/>
      <c r="C23" s="435" t="s">
        <v>560</v>
      </c>
      <c r="D23" s="440">
        <v>-1765.9512840622999</v>
      </c>
      <c r="E23" s="440">
        <v>-1765.9512840622999</v>
      </c>
      <c r="F23" s="440">
        <v>-4696.4877008544099</v>
      </c>
      <c r="G23" s="437">
        <v>-2930.5364167921098</v>
      </c>
      <c r="I23" s="428"/>
    </row>
    <row r="24" spans="1:10">
      <c r="A24" s="429"/>
      <c r="B24" s="430" t="s">
        <v>574</v>
      </c>
      <c r="C24" s="431"/>
      <c r="D24" s="441">
        <v>12977.528318074399</v>
      </c>
      <c r="E24" s="441">
        <v>13187.333983074399</v>
      </c>
      <c r="F24" s="441">
        <v>14087.364682479998</v>
      </c>
      <c r="G24" s="432">
        <v>900.0306994056009</v>
      </c>
      <c r="I24" s="428"/>
    </row>
    <row r="25" spans="1:10" ht="25.5">
      <c r="A25" s="433"/>
      <c r="B25" s="434"/>
      <c r="C25" s="435" t="s">
        <v>575</v>
      </c>
      <c r="D25" s="436">
        <v>5271.800937</v>
      </c>
      <c r="E25" s="436">
        <v>5313.7620699999998</v>
      </c>
      <c r="F25" s="436">
        <v>5108.0835829999996</v>
      </c>
      <c r="G25" s="437">
        <v>-205.67848700000013</v>
      </c>
      <c r="I25" s="428"/>
    </row>
    <row r="26" spans="1:10" ht="25.5">
      <c r="A26" s="433"/>
      <c r="B26" s="434"/>
      <c r="C26" s="435" t="s">
        <v>576</v>
      </c>
      <c r="D26" s="436">
        <v>7907.7014055</v>
      </c>
      <c r="E26" s="436">
        <v>7970.6431050000001</v>
      </c>
      <c r="F26" s="436">
        <v>7662.1253740000002</v>
      </c>
      <c r="G26" s="437">
        <v>-308.51773099999991</v>
      </c>
      <c r="I26" s="428"/>
    </row>
    <row r="27" spans="1:10" ht="25.5">
      <c r="A27" s="433"/>
      <c r="B27" s="434"/>
      <c r="C27" s="435" t="s">
        <v>577</v>
      </c>
      <c r="D27" s="436">
        <v>7907.7014055</v>
      </c>
      <c r="E27" s="436">
        <v>7970.6431050000001</v>
      </c>
      <c r="F27" s="436">
        <v>7662.1253740000002</v>
      </c>
      <c r="G27" s="437">
        <v>-308.51773099999991</v>
      </c>
      <c r="I27" s="428"/>
    </row>
    <row r="28" spans="1:10" ht="25.5">
      <c r="A28" s="433"/>
      <c r="B28" s="434"/>
      <c r="C28" s="435" t="s">
        <v>578</v>
      </c>
      <c r="D28" s="436">
        <v>5271.800937</v>
      </c>
      <c r="E28" s="436">
        <v>5313.7620699999998</v>
      </c>
      <c r="F28" s="436">
        <v>5108.0835829999996</v>
      </c>
      <c r="G28" s="437">
        <v>-205.67848700000013</v>
      </c>
      <c r="I28" s="428"/>
    </row>
    <row r="29" spans="1:10">
      <c r="A29" s="433"/>
      <c r="B29" s="434"/>
      <c r="C29" s="435" t="s">
        <v>417</v>
      </c>
      <c r="D29" s="437">
        <v>-13381.476366925601</v>
      </c>
      <c r="E29" s="437">
        <v>-13381.476366925601</v>
      </c>
      <c r="F29" s="437">
        <v>-11453.05323152</v>
      </c>
      <c r="G29" s="437">
        <v>1928.423135405601</v>
      </c>
      <c r="I29" s="428"/>
    </row>
    <row r="30" spans="1:10">
      <c r="A30" s="429"/>
      <c r="B30" s="430" t="s">
        <v>579</v>
      </c>
      <c r="C30" s="431"/>
      <c r="D30" s="438">
        <v>3394.4969013999998</v>
      </c>
      <c r="E30" s="438">
        <v>3527.5767723999998</v>
      </c>
      <c r="F30" s="438">
        <v>4085.3585675499999</v>
      </c>
      <c r="G30" s="432">
        <v>557.78179515000022</v>
      </c>
      <c r="H30" s="428"/>
      <c r="I30" s="428"/>
      <c r="J30" s="442"/>
    </row>
    <row r="31" spans="1:10">
      <c r="A31" s="433"/>
      <c r="B31" s="434"/>
      <c r="C31" s="435" t="s">
        <v>580</v>
      </c>
      <c r="D31" s="437">
        <v>2515.7689030000001</v>
      </c>
      <c r="E31" s="437">
        <v>2622.2327989999999</v>
      </c>
      <c r="F31" s="437">
        <v>2897.1296000080001</v>
      </c>
      <c r="G31" s="437">
        <v>274.89680100800024</v>
      </c>
      <c r="I31" s="428"/>
    </row>
    <row r="32" spans="1:10" ht="38.25">
      <c r="A32" s="433"/>
      <c r="B32" s="434"/>
      <c r="C32" s="435" t="s">
        <v>573</v>
      </c>
      <c r="D32" s="437">
        <v>628.94222500000001</v>
      </c>
      <c r="E32" s="437">
        <v>655.55820000000006</v>
      </c>
      <c r="F32" s="437">
        <v>724.282399252</v>
      </c>
      <c r="G32" s="437">
        <v>68.724199251999949</v>
      </c>
      <c r="I32" s="428"/>
    </row>
    <row r="33" spans="1:9" ht="38.25">
      <c r="A33" s="433"/>
      <c r="B33" s="434"/>
      <c r="C33" s="435" t="s">
        <v>581</v>
      </c>
      <c r="D33" s="437">
        <v>63.663885000000001</v>
      </c>
      <c r="E33" s="437">
        <v>63.663885000000001</v>
      </c>
      <c r="F33" s="437">
        <v>66.231309539999998</v>
      </c>
      <c r="G33" s="437">
        <v>2.5674245399999975</v>
      </c>
      <c r="I33" s="428"/>
    </row>
    <row r="34" spans="1:9" ht="25.5">
      <c r="A34" s="433"/>
      <c r="B34" s="434"/>
      <c r="C34" s="435" t="s">
        <v>582</v>
      </c>
      <c r="D34" s="437">
        <v>13.817583000000001</v>
      </c>
      <c r="E34" s="437">
        <v>13.817583000000001</v>
      </c>
      <c r="F34" s="437">
        <v>44.403749130000001</v>
      </c>
      <c r="G34" s="437">
        <v>30.586166130000002</v>
      </c>
      <c r="I34" s="428"/>
    </row>
    <row r="35" spans="1:9" ht="25.5">
      <c r="A35" s="433"/>
      <c r="B35" s="434"/>
      <c r="C35" s="435" t="s">
        <v>583</v>
      </c>
      <c r="D35" s="437">
        <v>172.3043054</v>
      </c>
      <c r="E35" s="437">
        <v>172.3043054</v>
      </c>
      <c r="F35" s="437">
        <v>353.31150962000004</v>
      </c>
      <c r="G35" s="437">
        <v>181.00720422000003</v>
      </c>
      <c r="I35" s="428"/>
    </row>
    <row r="36" spans="1:9" ht="51" hidden="1">
      <c r="A36" s="433"/>
      <c r="B36" s="434"/>
      <c r="C36" s="435" t="s">
        <v>584</v>
      </c>
      <c r="D36" s="437">
        <v>0</v>
      </c>
      <c r="E36" s="436" t="e">
        <f>[17]Transferências!#REF!</f>
        <v>#REF!</v>
      </c>
      <c r="F36" s="436" t="e">
        <f>[17]Transferências!#REF!</f>
        <v>#REF!</v>
      </c>
      <c r="G36" s="437" t="e">
        <f>[17]Transferências!#REF!</f>
        <v>#REF!</v>
      </c>
      <c r="I36" s="428"/>
    </row>
    <row r="37" spans="1:9">
      <c r="A37" s="443" t="s">
        <v>585</v>
      </c>
      <c r="B37" s="444"/>
      <c r="C37" s="445"/>
      <c r="D37" s="446"/>
      <c r="E37" s="444"/>
      <c r="F37" s="444"/>
      <c r="G37" s="447"/>
    </row>
    <row r="38" spans="1:9">
      <c r="A38" s="443" t="s">
        <v>586</v>
      </c>
      <c r="B38" s="444"/>
      <c r="C38" s="445"/>
      <c r="D38" s="446"/>
      <c r="E38" s="444"/>
      <c r="F38" s="444"/>
      <c r="G38" s="447"/>
    </row>
  </sheetData>
  <mergeCells count="2">
    <mergeCell ref="A2:G2"/>
    <mergeCell ref="A4:C4"/>
  </mergeCells>
  <pageMargins left="0.51181102362204722" right="0.51181102362204722" top="0.78740157480314965" bottom="0.78740157480314965" header="0.31496062992125984" footer="0.31496062992125984"/>
  <pageSetup paperSize="9" scale="85" orientation="portrait" horizontalDpi="360" verticalDpi="36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B83AF-FE37-4B8F-A443-834859478AD8}">
  <sheetPr>
    <tabColor rgb="FF92D050"/>
    <pageSetUpPr fitToPage="1"/>
  </sheetPr>
  <dimension ref="A2:M39"/>
  <sheetViews>
    <sheetView showGridLines="0" zoomScale="110" zoomScaleNormal="110" workbookViewId="0"/>
  </sheetViews>
  <sheetFormatPr defaultColWidth="9.140625" defaultRowHeight="15"/>
  <cols>
    <col min="1" max="1" width="7.140625" style="370" customWidth="1"/>
    <col min="2" max="2" width="66.7109375" style="370" customWidth="1"/>
    <col min="3" max="3" width="14.85546875" style="370" customWidth="1"/>
    <col min="4" max="4" width="16.28515625" style="370" customWidth="1"/>
    <col min="5" max="5" width="16" style="370" customWidth="1"/>
    <col min="6" max="6" width="16.5703125" style="370" customWidth="1"/>
    <col min="7" max="7" width="15.5703125" style="370" customWidth="1"/>
    <col min="8" max="8" width="24.7109375" style="370" customWidth="1"/>
    <col min="9" max="9" width="10.28515625" style="370" bestFit="1" customWidth="1"/>
    <col min="10" max="10" width="15.42578125" style="370" customWidth="1"/>
    <col min="11" max="11" width="16" style="370" customWidth="1"/>
    <col min="12" max="12" width="9.140625" style="370"/>
    <col min="13" max="13" width="13.5703125" style="370" customWidth="1"/>
    <col min="14" max="16384" width="9.140625" style="370"/>
  </cols>
  <sheetData>
    <row r="2" spans="1:13" ht="15.75">
      <c r="A2" s="534" t="s">
        <v>587</v>
      </c>
      <c r="B2" s="534"/>
      <c r="C2" s="534"/>
      <c r="D2" s="534"/>
      <c r="E2" s="534"/>
      <c r="F2" s="534"/>
      <c r="G2" s="534"/>
    </row>
    <row r="3" spans="1:13">
      <c r="A3" s="448"/>
      <c r="B3" s="448"/>
      <c r="C3" s="449"/>
      <c r="D3" s="449"/>
      <c r="E3" s="449"/>
      <c r="F3" s="449"/>
      <c r="G3" s="449" t="s">
        <v>588</v>
      </c>
    </row>
    <row r="4" spans="1:13" ht="39" customHeight="1">
      <c r="A4" s="535" t="s">
        <v>166</v>
      </c>
      <c r="B4" s="536"/>
      <c r="C4" s="539" t="s">
        <v>589</v>
      </c>
      <c r="D4" s="539" t="s">
        <v>590</v>
      </c>
      <c r="E4" s="539" t="s">
        <v>591</v>
      </c>
      <c r="F4" s="539" t="s">
        <v>592</v>
      </c>
      <c r="G4" s="539" t="s">
        <v>593</v>
      </c>
    </row>
    <row r="5" spans="1:13" ht="28.5" customHeight="1">
      <c r="A5" s="537"/>
      <c r="B5" s="538"/>
      <c r="C5" s="540"/>
      <c r="D5" s="540"/>
      <c r="E5" s="540"/>
      <c r="F5" s="540"/>
      <c r="G5" s="540"/>
    </row>
    <row r="6" spans="1:13">
      <c r="A6" s="450"/>
      <c r="B6" s="450"/>
      <c r="C6" s="450"/>
      <c r="D6" s="450"/>
      <c r="E6" s="450"/>
      <c r="F6" s="450"/>
      <c r="G6" s="450"/>
    </row>
    <row r="7" spans="1:13">
      <c r="A7" s="531" t="s">
        <v>594</v>
      </c>
      <c r="B7" s="531"/>
      <c r="C7" s="451">
        <v>20003.540986000004</v>
      </c>
      <c r="D7" s="451">
        <v>19561.65711</v>
      </c>
      <c r="E7" s="451">
        <v>-793.39378889000034</v>
      </c>
      <c r="F7" s="451">
        <v>20355.050898889996</v>
      </c>
      <c r="G7" s="451">
        <v>-441.88387599999965</v>
      </c>
    </row>
    <row r="8" spans="1:13">
      <c r="A8" s="452"/>
      <c r="B8" s="452"/>
      <c r="C8" s="452"/>
      <c r="D8" s="452"/>
      <c r="E8" s="452"/>
      <c r="F8" s="452"/>
      <c r="G8" s="452"/>
      <c r="J8" s="453"/>
      <c r="K8" s="453"/>
    </row>
    <row r="9" spans="1:13">
      <c r="A9" s="532" t="s">
        <v>595</v>
      </c>
      <c r="B9" s="532"/>
      <c r="C9" s="454">
        <v>17375.933973000003</v>
      </c>
      <c r="D9" s="454">
        <v>16994.418614000002</v>
      </c>
      <c r="E9" s="454">
        <v>-641.39507000000026</v>
      </c>
      <c r="F9" s="454">
        <v>17635.813683999997</v>
      </c>
      <c r="G9" s="454">
        <v>-381.51535899999976</v>
      </c>
      <c r="J9" s="455"/>
      <c r="K9" s="455"/>
    </row>
    <row r="10" spans="1:13" ht="51">
      <c r="A10" s="456" t="s">
        <v>596</v>
      </c>
      <c r="B10" s="457" t="s">
        <v>597</v>
      </c>
      <c r="C10" s="458">
        <v>213.78043600000001</v>
      </c>
      <c r="D10" s="459">
        <v>201.86233999999999</v>
      </c>
      <c r="E10" s="460">
        <v>-35.921379000000002</v>
      </c>
      <c r="F10" s="459">
        <v>237.78371899999999</v>
      </c>
      <c r="G10" s="460">
        <v>-11.91809600000002</v>
      </c>
      <c r="J10" s="455"/>
      <c r="K10" s="455"/>
    </row>
    <row r="11" spans="1:13" ht="25.5">
      <c r="A11" s="461" t="s">
        <v>598</v>
      </c>
      <c r="B11" s="462" t="s">
        <v>599</v>
      </c>
      <c r="C11" s="463">
        <v>17.888171</v>
      </c>
      <c r="D11" s="463">
        <v>17.888171</v>
      </c>
      <c r="E11" s="464">
        <v>-0.12301300000000026</v>
      </c>
      <c r="F11" s="463">
        <v>18.011184</v>
      </c>
      <c r="G11" s="464">
        <v>0</v>
      </c>
      <c r="J11" s="455"/>
      <c r="K11" s="455"/>
    </row>
    <row r="12" spans="1:13" ht="38.25">
      <c r="A12" s="461" t="s">
        <v>600</v>
      </c>
      <c r="B12" s="462" t="s">
        <v>601</v>
      </c>
      <c r="C12" s="465">
        <v>0</v>
      </c>
      <c r="D12" s="463">
        <v>1.0409999999999999</v>
      </c>
      <c r="E12" s="464">
        <v>0</v>
      </c>
      <c r="F12" s="463">
        <v>1.0409999999999999</v>
      </c>
      <c r="G12" s="464">
        <v>1.0409999999999999</v>
      </c>
      <c r="J12" s="455"/>
      <c r="K12" s="455"/>
    </row>
    <row r="13" spans="1:13" ht="25.5">
      <c r="A13" s="466" t="s">
        <v>602</v>
      </c>
      <c r="B13" s="462" t="s">
        <v>603</v>
      </c>
      <c r="C13" s="465">
        <v>0</v>
      </c>
      <c r="D13" s="463">
        <v>0</v>
      </c>
      <c r="E13" s="464">
        <v>-13.774744999999999</v>
      </c>
      <c r="F13" s="463">
        <v>13.774744999999999</v>
      </c>
      <c r="G13" s="464">
        <v>0</v>
      </c>
      <c r="J13" s="455"/>
      <c r="K13" s="455"/>
    </row>
    <row r="14" spans="1:13" ht="25.5">
      <c r="A14" s="466" t="s">
        <v>604</v>
      </c>
      <c r="B14" s="462" t="s">
        <v>605</v>
      </c>
      <c r="C14" s="467">
        <v>4.494313</v>
      </c>
      <c r="D14" s="463">
        <v>4.494313</v>
      </c>
      <c r="E14" s="464">
        <v>4.9045999999999701E-2</v>
      </c>
      <c r="F14" s="463">
        <v>4.4452670000000003</v>
      </c>
      <c r="G14" s="464">
        <v>0</v>
      </c>
      <c r="H14" s="468"/>
      <c r="K14" s="455"/>
      <c r="M14" s="468"/>
    </row>
    <row r="15" spans="1:13" ht="25.5">
      <c r="A15" s="466" t="s">
        <v>606</v>
      </c>
      <c r="B15" s="462" t="s">
        <v>607</v>
      </c>
      <c r="C15" s="467">
        <v>3863.1950310000002</v>
      </c>
      <c r="D15" s="463">
        <v>3863.1950310000002</v>
      </c>
      <c r="E15" s="464">
        <v>0</v>
      </c>
      <c r="F15" s="463">
        <v>3863.1950310000002</v>
      </c>
      <c r="G15" s="464">
        <v>0</v>
      </c>
      <c r="J15" s="455"/>
      <c r="K15" s="455"/>
    </row>
    <row r="16" spans="1:13" ht="25.5">
      <c r="A16" s="466" t="s">
        <v>608</v>
      </c>
      <c r="B16" s="462" t="s">
        <v>609</v>
      </c>
      <c r="C16" s="467">
        <v>1254</v>
      </c>
      <c r="D16" s="463">
        <v>1254</v>
      </c>
      <c r="E16" s="464">
        <v>-87.870562999999947</v>
      </c>
      <c r="F16" s="463">
        <v>1341.8705629999999</v>
      </c>
      <c r="G16" s="464">
        <v>0</v>
      </c>
      <c r="J16" s="455"/>
      <c r="K16" s="455"/>
    </row>
    <row r="17" spans="1:11" ht="25.5">
      <c r="A17" s="466" t="s">
        <v>610</v>
      </c>
      <c r="B17" s="462" t="s">
        <v>611</v>
      </c>
      <c r="C17" s="467">
        <v>6883.1582049999997</v>
      </c>
      <c r="D17" s="463">
        <v>6685.971603</v>
      </c>
      <c r="E17" s="464">
        <v>-60.126502000000073</v>
      </c>
      <c r="F17" s="463">
        <v>6746.098105</v>
      </c>
      <c r="G17" s="464">
        <v>-197.18660199999977</v>
      </c>
      <c r="I17" s="468"/>
      <c r="J17" s="455"/>
      <c r="K17" s="455"/>
    </row>
    <row r="18" spans="1:11" ht="25.5">
      <c r="A18" s="466" t="s">
        <v>612</v>
      </c>
      <c r="B18" s="462" t="s">
        <v>613</v>
      </c>
      <c r="C18" s="467">
        <v>1049.8699349999999</v>
      </c>
      <c r="D18" s="463">
        <v>860.92153299999995</v>
      </c>
      <c r="E18" s="464">
        <v>-10.935180000000059</v>
      </c>
      <c r="F18" s="463">
        <v>871.85671300000001</v>
      </c>
      <c r="G18" s="464">
        <v>-188.94840199999999</v>
      </c>
      <c r="H18" s="468"/>
      <c r="J18" s="455"/>
      <c r="K18" s="455"/>
    </row>
    <row r="19" spans="1:11" ht="30" customHeight="1">
      <c r="A19" s="469" t="s">
        <v>614</v>
      </c>
      <c r="B19" s="462" t="s">
        <v>615</v>
      </c>
      <c r="C19" s="467">
        <v>39</v>
      </c>
      <c r="D19" s="463">
        <v>39</v>
      </c>
      <c r="E19" s="464">
        <v>0</v>
      </c>
      <c r="F19" s="463">
        <v>39</v>
      </c>
      <c r="G19" s="464">
        <v>0</v>
      </c>
      <c r="H19" s="468"/>
      <c r="I19" s="376"/>
      <c r="J19" s="470"/>
      <c r="K19" s="470"/>
    </row>
    <row r="20" spans="1:11" ht="30" customHeight="1">
      <c r="A20" s="466" t="s">
        <v>616</v>
      </c>
      <c r="B20" s="462" t="s">
        <v>617</v>
      </c>
      <c r="C20" s="467">
        <v>7.0140779999999996</v>
      </c>
      <c r="D20" s="463">
        <v>6.3257300000000001</v>
      </c>
      <c r="E20" s="464">
        <v>0.46113099999999996</v>
      </c>
      <c r="F20" s="463">
        <v>5.8645990000000001</v>
      </c>
      <c r="G20" s="464">
        <v>-0.68834799999999952</v>
      </c>
      <c r="H20" s="455"/>
      <c r="I20" s="533"/>
      <c r="J20" s="533"/>
      <c r="K20" s="533"/>
    </row>
    <row r="21" spans="1:11" ht="30" customHeight="1">
      <c r="A21" s="471" t="s">
        <v>618</v>
      </c>
      <c r="B21" s="462" t="s">
        <v>619</v>
      </c>
      <c r="C21" s="465">
        <v>0</v>
      </c>
      <c r="D21" s="463">
        <v>0</v>
      </c>
      <c r="E21" s="464">
        <v>-6.0369760000000001</v>
      </c>
      <c r="F21" s="463">
        <v>6.0369760000000001</v>
      </c>
      <c r="G21" s="464">
        <v>0</v>
      </c>
      <c r="H21" s="455"/>
      <c r="I21" s="453"/>
      <c r="J21" s="453"/>
      <c r="K21" s="453"/>
    </row>
    <row r="22" spans="1:11" ht="30" customHeight="1">
      <c r="A22" s="471" t="s">
        <v>620</v>
      </c>
      <c r="B22" s="462" t="s">
        <v>621</v>
      </c>
      <c r="C22" s="465">
        <v>0</v>
      </c>
      <c r="D22" s="463">
        <v>0</v>
      </c>
      <c r="E22" s="464">
        <v>-308.81786599999998</v>
      </c>
      <c r="F22" s="463">
        <v>308.81786599999998</v>
      </c>
      <c r="G22" s="464">
        <v>0</v>
      </c>
      <c r="H22" s="455"/>
      <c r="I22" s="453"/>
      <c r="J22" s="453"/>
      <c r="K22" s="453"/>
    </row>
    <row r="23" spans="1:11" ht="30" customHeight="1">
      <c r="A23" s="466" t="s">
        <v>622</v>
      </c>
      <c r="B23" s="462" t="s">
        <v>623</v>
      </c>
      <c r="C23" s="467">
        <v>3407.4138039999998</v>
      </c>
      <c r="D23" s="463">
        <v>3234.0988929999999</v>
      </c>
      <c r="E23" s="464">
        <v>-33.527546000000257</v>
      </c>
      <c r="F23" s="463">
        <v>3267.6264390000001</v>
      </c>
      <c r="G23" s="464">
        <v>-173.31491099999994</v>
      </c>
      <c r="H23" s="468"/>
      <c r="I23" s="453"/>
      <c r="K23" s="455"/>
    </row>
    <row r="24" spans="1:11" ht="38.25">
      <c r="A24" s="466" t="s">
        <v>624</v>
      </c>
      <c r="B24" s="462" t="s">
        <v>625</v>
      </c>
      <c r="C24" s="467">
        <v>621.22</v>
      </c>
      <c r="D24" s="463">
        <v>811.22</v>
      </c>
      <c r="E24" s="464">
        <v>-85.370166999999924</v>
      </c>
      <c r="F24" s="463">
        <v>896.59016699999995</v>
      </c>
      <c r="G24" s="464">
        <v>190</v>
      </c>
      <c r="K24" s="455"/>
    </row>
    <row r="25" spans="1:11" ht="25.5">
      <c r="A25" s="466" t="s">
        <v>626</v>
      </c>
      <c r="B25" s="462" t="s">
        <v>627</v>
      </c>
      <c r="C25" s="467">
        <v>0.5</v>
      </c>
      <c r="D25" s="463">
        <v>0</v>
      </c>
      <c r="E25" s="464">
        <v>0</v>
      </c>
      <c r="F25" s="463">
        <v>0</v>
      </c>
      <c r="G25" s="464">
        <v>-0.5</v>
      </c>
      <c r="K25" s="455"/>
    </row>
    <row r="26" spans="1:11" ht="37.5" customHeight="1">
      <c r="A26" s="466" t="s">
        <v>628</v>
      </c>
      <c r="B26" s="462" t="s">
        <v>629</v>
      </c>
      <c r="C26" s="467">
        <v>14.4</v>
      </c>
      <c r="D26" s="463">
        <v>14.4</v>
      </c>
      <c r="E26" s="464">
        <v>0.5986899999999995</v>
      </c>
      <c r="F26" s="463">
        <v>13.801310000000001</v>
      </c>
      <c r="G26" s="464">
        <v>0</v>
      </c>
    </row>
    <row r="27" spans="1:11" ht="24.6" customHeight="1">
      <c r="A27" s="472" t="s">
        <v>630</v>
      </c>
      <c r="B27" s="473"/>
      <c r="C27" s="473">
        <v>2627.6070129999998</v>
      </c>
      <c r="D27" s="473">
        <v>2567.2384959999999</v>
      </c>
      <c r="E27" s="473">
        <v>-151.99871889000008</v>
      </c>
      <c r="F27" s="473">
        <v>2719.2372148900004</v>
      </c>
      <c r="G27" s="473">
        <v>-60.368516999999898</v>
      </c>
    </row>
    <row r="28" spans="1:11" ht="9" customHeight="1">
      <c r="A28" s="474"/>
      <c r="B28" s="475"/>
      <c r="C28" s="475"/>
      <c r="D28" s="475"/>
      <c r="E28" s="475"/>
      <c r="F28" s="475"/>
      <c r="G28" s="475"/>
    </row>
    <row r="29" spans="1:11" ht="13.5" customHeight="1">
      <c r="A29" s="476"/>
      <c r="B29" s="477" t="s">
        <v>631</v>
      </c>
      <c r="C29" s="462">
        <v>0</v>
      </c>
      <c r="D29" s="466">
        <v>0</v>
      </c>
      <c r="E29" s="462">
        <v>220.47064111</v>
      </c>
      <c r="F29" s="466">
        <v>-220.47064111</v>
      </c>
      <c r="G29" s="462">
        <v>0</v>
      </c>
    </row>
    <row r="30" spans="1:11" ht="15.75" customHeight="1">
      <c r="A30" s="466" t="s">
        <v>632</v>
      </c>
      <c r="B30" s="477" t="s">
        <v>633</v>
      </c>
      <c r="C30" s="478">
        <v>458.09262899999999</v>
      </c>
      <c r="D30" s="479">
        <v>436.05145099999999</v>
      </c>
      <c r="E30" s="468">
        <v>373</v>
      </c>
      <c r="F30" s="479">
        <v>63.051451</v>
      </c>
      <c r="G30" s="468">
        <v>-22.041178000000002</v>
      </c>
      <c r="H30" s="480"/>
    </row>
    <row r="31" spans="1:11" ht="15.75" customHeight="1">
      <c r="A31" s="466" t="s">
        <v>634</v>
      </c>
      <c r="B31" s="477" t="s">
        <v>635</v>
      </c>
      <c r="C31" s="478">
        <v>1204.722217</v>
      </c>
      <c r="D31" s="479">
        <v>1214.4001780000001</v>
      </c>
      <c r="E31" s="468">
        <v>-310.66600799999992</v>
      </c>
      <c r="F31" s="479">
        <v>1525.066186</v>
      </c>
      <c r="G31" s="468">
        <v>9.6779610000000957</v>
      </c>
      <c r="H31" s="480"/>
    </row>
    <row r="32" spans="1:11" ht="15.75" hidden="1" customHeight="1">
      <c r="A32" s="469" t="s">
        <v>636</v>
      </c>
      <c r="B32" s="477" t="s">
        <v>637</v>
      </c>
      <c r="C32" s="478">
        <v>0</v>
      </c>
      <c r="D32" s="479">
        <v>0</v>
      </c>
      <c r="E32" s="468">
        <v>0</v>
      </c>
      <c r="F32" s="479">
        <v>0</v>
      </c>
      <c r="G32" s="468">
        <v>0</v>
      </c>
    </row>
    <row r="33" spans="1:8" ht="15.75" customHeight="1">
      <c r="A33" s="469" t="s">
        <v>638</v>
      </c>
      <c r="B33" s="477" t="s">
        <v>639</v>
      </c>
      <c r="C33" s="481">
        <v>-6</v>
      </c>
      <c r="D33" s="479">
        <v>9.5080279999999995</v>
      </c>
      <c r="E33" s="468">
        <v>0</v>
      </c>
      <c r="F33" s="479">
        <v>9.5080279999999995</v>
      </c>
      <c r="G33" s="468">
        <v>15.508027999999999</v>
      </c>
      <c r="H33" s="480"/>
    </row>
    <row r="34" spans="1:8" ht="15.75" customHeight="1">
      <c r="A34" s="469" t="s">
        <v>640</v>
      </c>
      <c r="B34" s="477" t="s">
        <v>641</v>
      </c>
      <c r="C34" s="481">
        <v>0</v>
      </c>
      <c r="D34" s="479">
        <v>7.6428640000000003</v>
      </c>
      <c r="E34" s="468">
        <v>-185.96548300000001</v>
      </c>
      <c r="F34" s="479">
        <v>193.60834700000001</v>
      </c>
      <c r="G34" s="468">
        <v>7.6428640000000003</v>
      </c>
      <c r="H34" s="480"/>
    </row>
    <row r="35" spans="1:8" ht="24.75" customHeight="1">
      <c r="A35" s="482" t="s">
        <v>642</v>
      </c>
      <c r="B35" s="483" t="s">
        <v>643</v>
      </c>
      <c r="C35" s="481">
        <v>0</v>
      </c>
      <c r="D35" s="484">
        <v>-30.854416000000001</v>
      </c>
      <c r="E35" s="468">
        <v>0</v>
      </c>
      <c r="F35" s="484">
        <v>-30.854416000000001</v>
      </c>
      <c r="G35" s="468">
        <v>-30.854416000000001</v>
      </c>
      <c r="H35" s="480"/>
    </row>
    <row r="36" spans="1:8" ht="15.75" customHeight="1">
      <c r="A36" s="469" t="s">
        <v>644</v>
      </c>
      <c r="B36" s="477" t="s">
        <v>645</v>
      </c>
      <c r="C36" s="481">
        <v>0</v>
      </c>
      <c r="D36" s="484">
        <v>-4.1141370000000004</v>
      </c>
      <c r="E36" s="468">
        <v>-314.79764600000004</v>
      </c>
      <c r="F36" s="466">
        <v>310.68350900000002</v>
      </c>
      <c r="G36" s="468">
        <v>-4.1141370000000004</v>
      </c>
      <c r="H36" s="480"/>
    </row>
    <row r="37" spans="1:8">
      <c r="A37" s="485"/>
      <c r="B37" s="486" t="s">
        <v>646</v>
      </c>
      <c r="C37" s="487">
        <v>970.79216699999995</v>
      </c>
      <c r="D37" s="488">
        <v>934.60452799999996</v>
      </c>
      <c r="E37" s="489">
        <v>65.959776999999917</v>
      </c>
      <c r="F37" s="488">
        <v>868.64475100000004</v>
      </c>
      <c r="G37" s="489">
        <v>-36.18763899999999</v>
      </c>
      <c r="H37" s="480"/>
    </row>
    <row r="38" spans="1:8">
      <c r="A38" s="490" t="s">
        <v>647</v>
      </c>
      <c r="B38" s="466"/>
      <c r="C38" s="466"/>
      <c r="D38" s="466"/>
      <c r="E38" s="466"/>
      <c r="F38" s="466"/>
      <c r="G38" s="466"/>
    </row>
    <row r="39" spans="1:8">
      <c r="A39" s="490" t="s">
        <v>648</v>
      </c>
    </row>
  </sheetData>
  <mergeCells count="10">
    <mergeCell ref="A7:B7"/>
    <mergeCell ref="A9:B9"/>
    <mergeCell ref="I20:K20"/>
    <mergeCell ref="A2:G2"/>
    <mergeCell ref="A4:B5"/>
    <mergeCell ref="C4:C5"/>
    <mergeCell ref="D4:D5"/>
    <mergeCell ref="E4:E5"/>
    <mergeCell ref="F4:F5"/>
    <mergeCell ref="G4:G5"/>
  </mergeCells>
  <pageMargins left="0.51181102362204722" right="0.51181102362204722" top="0.78740157480314965" bottom="0.78740157480314965" header="0.31496062992125984" footer="0.31496062992125984"/>
  <pageSetup paperSize="9" scale="7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18"/>
  <sheetViews>
    <sheetView showGridLines="0" workbookViewId="0">
      <selection activeCell="A2" sqref="A2"/>
    </sheetView>
  </sheetViews>
  <sheetFormatPr defaultColWidth="7.28515625" defaultRowHeight="15.75"/>
  <cols>
    <col min="1" max="1" width="40.140625" style="1" bestFit="1" customWidth="1"/>
    <col min="2" max="3" width="17.42578125" style="1" customWidth="1"/>
    <col min="4" max="4" width="14.5703125" style="1" customWidth="1"/>
    <col min="5" max="5" width="7.28515625" style="1"/>
    <col min="6" max="6" width="14.28515625" style="1" bestFit="1" customWidth="1"/>
    <col min="7" max="7" width="26.140625" style="1" bestFit="1" customWidth="1"/>
    <col min="8" max="9" width="7.28515625" style="1"/>
    <col min="10" max="10" width="11.85546875" style="1" bestFit="1" customWidth="1"/>
    <col min="11" max="16384" width="7.28515625" style="1"/>
  </cols>
  <sheetData>
    <row r="1" spans="1:7" ht="10.5" customHeight="1" thickBot="1">
      <c r="A1" s="35"/>
      <c r="B1" s="35"/>
      <c r="C1" s="35"/>
    </row>
    <row r="2" spans="1:7" ht="65.25" customHeight="1" thickTop="1" thickBot="1">
      <c r="A2" s="30" t="s">
        <v>21</v>
      </c>
      <c r="B2" s="31" t="s">
        <v>22</v>
      </c>
      <c r="C2" s="101" t="s">
        <v>23</v>
      </c>
      <c r="D2" s="116" t="s">
        <v>24</v>
      </c>
    </row>
    <row r="3" spans="1:7" ht="22.5" customHeight="1" thickTop="1">
      <c r="A3" s="2" t="s">
        <v>25</v>
      </c>
      <c r="B3" s="97">
        <v>2.19</v>
      </c>
      <c r="C3" s="97">
        <v>2.2165339085213902</v>
      </c>
      <c r="D3" s="97">
        <f>C3-B3</f>
        <v>2.6533908521390259E-2</v>
      </c>
      <c r="E3" s="159"/>
    </row>
    <row r="4" spans="1:7" ht="22.5" customHeight="1">
      <c r="A4" s="2" t="s">
        <v>26</v>
      </c>
      <c r="B4" s="97">
        <v>11368</v>
      </c>
      <c r="C4" s="97">
        <v>11541.6564642413</v>
      </c>
      <c r="D4" s="97">
        <f t="shared" ref="D4:D11" si="0">C4-B4</f>
        <v>173.65646424129955</v>
      </c>
      <c r="E4" s="159"/>
      <c r="F4" s="98"/>
      <c r="G4" s="152"/>
    </row>
    <row r="5" spans="1:7" ht="22.5" customHeight="1">
      <c r="A5" s="3" t="s">
        <v>27</v>
      </c>
      <c r="B5" s="97">
        <v>3.55</v>
      </c>
      <c r="C5" s="97">
        <v>3.5013091339443099</v>
      </c>
      <c r="D5" s="97">
        <f t="shared" si="0"/>
        <v>-4.8690866055689952E-2</v>
      </c>
      <c r="E5" s="159"/>
    </row>
    <row r="6" spans="1:7" ht="22.5" customHeight="1">
      <c r="A6" s="3" t="s">
        <v>28</v>
      </c>
      <c r="B6" s="97">
        <v>3.25</v>
      </c>
      <c r="C6" s="97">
        <v>3.2469196970734902</v>
      </c>
      <c r="D6" s="97">
        <f t="shared" si="0"/>
        <v>-3.080302926509848E-3</v>
      </c>
      <c r="E6" s="159"/>
    </row>
    <row r="7" spans="1:7" ht="22.5" customHeight="1">
      <c r="A7" s="3" t="s">
        <v>29</v>
      </c>
      <c r="B7" s="97">
        <v>4</v>
      </c>
      <c r="C7" s="97">
        <v>3.50202256368777</v>
      </c>
      <c r="D7" s="97">
        <f t="shared" si="0"/>
        <v>-0.49797743631223002</v>
      </c>
      <c r="E7" s="159"/>
    </row>
    <row r="8" spans="1:7" ht="19.5" customHeight="1">
      <c r="A8" s="3" t="s">
        <v>30</v>
      </c>
      <c r="B8" s="97">
        <v>9.8000000000000007</v>
      </c>
      <c r="C8" s="97">
        <v>9.62644539863585</v>
      </c>
      <c r="D8" s="97">
        <f t="shared" si="0"/>
        <v>-0.17355460136415068</v>
      </c>
      <c r="E8" s="159"/>
    </row>
    <row r="9" spans="1:7" ht="22.5" customHeight="1">
      <c r="A9" s="3" t="s">
        <v>31</v>
      </c>
      <c r="B9" s="97">
        <v>5.03</v>
      </c>
      <c r="C9" s="97">
        <v>4.9389583333333302</v>
      </c>
      <c r="D9" s="97">
        <f t="shared" si="0"/>
        <v>-9.1041666666670018E-2</v>
      </c>
      <c r="E9" s="159"/>
    </row>
    <row r="10" spans="1:7" ht="22.5" customHeight="1">
      <c r="A10" s="3" t="s">
        <v>32</v>
      </c>
      <c r="B10" s="97">
        <v>82.34</v>
      </c>
      <c r="C10" s="97">
        <v>80.697999999999993</v>
      </c>
      <c r="D10" s="97">
        <f t="shared" si="0"/>
        <v>-1.6420000000000101</v>
      </c>
      <c r="E10" s="159"/>
      <c r="G10" s="98"/>
    </row>
    <row r="11" spans="1:7" ht="22.5" customHeight="1">
      <c r="A11" s="3" t="s">
        <v>33</v>
      </c>
      <c r="B11" s="97">
        <v>1421</v>
      </c>
      <c r="C11" s="97">
        <v>1412</v>
      </c>
      <c r="D11" s="97">
        <f t="shared" si="0"/>
        <v>-9</v>
      </c>
      <c r="E11" s="159"/>
      <c r="G11" s="98"/>
    </row>
    <row r="12" spans="1:7" ht="22.5" customHeight="1">
      <c r="A12" s="3" t="s">
        <v>34</v>
      </c>
      <c r="B12" s="97">
        <v>8.4600000000000009</v>
      </c>
      <c r="C12" s="97">
        <v>9.8437045620761108</v>
      </c>
      <c r="D12" s="97">
        <f>C12-B12</f>
        <v>1.3837045620761099</v>
      </c>
      <c r="E12" s="159"/>
    </row>
    <row r="13" spans="1:7" ht="3.75" customHeight="1">
      <c r="A13" s="4"/>
      <c r="B13" s="4"/>
      <c r="C13" s="4"/>
      <c r="D13" s="4"/>
    </row>
    <row r="14" spans="1:7" s="5" customFormat="1" ht="15.75" customHeight="1">
      <c r="A14" s="237" t="s">
        <v>35</v>
      </c>
    </row>
    <row r="15" spans="1:7" s="5" customFormat="1" ht="15" customHeight="1">
      <c r="A15" s="237" t="s">
        <v>36</v>
      </c>
      <c r="G15" s="131"/>
    </row>
    <row r="16" spans="1:7" s="5" customFormat="1" ht="15" customHeight="1">
      <c r="A16" s="128" t="s">
        <v>37</v>
      </c>
      <c r="G16" s="131"/>
    </row>
    <row r="17" spans="1:7" s="5" customFormat="1" ht="15" customHeight="1">
      <c r="A17" s="128" t="s">
        <v>38</v>
      </c>
      <c r="G17" s="131"/>
    </row>
    <row r="18" spans="1:7">
      <c r="A18" s="128"/>
      <c r="G18" s="98"/>
    </row>
  </sheetData>
  <phoneticPr fontId="0" type="noConversion"/>
  <printOptions horizontalCentered="1" verticalCentered="1"/>
  <pageMargins left="0" right="0" top="0.78740157480314965" bottom="0.78740157480314965" header="0.51181102362204722" footer="0.51181102362204722"/>
  <pageSetup paperSize="9" scale="65" orientation="landscape" horizontalDpi="300" verticalDpi="300" r:id="rId1"/>
  <headerFooter alignWithMargins="0">
    <oddHeader>&amp;L&amp;8Ministério do Planejamento, Orçamento e gestão.
Secretaria de Orçamento Federal.
Assessoria Técnica.&amp;R&amp;8&amp;D
&amp;T</oddHeader>
    <oddFooter>&amp;R&amp;8&amp;F
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U58"/>
  <sheetViews>
    <sheetView showGridLines="0" zoomScale="91" zoomScaleNormal="91" workbookViewId="0">
      <selection activeCell="A2" sqref="A2"/>
    </sheetView>
  </sheetViews>
  <sheetFormatPr defaultColWidth="9.140625" defaultRowHeight="18.75" customHeight="1"/>
  <cols>
    <col min="1" max="1" width="53.85546875" style="12" customWidth="1"/>
    <col min="2" max="4" width="16.140625" style="12" customWidth="1"/>
    <col min="5" max="5" width="10.7109375" style="12" customWidth="1"/>
    <col min="6" max="6" width="38.5703125" style="12" customWidth="1"/>
    <col min="7" max="7" width="9.140625" style="12"/>
    <col min="8" max="8" width="29.140625" style="12" customWidth="1"/>
    <col min="9" max="9" width="9.140625" style="12"/>
    <col min="10" max="10" width="9.140625" style="12" customWidth="1"/>
    <col min="11" max="16384" width="9.140625" style="12"/>
  </cols>
  <sheetData>
    <row r="1" spans="1:21" ht="18.75" customHeight="1" thickBot="1">
      <c r="A1" s="9"/>
      <c r="B1" s="10"/>
      <c r="C1" s="10"/>
      <c r="D1" s="11" t="s">
        <v>0</v>
      </c>
    </row>
    <row r="2" spans="1:21" s="7" customFormat="1" ht="74.25" customHeight="1" thickTop="1" thickBot="1">
      <c r="A2" s="174" t="s">
        <v>1</v>
      </c>
      <c r="B2" s="175" t="s">
        <v>2</v>
      </c>
      <c r="C2" s="175" t="s">
        <v>39</v>
      </c>
      <c r="D2" s="179" t="s">
        <v>24</v>
      </c>
      <c r="F2" s="12"/>
      <c r="G2" s="12"/>
      <c r="H2" s="12"/>
      <c r="I2" s="12"/>
      <c r="J2" s="12"/>
    </row>
    <row r="3" spans="1:21" ht="9" customHeight="1" thickTop="1">
      <c r="A3" s="102"/>
      <c r="B3" s="13"/>
      <c r="C3" s="13"/>
      <c r="D3" s="13"/>
    </row>
    <row r="4" spans="1:21" ht="18.75" customHeight="1">
      <c r="A4" s="180" t="s">
        <v>40</v>
      </c>
      <c r="B4" s="181">
        <v>2719904.8674771115</v>
      </c>
      <c r="C4" s="181">
        <v>2688447.622668338</v>
      </c>
      <c r="D4" s="181">
        <f>C4-B4</f>
        <v>-31457.24480877351</v>
      </c>
      <c r="E4" s="166"/>
      <c r="K4" s="15"/>
    </row>
    <row r="5" spans="1:21" ht="9" customHeight="1">
      <c r="A5" s="102"/>
      <c r="B5" s="238"/>
      <c r="C5" s="238"/>
      <c r="D5" s="238"/>
    </row>
    <row r="6" spans="1:21" s="87" customFormat="1" ht="21.75" customHeight="1">
      <c r="A6" s="84" t="s">
        <v>41</v>
      </c>
      <c r="B6" s="239">
        <v>1753143.4649954517</v>
      </c>
      <c r="C6" s="239">
        <v>1735397.5711397212</v>
      </c>
      <c r="D6" s="239">
        <f>C6-B6</f>
        <v>-17745.893855730537</v>
      </c>
      <c r="E6" s="86"/>
      <c r="K6" s="85"/>
    </row>
    <row r="7" spans="1:21" ht="18.75" customHeight="1">
      <c r="A7" s="16" t="s">
        <v>42</v>
      </c>
      <c r="B7" s="240">
        <v>67653.010370999997</v>
      </c>
      <c r="C7" s="240">
        <v>70996.001844898812</v>
      </c>
      <c r="D7" s="240">
        <f t="shared" ref="D7:D26" si="0">C7-B7</f>
        <v>3342.9914738988155</v>
      </c>
      <c r="E7" s="17"/>
      <c r="K7" s="15"/>
    </row>
    <row r="8" spans="1:21" ht="18.75" customHeight="1">
      <c r="A8" s="16" t="s">
        <v>43</v>
      </c>
      <c r="B8" s="240">
        <v>67943.822737999988</v>
      </c>
      <c r="C8" s="240">
        <v>71121.290852791033</v>
      </c>
      <c r="D8" s="240">
        <f t="shared" si="0"/>
        <v>3177.4681147910451</v>
      </c>
      <c r="E8" s="17"/>
      <c r="K8" s="15"/>
    </row>
    <row r="9" spans="1:21" ht="18.75" customHeight="1">
      <c r="A9" s="16" t="s">
        <v>44</v>
      </c>
      <c r="B9" s="240">
        <v>817683.18893582688</v>
      </c>
      <c r="C9" s="240">
        <v>780225.97291523905</v>
      </c>
      <c r="D9" s="240">
        <f t="shared" si="0"/>
        <v>-37457.216020587832</v>
      </c>
      <c r="E9" s="17"/>
      <c r="K9" s="15"/>
    </row>
    <row r="10" spans="1:21" ht="18.75" customHeight="1">
      <c r="A10" s="16" t="s">
        <v>45</v>
      </c>
      <c r="B10" s="240">
        <v>65978.768873670153</v>
      </c>
      <c r="C10" s="240">
        <v>65806.616419628306</v>
      </c>
      <c r="D10" s="240">
        <f t="shared" si="0"/>
        <v>-172.1524540418468</v>
      </c>
      <c r="E10" s="17"/>
      <c r="K10" s="15"/>
      <c r="U10" s="15"/>
    </row>
    <row r="11" spans="1:21" ht="18.75" customHeight="1">
      <c r="A11" s="16" t="s">
        <v>46</v>
      </c>
      <c r="B11" s="240">
        <v>367558.58331442584</v>
      </c>
      <c r="C11" s="240">
        <v>370994.19997798302</v>
      </c>
      <c r="D11" s="240">
        <f t="shared" si="0"/>
        <v>3435.6166635571863</v>
      </c>
      <c r="E11" s="17"/>
      <c r="K11" s="15"/>
    </row>
    <row r="12" spans="1:21" ht="18.75" customHeight="1">
      <c r="A12" s="16" t="s">
        <v>47</v>
      </c>
      <c r="B12" s="240">
        <v>98445.45063053949</v>
      </c>
      <c r="C12" s="240">
        <v>104638.1701749043</v>
      </c>
      <c r="D12" s="240">
        <f t="shared" si="0"/>
        <v>6192.7195443648088</v>
      </c>
      <c r="E12" s="17"/>
      <c r="K12" s="15"/>
    </row>
    <row r="13" spans="1:21" ht="15.75">
      <c r="A13" s="16" t="s">
        <v>48</v>
      </c>
      <c r="B13" s="240">
        <v>178473.99040898928</v>
      </c>
      <c r="C13" s="240">
        <v>168152.35422036948</v>
      </c>
      <c r="D13" s="240">
        <f t="shared" si="0"/>
        <v>-10321.636188619799</v>
      </c>
      <c r="E13" s="17"/>
      <c r="K13" s="15"/>
    </row>
    <row r="14" spans="1:21" ht="15.75" hidden="1">
      <c r="A14" s="16" t="s">
        <v>49</v>
      </c>
      <c r="B14" s="240">
        <v>0</v>
      </c>
      <c r="C14" s="240">
        <v>0</v>
      </c>
      <c r="D14" s="240">
        <f t="shared" si="0"/>
        <v>0</v>
      </c>
      <c r="E14" s="17"/>
      <c r="K14" s="15"/>
    </row>
    <row r="15" spans="1:21" ht="18.75" customHeight="1">
      <c r="A15" s="16" t="s">
        <v>50</v>
      </c>
      <c r="B15" s="240">
        <v>2817.8255249999997</v>
      </c>
      <c r="C15" s="240">
        <v>3204.6825705904325</v>
      </c>
      <c r="D15" s="240">
        <f t="shared" si="0"/>
        <v>386.85704559043279</v>
      </c>
      <c r="E15" s="17"/>
      <c r="K15" s="15"/>
    </row>
    <row r="16" spans="1:21" ht="18.75" customHeight="1">
      <c r="A16" s="18" t="s">
        <v>51</v>
      </c>
      <c r="B16" s="240">
        <v>86588.824198000002</v>
      </c>
      <c r="C16" s="240">
        <v>100258.28216331651</v>
      </c>
      <c r="D16" s="240">
        <f t="shared" si="0"/>
        <v>13669.457965316513</v>
      </c>
      <c r="E16" s="17"/>
      <c r="K16" s="15"/>
    </row>
    <row r="17" spans="1:11" ht="18.75" customHeight="1">
      <c r="A17" s="19" t="s">
        <v>7</v>
      </c>
      <c r="B17" s="241">
        <v>637484.59471800004</v>
      </c>
      <c r="C17" s="241">
        <v>646048.85919643892</v>
      </c>
      <c r="D17" s="241">
        <f t="shared" si="0"/>
        <v>8564.2644784388831</v>
      </c>
      <c r="E17" s="26"/>
      <c r="K17" s="15"/>
    </row>
    <row r="18" spans="1:11" ht="18.75" customHeight="1">
      <c r="A18" s="19" t="s">
        <v>52</v>
      </c>
      <c r="B18" s="241">
        <v>329276.80776365998</v>
      </c>
      <c r="C18" s="241">
        <v>307001.19233217801</v>
      </c>
      <c r="D18" s="241">
        <f t="shared" si="0"/>
        <v>-22275.615431481972</v>
      </c>
      <c r="E18" s="26"/>
      <c r="K18" s="15"/>
    </row>
    <row r="19" spans="1:11" ht="18.75" customHeight="1">
      <c r="A19" s="118" t="s">
        <v>53</v>
      </c>
      <c r="B19" s="240">
        <v>44369.158662000002</v>
      </c>
      <c r="C19" s="240">
        <v>31565.776923162201</v>
      </c>
      <c r="D19" s="240">
        <f t="shared" si="0"/>
        <v>-12803.381738837801</v>
      </c>
      <c r="E19" s="17"/>
      <c r="K19" s="15"/>
    </row>
    <row r="20" spans="1:11" ht="18.75" customHeight="1">
      <c r="A20" s="118" t="s">
        <v>54</v>
      </c>
      <c r="B20" s="240">
        <v>52.423170659999997</v>
      </c>
      <c r="C20" s="240">
        <v>58.066240999999998</v>
      </c>
      <c r="D20" s="240">
        <f t="shared" si="0"/>
        <v>5.6430703400000013</v>
      </c>
      <c r="E20" s="17"/>
      <c r="K20" s="15"/>
    </row>
    <row r="21" spans="1:11" ht="18.75" customHeight="1">
      <c r="A21" s="118" t="s">
        <v>55</v>
      </c>
      <c r="B21" s="240">
        <v>18130.785118</v>
      </c>
      <c r="C21" s="240">
        <v>17953.366312999999</v>
      </c>
      <c r="D21" s="240">
        <f t="shared" si="0"/>
        <v>-177.41880500000116</v>
      </c>
      <c r="E21" s="17"/>
      <c r="K21" s="15"/>
    </row>
    <row r="22" spans="1:11" ht="18.75" customHeight="1">
      <c r="A22" s="119" t="s">
        <v>56</v>
      </c>
      <c r="B22" s="240">
        <v>31704.757468</v>
      </c>
      <c r="C22" s="240">
        <v>33520.27188</v>
      </c>
      <c r="D22" s="240">
        <f t="shared" si="0"/>
        <v>1815.5144120000004</v>
      </c>
      <c r="E22" s="17"/>
      <c r="K22" s="15"/>
    </row>
    <row r="23" spans="1:11" ht="18.75" customHeight="1">
      <c r="A23" s="119" t="s">
        <v>57</v>
      </c>
      <c r="B23" s="240">
        <v>124547.845182</v>
      </c>
      <c r="C23" s="240">
        <v>110059.43243199999</v>
      </c>
      <c r="D23" s="240">
        <f t="shared" si="0"/>
        <v>-14488.412750000018</v>
      </c>
      <c r="E23" s="17"/>
      <c r="K23" s="15"/>
    </row>
    <row r="24" spans="1:11" ht="18.75" customHeight="1">
      <c r="A24" s="118" t="s">
        <v>58</v>
      </c>
      <c r="B24" s="240">
        <v>41418.218424999999</v>
      </c>
      <c r="C24" s="240">
        <v>43651.962333015799</v>
      </c>
      <c r="D24" s="240">
        <f t="shared" si="0"/>
        <v>2233.7439080158001</v>
      </c>
      <c r="E24" s="17"/>
      <c r="K24" s="15"/>
    </row>
    <row r="25" spans="1:11" ht="18.75" hidden="1" customHeight="1">
      <c r="A25" s="118" t="s">
        <v>59</v>
      </c>
      <c r="B25" s="240">
        <v>0</v>
      </c>
      <c r="C25" s="240">
        <v>0</v>
      </c>
      <c r="D25" s="240">
        <v>0</v>
      </c>
      <c r="E25" s="17"/>
      <c r="K25" s="15"/>
    </row>
    <row r="26" spans="1:11" ht="18.75" customHeight="1">
      <c r="A26" s="118" t="s">
        <v>60</v>
      </c>
      <c r="B26" s="240">
        <v>18303.162013000001</v>
      </c>
      <c r="C26" s="240">
        <v>19538.082785000002</v>
      </c>
      <c r="D26" s="240">
        <f t="shared" si="0"/>
        <v>1234.9207720000013</v>
      </c>
      <c r="E26" s="17"/>
      <c r="K26" s="15"/>
    </row>
    <row r="27" spans="1:11" ht="18.75" hidden="1" customHeight="1">
      <c r="A27" s="120"/>
      <c r="B27" s="240" t="e">
        <v>#REF!</v>
      </c>
      <c r="C27" s="240" t="e">
        <v>#REF!</v>
      </c>
      <c r="D27" s="240">
        <v>19083.791064000001</v>
      </c>
    </row>
    <row r="28" spans="1:11" ht="18.75" hidden="1" customHeight="1">
      <c r="A28" s="120"/>
      <c r="B28" s="240" t="e">
        <v>#REF!</v>
      </c>
      <c r="C28" s="240" t="e">
        <v>#REF!</v>
      </c>
      <c r="D28" s="240">
        <v>197.304619</v>
      </c>
    </row>
    <row r="29" spans="1:11" ht="18.75" customHeight="1">
      <c r="A29" s="118" t="s">
        <v>61</v>
      </c>
      <c r="B29" s="240">
        <v>50750.457724999993</v>
      </c>
      <c r="C29" s="240">
        <v>50654.233424999999</v>
      </c>
      <c r="D29" s="240">
        <f t="shared" ref="D29" si="1">C29-B29</f>
        <v>-96.2242999999944</v>
      </c>
      <c r="E29" s="17"/>
      <c r="F29" s="15"/>
      <c r="K29" s="15"/>
    </row>
    <row r="30" spans="1:11" ht="9" customHeight="1">
      <c r="A30" s="102"/>
      <c r="B30" s="238"/>
      <c r="C30" s="238"/>
      <c r="D30" s="238"/>
    </row>
    <row r="31" spans="1:11" ht="18.75" customHeight="1">
      <c r="A31" s="180" t="s">
        <v>62</v>
      </c>
      <c r="B31" s="181">
        <v>527909.91147486388</v>
      </c>
      <c r="C31" s="181">
        <v>513257.57434965699</v>
      </c>
      <c r="D31" s="181">
        <f t="shared" ref="D31:D39" si="2">C31-B31</f>
        <v>-14652.33712520689</v>
      </c>
      <c r="E31" s="166"/>
      <c r="K31" s="15"/>
    </row>
    <row r="32" spans="1:11" ht="18.75" customHeight="1">
      <c r="A32" s="121" t="s">
        <v>63</v>
      </c>
      <c r="B32" s="242">
        <v>825.69872177105628</v>
      </c>
      <c r="C32" s="242">
        <v>951.51976992057109</v>
      </c>
      <c r="D32" s="242">
        <f t="shared" si="2"/>
        <v>125.82104814951481</v>
      </c>
      <c r="E32" s="22"/>
      <c r="K32" s="15"/>
    </row>
    <row r="33" spans="1:11" ht="18.75" customHeight="1">
      <c r="A33" s="122" t="s">
        <v>64</v>
      </c>
      <c r="B33" s="242">
        <v>74501.456088680861</v>
      </c>
      <c r="C33" s="242">
        <v>70422.853103490852</v>
      </c>
      <c r="D33" s="242">
        <f t="shared" si="2"/>
        <v>-4078.6029851900093</v>
      </c>
      <c r="E33" s="22"/>
      <c r="K33" s="15"/>
    </row>
    <row r="34" spans="1:11" ht="18.75" customHeight="1">
      <c r="A34" s="122" t="s">
        <v>65</v>
      </c>
      <c r="B34" s="242">
        <v>19022.854481999999</v>
      </c>
      <c r="C34" s="242">
        <v>20123.087065159998</v>
      </c>
      <c r="D34" s="242">
        <f t="shared" si="2"/>
        <v>1100.2325831599992</v>
      </c>
      <c r="E34" s="22"/>
      <c r="K34" s="15"/>
    </row>
    <row r="35" spans="1:11" ht="18.75" customHeight="1">
      <c r="A35" s="16" t="s">
        <v>66</v>
      </c>
      <c r="B35" s="242">
        <v>416844.99142693763</v>
      </c>
      <c r="C35" s="242">
        <v>403587.39116105554</v>
      </c>
      <c r="D35" s="242">
        <f t="shared" si="2"/>
        <v>-13257.600265882094</v>
      </c>
      <c r="E35" s="72"/>
      <c r="K35" s="15"/>
    </row>
    <row r="36" spans="1:11" ht="18.75" customHeight="1">
      <c r="A36" s="122" t="s">
        <v>67</v>
      </c>
      <c r="B36" s="242">
        <v>13187.333983074399</v>
      </c>
      <c r="C36" s="242">
        <v>14087.364682479998</v>
      </c>
      <c r="D36" s="242">
        <f t="shared" si="2"/>
        <v>900.03069940559908</v>
      </c>
      <c r="E36" s="73"/>
      <c r="K36" s="15"/>
    </row>
    <row r="37" spans="1:11" ht="18.75" customHeight="1">
      <c r="A37" s="122" t="s">
        <v>68</v>
      </c>
      <c r="B37" s="242">
        <v>26568.81035</v>
      </c>
      <c r="C37" s="242">
        <v>25540.417913999998</v>
      </c>
      <c r="D37" s="242">
        <f t="shared" si="2"/>
        <v>-1028.3924360000019</v>
      </c>
      <c r="E37" s="73"/>
      <c r="K37" s="15"/>
    </row>
    <row r="38" spans="1:11" ht="18.75" customHeight="1">
      <c r="A38" s="122" t="s">
        <v>69</v>
      </c>
      <c r="B38" s="242">
        <v>-13381.476366925601</v>
      </c>
      <c r="C38" s="242">
        <v>-11453.05323152</v>
      </c>
      <c r="D38" s="242">
        <f t="shared" si="2"/>
        <v>1928.423135405601</v>
      </c>
      <c r="E38" s="72"/>
      <c r="K38" s="15"/>
    </row>
    <row r="39" spans="1:11" ht="18.75" customHeight="1">
      <c r="A39" s="122" t="s">
        <v>70</v>
      </c>
      <c r="B39" s="242">
        <v>3527.5767723999998</v>
      </c>
      <c r="C39" s="242">
        <v>4085.3585675500008</v>
      </c>
      <c r="D39" s="242">
        <f t="shared" si="2"/>
        <v>557.78179515000102</v>
      </c>
      <c r="E39" s="22"/>
      <c r="K39" s="15"/>
    </row>
    <row r="40" spans="1:11" ht="3" hidden="1" customHeight="1">
      <c r="A40" s="22"/>
      <c r="B40" s="243"/>
      <c r="C40" s="243"/>
      <c r="D40" s="243">
        <v>0</v>
      </c>
      <c r="E40" s="22"/>
      <c r="K40" s="15"/>
    </row>
    <row r="41" spans="1:11" ht="18.75" customHeight="1">
      <c r="A41" s="180" t="s">
        <v>71</v>
      </c>
      <c r="B41" s="181">
        <v>2191994.9560022475</v>
      </c>
      <c r="C41" s="181">
        <v>2175190.0483186808</v>
      </c>
      <c r="D41" s="181">
        <f t="shared" ref="D41" si="3">C41-B41</f>
        <v>-16804.907683566678</v>
      </c>
      <c r="E41" s="166"/>
      <c r="K41" s="15"/>
    </row>
    <row r="42" spans="1:11" ht="9" customHeight="1">
      <c r="A42" s="177"/>
      <c r="B42" s="178"/>
      <c r="C42" s="178"/>
      <c r="D42" s="178"/>
    </row>
    <row r="43" spans="1:11" ht="18.75" customHeight="1">
      <c r="A43" s="12" t="s">
        <v>72</v>
      </c>
    </row>
    <row r="44" spans="1:11" ht="18.75" customHeight="1">
      <c r="A44" s="12" t="s">
        <v>38</v>
      </c>
    </row>
    <row r="47" spans="1:11" ht="18.75" customHeight="1">
      <c r="A47" s="28"/>
    </row>
    <row r="48" spans="1:11" ht="18.75" customHeight="1">
      <c r="A48" s="28"/>
    </row>
    <row r="49" spans="1:1" ht="18.75" customHeight="1">
      <c r="A49" s="77"/>
    </row>
    <row r="50" spans="1:1" ht="15.75">
      <c r="A50" s="76"/>
    </row>
    <row r="51" spans="1:1" ht="15.75">
      <c r="A51" s="76"/>
    </row>
    <row r="52" spans="1:1" ht="18.75" customHeight="1">
      <c r="A52" s="76"/>
    </row>
    <row r="53" spans="1:1" ht="18.75" customHeight="1">
      <c r="A53" s="76"/>
    </row>
    <row r="54" spans="1:1" ht="18.75" customHeight="1">
      <c r="A54" s="76"/>
    </row>
    <row r="55" spans="1:1" ht="18.75" customHeight="1">
      <c r="A55" s="76"/>
    </row>
    <row r="56" spans="1:1" ht="18.75" customHeight="1">
      <c r="A56" s="76"/>
    </row>
    <row r="57" spans="1:1" ht="18.75" customHeight="1">
      <c r="A57" s="75"/>
    </row>
    <row r="58" spans="1:1" ht="18.75" customHeight="1">
      <c r="A58" s="77"/>
    </row>
  </sheetData>
  <phoneticPr fontId="0" type="noConversion"/>
  <printOptions horizontalCentered="1" verticalCentered="1"/>
  <pageMargins left="0.23622047244094491" right="0.23622047244094491" top="0.39370078740157483" bottom="0.35433070866141736" header="0.23622047244094491" footer="0.19685039370078741"/>
  <pageSetup paperSize="9" scale="73" orientation="portrait" horizontalDpi="300" verticalDpi="300" r:id="rId1"/>
  <headerFooter alignWithMargins="0">
    <oddHeader>&amp;C&amp;"Arial,Negrito"&amp;12CENÁRIO PARÂMETROS SPE&amp;R&amp;D
&amp;T</oddHeader>
  </headerFooter>
  <ignoredErrors>
    <ignoredError sqref="D4:D4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E24EF-D4F8-43D4-AF38-147D0B529544}">
  <sheetPr>
    <tabColor rgb="FF92D050"/>
    <pageSetUpPr fitToPage="1"/>
  </sheetPr>
  <dimension ref="A2:F25"/>
  <sheetViews>
    <sheetView showGridLines="0" workbookViewId="0">
      <selection activeCell="A8" sqref="A8"/>
    </sheetView>
  </sheetViews>
  <sheetFormatPr defaultRowHeight="15"/>
  <cols>
    <col min="1" max="1" width="63.7109375" style="370" bestFit="1" customWidth="1"/>
    <col min="2" max="2" width="10.5703125" style="370" bestFit="1" customWidth="1"/>
    <col min="3" max="4" width="20.7109375" style="370" customWidth="1"/>
    <col min="5" max="5" width="10.85546875" style="370" bestFit="1" customWidth="1"/>
    <col min="6" max="16384" width="9.140625" style="370"/>
  </cols>
  <sheetData>
    <row r="2" spans="1:6">
      <c r="A2" s="387" t="s">
        <v>73</v>
      </c>
      <c r="B2" s="387"/>
      <c r="C2" s="387"/>
      <c r="D2" s="387"/>
      <c r="E2" s="387"/>
    </row>
    <row r="3" spans="1:6">
      <c r="A3" s="387" t="s">
        <v>74</v>
      </c>
      <c r="B3" s="387"/>
      <c r="C3" s="387"/>
      <c r="D3" s="387"/>
      <c r="E3" s="387"/>
    </row>
    <row r="4" spans="1:6">
      <c r="A4" s="387" t="s">
        <v>75</v>
      </c>
      <c r="B4" s="387"/>
      <c r="C4" s="387"/>
      <c r="D4" s="387"/>
      <c r="E4" s="387"/>
    </row>
    <row r="5" spans="1:6">
      <c r="A5" s="387" t="s">
        <v>76</v>
      </c>
      <c r="B5" s="387"/>
      <c r="C5" s="387"/>
      <c r="D5" s="387"/>
      <c r="E5" s="387"/>
    </row>
    <row r="7" spans="1:6">
      <c r="A7" s="386" t="s">
        <v>77</v>
      </c>
    </row>
    <row r="8" spans="1:6" ht="30">
      <c r="A8" s="384" t="s">
        <v>78</v>
      </c>
      <c r="B8" s="385" t="s">
        <v>79</v>
      </c>
      <c r="C8" s="385" t="s">
        <v>80</v>
      </c>
      <c r="D8" s="385" t="s">
        <v>81</v>
      </c>
      <c r="E8" s="384" t="s">
        <v>82</v>
      </c>
      <c r="F8" s="380"/>
    </row>
    <row r="9" spans="1:6">
      <c r="A9" s="370" t="s">
        <v>83</v>
      </c>
      <c r="B9" s="381">
        <v>67653.010369647134</v>
      </c>
      <c r="C9" s="383">
        <v>-944.96792406433815</v>
      </c>
      <c r="D9" s="382">
        <v>4287.9593993160088</v>
      </c>
      <c r="E9" s="381">
        <v>70996.001844898812</v>
      </c>
    </row>
    <row r="10" spans="1:6">
      <c r="A10" s="370" t="s">
        <v>84</v>
      </c>
      <c r="B10" s="381">
        <v>67943.822736991729</v>
      </c>
      <c r="C10" s="383">
        <v>-984.94050413474179</v>
      </c>
      <c r="D10" s="382">
        <v>4162.4086199340672</v>
      </c>
      <c r="E10" s="381">
        <v>71121.290852791048</v>
      </c>
    </row>
    <row r="11" spans="1:6">
      <c r="A11" s="370" t="s">
        <v>85</v>
      </c>
      <c r="B11" s="381">
        <v>817750.07568622788</v>
      </c>
      <c r="C11" s="383">
        <v>-12675.255670580431</v>
      </c>
      <c r="D11" s="382">
        <v>-24797.823806128465</v>
      </c>
      <c r="E11" s="381">
        <v>780276.99620951898</v>
      </c>
    </row>
    <row r="12" spans="1:6">
      <c r="A12" s="370" t="s">
        <v>86</v>
      </c>
      <c r="B12" s="381">
        <v>65978.768873848414</v>
      </c>
      <c r="C12" s="383">
        <v>-243.6150350910757</v>
      </c>
      <c r="D12" s="382">
        <v>71.46258087096794</v>
      </c>
      <c r="E12" s="381">
        <v>65806.616419628306</v>
      </c>
    </row>
    <row r="13" spans="1:6">
      <c r="A13" s="370" t="s">
        <v>87</v>
      </c>
      <c r="B13" s="381">
        <v>3450.3063157464212</v>
      </c>
      <c r="C13" s="383">
        <v>-1.5984319376111671</v>
      </c>
      <c r="D13" s="382">
        <v>43.283986606053986</v>
      </c>
      <c r="E13" s="381">
        <v>3491.991870414864</v>
      </c>
    </row>
    <row r="14" spans="1:6">
      <c r="A14" s="370" t="s">
        <v>88</v>
      </c>
      <c r="B14" s="381">
        <v>367551.98802668822</v>
      </c>
      <c r="C14" s="383">
        <v>-1641.7734578058589</v>
      </c>
      <c r="D14" s="382">
        <v>5083.9854091006564</v>
      </c>
      <c r="E14" s="381">
        <v>370994.19997798302</v>
      </c>
    </row>
    <row r="15" spans="1:6">
      <c r="A15" s="370" t="s">
        <v>89</v>
      </c>
      <c r="B15" s="381">
        <v>98452.045917668947</v>
      </c>
      <c r="C15" s="383">
        <v>-429.26078574478743</v>
      </c>
      <c r="D15" s="382">
        <v>6615.3850429801532</v>
      </c>
      <c r="E15" s="381">
        <v>104638.17017490431</v>
      </c>
    </row>
    <row r="16" spans="1:6">
      <c r="A16" s="370" t="s">
        <v>90</v>
      </c>
      <c r="B16" s="381">
        <v>178473.99040919275</v>
      </c>
      <c r="C16" s="383">
        <v>-560.95088686628151</v>
      </c>
      <c r="D16" s="382">
        <v>-9760.6853019569826</v>
      </c>
      <c r="E16" s="381">
        <v>168152.35422036948</v>
      </c>
    </row>
    <row r="17" spans="1:5">
      <c r="A17" s="370" t="s">
        <v>91</v>
      </c>
      <c r="B17" s="381">
        <v>2817.8255248614241</v>
      </c>
      <c r="C17" s="383">
        <v>0</v>
      </c>
      <c r="D17" s="382">
        <v>386.85704572900795</v>
      </c>
      <c r="E17" s="381">
        <v>3204.6825705904321</v>
      </c>
    </row>
    <row r="18" spans="1:5">
      <c r="A18" s="370" t="s">
        <v>92</v>
      </c>
      <c r="B18" s="381">
        <v>594.2232751013679</v>
      </c>
      <c r="C18" s="383">
        <v>-2.5039838487073212</v>
      </c>
      <c r="D18" s="382">
        <v>207.05397161709232</v>
      </c>
      <c r="E18" s="381">
        <v>798.7732628697529</v>
      </c>
    </row>
    <row r="19" spans="1:5">
      <c r="A19" s="370" t="s">
        <v>93</v>
      </c>
      <c r="B19" s="381">
        <v>75729.388627174616</v>
      </c>
      <c r="C19" s="383">
        <v>-212.52333022899728</v>
      </c>
      <c r="D19" s="382">
        <v>13844.043595665991</v>
      </c>
      <c r="E19" s="381">
        <v>89401.473318272518</v>
      </c>
    </row>
    <row r="20" spans="1:5">
      <c r="A20" s="375" t="s">
        <v>94</v>
      </c>
      <c r="B20" s="372">
        <v>1746395.4457631488</v>
      </c>
      <c r="C20" s="374">
        <v>-17697.390010302886</v>
      </c>
      <c r="D20" s="373">
        <v>184.49496939545497</v>
      </c>
      <c r="E20" s="372">
        <v>1728882.5507222414</v>
      </c>
    </row>
    <row r="21" spans="1:5" hidden="1">
      <c r="A21" s="380"/>
      <c r="B21" s="380"/>
      <c r="C21" s="379"/>
      <c r="D21" s="378"/>
      <c r="E21" s="377"/>
    </row>
    <row r="22" spans="1:5">
      <c r="A22" s="375" t="s">
        <v>95</v>
      </c>
      <c r="B22" s="372">
        <v>636551.4275571449</v>
      </c>
      <c r="C22" s="374">
        <v>7417.67724785256</v>
      </c>
      <c r="D22" s="373">
        <v>1877.1689494414022</v>
      </c>
      <c r="E22" s="372">
        <v>645846.27375443885</v>
      </c>
    </row>
    <row r="23" spans="1:5">
      <c r="A23" s="375" t="s">
        <v>96</v>
      </c>
      <c r="B23" s="372">
        <v>6814.9059786793559</v>
      </c>
      <c r="C23" s="374">
        <v>0</v>
      </c>
      <c r="D23" s="373">
        <v>-248.8622669199649</v>
      </c>
      <c r="E23" s="372">
        <v>6566.043711759391</v>
      </c>
    </row>
    <row r="24" spans="1:5">
      <c r="A24" s="375" t="s">
        <v>97</v>
      </c>
      <c r="B24" s="372">
        <v>2389761.7792989728</v>
      </c>
      <c r="C24" s="374">
        <v>-10279.712762450326</v>
      </c>
      <c r="D24" s="373">
        <v>1812.801651917398</v>
      </c>
      <c r="E24" s="372">
        <v>2381294.8681884399</v>
      </c>
    </row>
    <row r="25" spans="1:5">
      <c r="E25" s="371"/>
    </row>
  </sheetData>
  <pageMargins left="0.51181102362204722" right="0.51181102362204722" top="0.78740157480314965" bottom="0.78740157480314965" header="0.31496062992125984" footer="0.31496062992125984"/>
  <pageSetup paperSize="9" scale="64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2:F17"/>
  <sheetViews>
    <sheetView showGridLines="0" workbookViewId="0">
      <selection activeCell="H7" sqref="H7"/>
    </sheetView>
  </sheetViews>
  <sheetFormatPr defaultColWidth="9.140625" defaultRowHeight="15"/>
  <cols>
    <col min="1" max="1" width="2.42578125" style="110" customWidth="1"/>
    <col min="2" max="2" width="47.140625" style="110" customWidth="1"/>
    <col min="3" max="3" width="14.42578125" style="110" customWidth="1"/>
    <col min="4" max="4" width="17.28515625" style="110" customWidth="1"/>
    <col min="5" max="5" width="18.85546875" style="110" customWidth="1"/>
    <col min="6" max="6" width="14.42578125" style="110" customWidth="1"/>
    <col min="7" max="16384" width="9.140625" style="110"/>
  </cols>
  <sheetData>
    <row r="2" spans="2:6" ht="15.75">
      <c r="B2" s="31" t="s">
        <v>1</v>
      </c>
      <c r="C2" s="31" t="s">
        <v>98</v>
      </c>
      <c r="D2" s="31" t="s">
        <v>99</v>
      </c>
      <c r="E2" s="31" t="s">
        <v>100</v>
      </c>
      <c r="F2" s="117"/>
    </row>
    <row r="3" spans="2:6" ht="15.75">
      <c r="B3" s="19" t="s">
        <v>101</v>
      </c>
      <c r="C3" s="14">
        <v>232584.4992591902</v>
      </c>
      <c r="D3" s="14">
        <f>SUM(D4:D7)+D15+D16</f>
        <v>243489.43067600002</v>
      </c>
      <c r="E3" s="14">
        <v>231783.45307641014</v>
      </c>
    </row>
    <row r="4" spans="2:6" ht="15.75">
      <c r="B4" s="20" t="s">
        <v>102</v>
      </c>
      <c r="C4" s="8">
        <v>52.423169999999992</v>
      </c>
      <c r="D4" s="8">
        <v>52.423169999999999</v>
      </c>
      <c r="E4" s="8">
        <v>58.066241000000005</v>
      </c>
    </row>
    <row r="5" spans="2:6" ht="15.75">
      <c r="B5" s="20" t="s">
        <v>103</v>
      </c>
      <c r="C5" s="8">
        <v>18130.785118</v>
      </c>
      <c r="D5" s="8">
        <v>18130.785118</v>
      </c>
      <c r="E5" s="8">
        <v>17953.366312999999</v>
      </c>
    </row>
    <row r="6" spans="2:6" ht="15.75">
      <c r="B6" s="21" t="s">
        <v>104</v>
      </c>
      <c r="C6" s="8">
        <v>31704.757468000003</v>
      </c>
      <c r="D6" s="8">
        <v>31704.757468</v>
      </c>
      <c r="E6" s="8">
        <v>33520.271879999986</v>
      </c>
    </row>
    <row r="7" spans="2:6" ht="15.75">
      <c r="B7" s="21" t="s">
        <v>105</v>
      </c>
      <c r="C7" s="8">
        <v>113642.91376506019</v>
      </c>
      <c r="D7" s="8">
        <v>124547.845182</v>
      </c>
      <c r="E7" s="8">
        <v>110059.43243204011</v>
      </c>
    </row>
    <row r="8" spans="2:6" ht="15.75">
      <c r="B8" s="18" t="s">
        <v>106</v>
      </c>
      <c r="C8" s="8">
        <v>2277.5297909800001</v>
      </c>
      <c r="D8" s="8">
        <v>2277.5297909999999</v>
      </c>
      <c r="E8" s="8">
        <v>2276.1415459800005</v>
      </c>
    </row>
    <row r="9" spans="2:6" ht="15.75">
      <c r="B9" s="498" t="s">
        <v>107</v>
      </c>
      <c r="C9" s="8">
        <v>6788.9725849999986</v>
      </c>
      <c r="D9" s="8">
        <v>6788.9725850000004</v>
      </c>
      <c r="E9" s="8">
        <v>7348.8754419999996</v>
      </c>
    </row>
    <row r="10" spans="2:6" ht="15.75">
      <c r="B10" s="18" t="s">
        <v>108</v>
      </c>
      <c r="C10" s="8">
        <v>1235.3390279999999</v>
      </c>
      <c r="D10" s="8">
        <v>1235.3390280000001</v>
      </c>
      <c r="E10" s="8">
        <v>1346.1338649999998</v>
      </c>
    </row>
    <row r="11" spans="2:6" ht="15.75">
      <c r="B11" s="18" t="s">
        <v>109</v>
      </c>
      <c r="C11" s="8">
        <v>103341.07236108019</v>
      </c>
      <c r="D11" s="8">
        <v>114246.003778</v>
      </c>
      <c r="E11" s="8">
        <v>99088.281579060102</v>
      </c>
    </row>
    <row r="12" spans="2:6">
      <c r="B12" s="499" t="s">
        <v>110</v>
      </c>
      <c r="C12" s="500">
        <v>94588.273729080189</v>
      </c>
      <c r="D12" s="500">
        <f>D11-D13</f>
        <v>104569.57752599999</v>
      </c>
      <c r="E12" s="500">
        <v>90995.8825660601</v>
      </c>
    </row>
    <row r="13" spans="2:6">
      <c r="B13" s="499" t="s">
        <v>111</v>
      </c>
      <c r="C13" s="500">
        <v>8752.798632</v>
      </c>
      <c r="D13" s="500">
        <v>9676.4262519999993</v>
      </c>
      <c r="E13" s="500">
        <v>8092.3990130000002</v>
      </c>
    </row>
    <row r="14" spans="2:6" ht="15.75">
      <c r="B14" s="501" t="s">
        <v>112</v>
      </c>
      <c r="C14" s="8">
        <v>0</v>
      </c>
      <c r="D14" s="8"/>
      <c r="E14" s="8">
        <v>0</v>
      </c>
    </row>
    <row r="15" spans="2:6" ht="15.75">
      <c r="B15" s="20" t="s">
        <v>113</v>
      </c>
      <c r="C15" s="8">
        <v>18303.162013000001</v>
      </c>
      <c r="D15" s="8">
        <v>18303.162013000001</v>
      </c>
      <c r="E15" s="8">
        <v>19538.082784999999</v>
      </c>
    </row>
    <row r="16" spans="2:6" ht="15.75">
      <c r="B16" s="109" t="s">
        <v>114</v>
      </c>
      <c r="C16" s="130">
        <v>50750.457725129992</v>
      </c>
      <c r="D16" s="130">
        <v>50750.457725</v>
      </c>
      <c r="E16" s="130">
        <v>50654.233425370032</v>
      </c>
    </row>
    <row r="17" spans="2:5">
      <c r="B17" s="502" t="s">
        <v>115</v>
      </c>
      <c r="C17" s="27"/>
      <c r="D17" s="27"/>
      <c r="E17" s="27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G35"/>
  <sheetViews>
    <sheetView showGridLines="0" zoomScale="82" zoomScaleNormal="82" workbookViewId="0">
      <selection activeCell="A3" sqref="A3"/>
    </sheetView>
  </sheetViews>
  <sheetFormatPr defaultColWidth="9.140625" defaultRowHeight="15" customHeight="1"/>
  <cols>
    <col min="1" max="1" width="63.42578125" style="12" customWidth="1"/>
    <col min="2" max="3" width="16.7109375" style="12" customWidth="1"/>
    <col min="4" max="4" width="14.42578125" style="12" bestFit="1" customWidth="1"/>
    <col min="5" max="5" width="10.5703125" style="12" bestFit="1" customWidth="1"/>
    <col min="6" max="6" width="9.140625" style="12" customWidth="1"/>
    <col min="7" max="7" width="12.5703125" style="12" bestFit="1" customWidth="1"/>
    <col min="8" max="8" width="16.5703125" style="12" bestFit="1" customWidth="1"/>
    <col min="9" max="16384" width="9.140625" style="12"/>
  </cols>
  <sheetData>
    <row r="1" spans="1:4" ht="15" customHeight="1">
      <c r="A1" s="67"/>
      <c r="B1" s="67"/>
      <c r="C1" s="67"/>
      <c r="D1" s="67"/>
    </row>
    <row r="2" spans="1:4" ht="15" customHeight="1" thickBot="1">
      <c r="A2" s="32"/>
      <c r="B2" s="33"/>
      <c r="C2" s="33"/>
      <c r="D2" s="6" t="s">
        <v>0</v>
      </c>
    </row>
    <row r="3" spans="1:4" ht="87" customHeight="1" thickTop="1" thickBot="1">
      <c r="A3" s="182" t="s">
        <v>116</v>
      </c>
      <c r="B3" s="175" t="s">
        <v>2</v>
      </c>
      <c r="C3" s="175" t="s">
        <v>3</v>
      </c>
      <c r="D3" s="179" t="s">
        <v>4</v>
      </c>
    </row>
    <row r="4" spans="1:4" ht="18.600000000000001" customHeight="1" thickTop="1">
      <c r="A4" s="82" t="s">
        <v>117</v>
      </c>
      <c r="B4" s="8">
        <v>908669.62300000014</v>
      </c>
      <c r="C4" s="8">
        <v>914236.41018799995</v>
      </c>
      <c r="D4" s="8">
        <f>C4-B4</f>
        <v>5566.7871879998129</v>
      </c>
    </row>
    <row r="5" spans="1:4" ht="18.600000000000001" customHeight="1">
      <c r="A5" s="83" t="s">
        <v>118</v>
      </c>
      <c r="B5" s="8">
        <v>379214.02921185596</v>
      </c>
      <c r="C5" s="8">
        <v>374613.7112299432</v>
      </c>
      <c r="D5" s="8">
        <f t="shared" ref="D5:D31" si="0">C5-B5</f>
        <v>-4600.3179819127545</v>
      </c>
    </row>
    <row r="6" spans="1:4" ht="18.600000000000001" customHeight="1">
      <c r="A6" s="82" t="s">
        <v>119</v>
      </c>
      <c r="B6" s="8">
        <v>77964.857340335919</v>
      </c>
      <c r="C6" s="8">
        <v>79573.170582335923</v>
      </c>
      <c r="D6" s="8">
        <f t="shared" si="0"/>
        <v>1608.3132420000038</v>
      </c>
    </row>
    <row r="7" spans="1:4" ht="18.600000000000001" customHeight="1">
      <c r="A7" s="83" t="s">
        <v>120</v>
      </c>
      <c r="B7" s="49">
        <v>170.63998900000001</v>
      </c>
      <c r="C7" s="49">
        <v>175.63998900000001</v>
      </c>
      <c r="D7" s="8">
        <f t="shared" si="0"/>
        <v>5</v>
      </c>
    </row>
    <row r="8" spans="1:4" ht="18.600000000000001" customHeight="1">
      <c r="A8" s="82" t="s">
        <v>121</v>
      </c>
      <c r="B8" s="49">
        <v>11715.5</v>
      </c>
      <c r="C8" s="49">
        <v>3577</v>
      </c>
      <c r="D8" s="8">
        <f t="shared" si="0"/>
        <v>-8138.5</v>
      </c>
    </row>
    <row r="9" spans="1:4" ht="18.600000000000001" customHeight="1">
      <c r="A9" s="83" t="s">
        <v>122</v>
      </c>
      <c r="B9" s="49">
        <v>0</v>
      </c>
      <c r="C9" s="49">
        <v>0</v>
      </c>
      <c r="D9" s="8">
        <f t="shared" si="0"/>
        <v>0</v>
      </c>
    </row>
    <row r="10" spans="1:4" ht="18.600000000000001" customHeight="1">
      <c r="A10" s="83" t="s">
        <v>123</v>
      </c>
      <c r="B10" s="49">
        <v>946.88442311999995</v>
      </c>
      <c r="C10" s="49">
        <v>941.88442343999998</v>
      </c>
      <c r="D10" s="8">
        <f t="shared" si="0"/>
        <v>-4.9999996799999735</v>
      </c>
    </row>
    <row r="11" spans="1:4" ht="18.600000000000001" customHeight="1">
      <c r="A11" s="83" t="s">
        <v>124</v>
      </c>
      <c r="B11" s="49">
        <v>103485.11640310859</v>
      </c>
      <c r="C11" s="49">
        <v>103362.701231</v>
      </c>
      <c r="D11" s="8">
        <f t="shared" si="0"/>
        <v>-122.41517210859456</v>
      </c>
    </row>
    <row r="12" spans="1:4" ht="18.600000000000001" customHeight="1">
      <c r="A12" s="83" t="s">
        <v>125</v>
      </c>
      <c r="B12" s="49">
        <v>52.423170659999997</v>
      </c>
      <c r="C12" s="49">
        <v>58.066240999999998</v>
      </c>
      <c r="D12" s="8">
        <f t="shared" si="0"/>
        <v>5.6430703400000013</v>
      </c>
    </row>
    <row r="13" spans="1:4" ht="18.600000000000001" customHeight="1">
      <c r="A13" s="83" t="s">
        <v>126</v>
      </c>
      <c r="B13" s="49">
        <v>0</v>
      </c>
      <c r="C13" s="49">
        <v>4103.2706799999996</v>
      </c>
      <c r="D13" s="8">
        <f t="shared" si="0"/>
        <v>4103.2706799999996</v>
      </c>
    </row>
    <row r="14" spans="1:4" ht="18.600000000000001" customHeight="1">
      <c r="A14" s="82" t="s">
        <v>127</v>
      </c>
      <c r="B14" s="49">
        <v>0</v>
      </c>
      <c r="C14" s="49">
        <v>0</v>
      </c>
      <c r="D14" s="8">
        <f t="shared" si="0"/>
        <v>0</v>
      </c>
    </row>
    <row r="15" spans="1:4" ht="18.600000000000001" customHeight="1">
      <c r="A15" s="83" t="s">
        <v>128</v>
      </c>
      <c r="B15" s="49">
        <v>0</v>
      </c>
      <c r="C15" s="49">
        <v>0</v>
      </c>
      <c r="D15" s="8">
        <f t="shared" si="0"/>
        <v>0</v>
      </c>
    </row>
    <row r="16" spans="1:4" ht="18.600000000000001" customHeight="1">
      <c r="A16" s="83" t="s">
        <v>129</v>
      </c>
      <c r="B16" s="49">
        <v>1269.0292139999999</v>
      </c>
      <c r="C16" s="49">
        <v>1269.0292139999999</v>
      </c>
      <c r="D16" s="8">
        <f t="shared" si="0"/>
        <v>0</v>
      </c>
    </row>
    <row r="17" spans="1:7" ht="18.600000000000001" customHeight="1">
      <c r="A17" s="82" t="s">
        <v>130</v>
      </c>
      <c r="B17" s="49">
        <v>46987.765108</v>
      </c>
      <c r="C17" s="49">
        <v>46179.421770649999</v>
      </c>
      <c r="D17" s="8">
        <f t="shared" si="0"/>
        <v>-808.34333735000109</v>
      </c>
    </row>
    <row r="18" spans="1:7" ht="18.600000000000001" customHeight="1">
      <c r="A18" s="83" t="s">
        <v>131</v>
      </c>
      <c r="B18" s="49">
        <v>3845.4933369815099</v>
      </c>
      <c r="C18" s="49">
        <v>3845.493336</v>
      </c>
      <c r="D18" s="8">
        <f t="shared" si="0"/>
        <v>-9.8150985650136136E-7</v>
      </c>
    </row>
    <row r="19" spans="1:7" ht="18.600000000000001" customHeight="1">
      <c r="A19" s="83" t="s">
        <v>132</v>
      </c>
      <c r="B19" s="49">
        <v>0</v>
      </c>
      <c r="C19" s="49">
        <v>0</v>
      </c>
      <c r="D19" s="8">
        <f t="shared" si="0"/>
        <v>0</v>
      </c>
    </row>
    <row r="20" spans="1:7" ht="18.600000000000001" customHeight="1">
      <c r="A20" s="89" t="s">
        <v>133</v>
      </c>
      <c r="B20" s="90">
        <v>21240.010870144029</v>
      </c>
      <c r="C20" s="90">
        <v>20642.148799999999</v>
      </c>
      <c r="D20" s="8">
        <f t="shared" si="0"/>
        <v>-597.86207014403044</v>
      </c>
    </row>
    <row r="21" spans="1:7" ht="18.600000000000001" customHeight="1">
      <c r="A21" s="83" t="s">
        <v>134</v>
      </c>
      <c r="B21" s="49">
        <v>4000</v>
      </c>
      <c r="C21" s="49">
        <v>4000</v>
      </c>
      <c r="D21" s="8">
        <f t="shared" si="0"/>
        <v>0</v>
      </c>
    </row>
    <row r="22" spans="1:7" ht="18.600000000000001" customHeight="1">
      <c r="A22" s="83" t="s">
        <v>135</v>
      </c>
      <c r="B22" s="49">
        <v>0</v>
      </c>
      <c r="C22" s="49">
        <v>0</v>
      </c>
      <c r="D22" s="8">
        <f t="shared" si="0"/>
        <v>0</v>
      </c>
    </row>
    <row r="23" spans="1:7" ht="18.600000000000001" customHeight="1">
      <c r="A23" s="83" t="s">
        <v>136</v>
      </c>
      <c r="B23" s="49">
        <v>27453.390513401439</v>
      </c>
      <c r="C23" s="49">
        <v>35267.624309999999</v>
      </c>
      <c r="D23" s="8">
        <f t="shared" si="0"/>
        <v>7814.2337965985607</v>
      </c>
    </row>
    <row r="24" spans="1:7" ht="18.600000000000001" customHeight="1">
      <c r="A24" s="83" t="s">
        <v>137</v>
      </c>
      <c r="B24" s="49">
        <v>22194.238506933842</v>
      </c>
      <c r="C24" s="49">
        <v>20355.050898729998</v>
      </c>
      <c r="D24" s="8">
        <f t="shared" si="0"/>
        <v>-1839.1876082038434</v>
      </c>
    </row>
    <row r="25" spans="1:7" ht="18.600000000000001" customHeight="1">
      <c r="A25" s="82" t="s">
        <v>138</v>
      </c>
      <c r="B25" s="8">
        <v>151.36084099999999</v>
      </c>
      <c r="C25" s="8">
        <v>125.792974</v>
      </c>
      <c r="D25" s="8">
        <f t="shared" si="0"/>
        <v>-25.567866999999993</v>
      </c>
    </row>
    <row r="26" spans="1:7" ht="18.600000000000001" customHeight="1">
      <c r="A26" s="82" t="s">
        <v>139</v>
      </c>
      <c r="B26" s="8">
        <v>2398.2575379999998</v>
      </c>
      <c r="C26" s="8">
        <v>2486.3514169999999</v>
      </c>
      <c r="D26" s="8">
        <f t="shared" si="0"/>
        <v>88.093879000000015</v>
      </c>
    </row>
    <row r="27" spans="1:7" ht="18.600000000000001" customHeight="1">
      <c r="A27" s="82" t="s">
        <v>140</v>
      </c>
      <c r="B27" s="8">
        <v>-1598.67965797498</v>
      </c>
      <c r="C27" s="8">
        <v>1032.1123970000001</v>
      </c>
      <c r="D27" s="8">
        <f t="shared" si="0"/>
        <v>2630.7920549749801</v>
      </c>
    </row>
    <row r="28" spans="1:7" ht="18.600000000000001" hidden="1" customHeight="1">
      <c r="A28" s="82" t="s">
        <v>141</v>
      </c>
      <c r="B28" s="8">
        <v>4961.5197770000004</v>
      </c>
      <c r="C28" s="8">
        <v>4961.5197770000004</v>
      </c>
      <c r="D28" s="8">
        <f t="shared" si="0"/>
        <v>0</v>
      </c>
    </row>
    <row r="29" spans="1:7" ht="18.600000000000001" customHeight="1">
      <c r="A29" s="82" t="s">
        <v>142</v>
      </c>
      <c r="B29" s="8">
        <v>567810.87403299997</v>
      </c>
      <c r="C29" s="8">
        <v>563727.75627799996</v>
      </c>
      <c r="D29" s="8">
        <f t="shared" si="0"/>
        <v>-4083.1177550000139</v>
      </c>
    </row>
    <row r="30" spans="1:7" ht="16.899999999999999" customHeight="1">
      <c r="A30" s="123" t="s">
        <v>143</v>
      </c>
      <c r="B30" s="124">
        <v>358936.75206099998</v>
      </c>
      <c r="C30" s="124">
        <v>359324.70859899995</v>
      </c>
      <c r="D30" s="8">
        <f t="shared" si="0"/>
        <v>387.95653799996944</v>
      </c>
      <c r="G30" s="15"/>
    </row>
    <row r="31" spans="1:7" ht="16.899999999999999" customHeight="1">
      <c r="A31" s="125" t="s">
        <v>144</v>
      </c>
      <c r="B31" s="126">
        <v>208874.12197199999</v>
      </c>
      <c r="C31" s="126">
        <v>204403.04767900001</v>
      </c>
      <c r="D31" s="8">
        <f t="shared" si="0"/>
        <v>-4471.0742929999833</v>
      </c>
    </row>
    <row r="32" spans="1:7" ht="24" customHeight="1">
      <c r="A32" s="81" t="s">
        <v>145</v>
      </c>
      <c r="B32" s="34">
        <v>2182932.3336185664</v>
      </c>
      <c r="C32" s="34">
        <v>2184534.1557370997</v>
      </c>
      <c r="D32" s="34">
        <v>1601.8221185333095</v>
      </c>
    </row>
    <row r="33" spans="1:4" ht="5.25" customHeight="1">
      <c r="A33" s="70"/>
      <c r="B33" s="71"/>
      <c r="C33" s="71"/>
      <c r="D33" s="71"/>
    </row>
    <row r="34" spans="1:4" ht="15" customHeight="1">
      <c r="A34" s="27" t="s">
        <v>146</v>
      </c>
    </row>
    <row r="35" spans="1:4" ht="15" customHeight="1">
      <c r="A35" s="27" t="s">
        <v>38</v>
      </c>
    </row>
  </sheetData>
  <phoneticPr fontId="0" type="noConversion"/>
  <printOptions horizontalCentered="1" verticalCentered="1"/>
  <pageMargins left="0.23622047244094491" right="0.23622047244094491" top="0.39370078740157483" bottom="0.35433070866141736" header="0.23622047244094491" footer="0.19685039370078741"/>
  <pageSetup paperSize="9" scale="57" orientation="portrait" horizontalDpi="300" verticalDpi="300" r:id="rId1"/>
  <headerFooter alignWithMargins="0">
    <oddHeader>&amp;C&amp;"Arial,Negrito"&amp;12CENÁRIO PARÂMETROS SPE&amp;R&amp;D
&amp;T</oddHeader>
  </headerFooter>
  <ignoredErrors>
    <ignoredError sqref="D4:D3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Z24"/>
  <sheetViews>
    <sheetView showGridLines="0" workbookViewId="0">
      <selection activeCell="A2" sqref="A2"/>
    </sheetView>
  </sheetViews>
  <sheetFormatPr defaultRowHeight="12.75"/>
  <cols>
    <col min="1" max="1" width="7.7109375" customWidth="1"/>
    <col min="2" max="2" width="13.42578125" bestFit="1" customWidth="1"/>
    <col min="3" max="3" width="9.28515625" bestFit="1" customWidth="1"/>
    <col min="4" max="4" width="6.140625" bestFit="1" customWidth="1"/>
    <col min="5" max="5" width="14.28515625" bestFit="1" customWidth="1"/>
    <col min="6" max="6" width="15.28515625" bestFit="1" customWidth="1"/>
    <col min="7" max="7" width="13.42578125" bestFit="1" customWidth="1"/>
    <col min="8" max="8" width="2.140625" customWidth="1"/>
    <col min="9" max="9" width="2.140625" style="59" customWidth="1"/>
    <col min="10" max="10" width="2.140625" customWidth="1"/>
    <col min="11" max="11" width="8.85546875" customWidth="1"/>
    <col min="12" max="12" width="14.5703125" customWidth="1"/>
    <col min="13" max="13" width="13.42578125" customWidth="1"/>
    <col min="14" max="14" width="13" customWidth="1"/>
    <col min="15" max="15" width="11.85546875" customWidth="1"/>
    <col min="16" max="16" width="1.85546875" customWidth="1"/>
    <col min="17" max="17" width="2.140625" style="59" customWidth="1"/>
    <col min="18" max="18" width="2.42578125" customWidth="1"/>
    <col min="19" max="19" width="22.7109375" customWidth="1"/>
    <col min="20" max="20" width="13.140625" customWidth="1"/>
    <col min="21" max="22" width="13.7109375" bestFit="1" customWidth="1"/>
    <col min="23" max="23" width="6.85546875" customWidth="1"/>
    <col min="24" max="24" width="2.140625" style="59" customWidth="1"/>
    <col min="25" max="25" width="4.42578125" customWidth="1"/>
    <col min="26" max="26" width="11.5703125" bestFit="1" customWidth="1"/>
  </cols>
  <sheetData>
    <row r="1" spans="1:26" ht="13.5" thickBot="1">
      <c r="G1" s="58" t="s">
        <v>0</v>
      </c>
      <c r="H1" s="58"/>
      <c r="O1" s="58" t="s">
        <v>0</v>
      </c>
      <c r="P1" s="58"/>
      <c r="T1" s="58"/>
      <c r="U1" s="58"/>
      <c r="V1" s="58" t="s">
        <v>0</v>
      </c>
    </row>
    <row r="2" spans="1:26" ht="53.25" thickTop="1" thickBot="1">
      <c r="A2" s="60" t="s">
        <v>147</v>
      </c>
      <c r="B2" s="60" t="s">
        <v>148</v>
      </c>
      <c r="C2" s="60" t="s">
        <v>149</v>
      </c>
      <c r="D2" s="60" t="s">
        <v>150</v>
      </c>
      <c r="E2" s="60" t="s">
        <v>151</v>
      </c>
      <c r="F2" s="60" t="s">
        <v>152</v>
      </c>
      <c r="G2" s="60" t="s">
        <v>153</v>
      </c>
      <c r="H2" s="61"/>
      <c r="K2" s="60" t="s">
        <v>147</v>
      </c>
      <c r="L2" s="60" t="s">
        <v>154</v>
      </c>
      <c r="M2" s="60" t="s">
        <v>155</v>
      </c>
      <c r="N2" s="60" t="s">
        <v>156</v>
      </c>
      <c r="O2" s="60" t="s">
        <v>157</v>
      </c>
      <c r="P2" s="61"/>
      <c r="S2" s="183" t="s">
        <v>1</v>
      </c>
      <c r="T2" s="184" t="s">
        <v>2</v>
      </c>
      <c r="U2" s="184" t="s">
        <v>39</v>
      </c>
      <c r="V2" s="184" t="s">
        <v>24</v>
      </c>
      <c r="Y2" s="492"/>
      <c r="Z2" s="146"/>
    </row>
    <row r="3" spans="1:26" ht="15.75" thickTop="1">
      <c r="A3" s="493">
        <v>45292</v>
      </c>
      <c r="B3" s="494">
        <v>47442.033229910005</v>
      </c>
      <c r="C3" s="494">
        <v>8049.2418739099994</v>
      </c>
      <c r="D3" s="494">
        <v>18.027951550000001</v>
      </c>
      <c r="E3" s="494">
        <v>-3762.62735879</v>
      </c>
      <c r="F3" s="494">
        <v>0</v>
      </c>
      <c r="G3" s="68">
        <v>51746.675696580009</v>
      </c>
      <c r="H3" s="62"/>
      <c r="K3" s="493">
        <v>45292</v>
      </c>
      <c r="L3" s="495">
        <v>66155.489013309998</v>
      </c>
      <c r="M3" s="494">
        <v>1397.0415324600001</v>
      </c>
      <c r="N3" s="494">
        <v>877.80629685999997</v>
      </c>
      <c r="O3" s="68">
        <v>68430.33684263</v>
      </c>
      <c r="P3" s="62"/>
      <c r="S3" s="185" t="s">
        <v>158</v>
      </c>
      <c r="T3" s="186">
        <v>908669.62300000002</v>
      </c>
      <c r="U3" s="186">
        <v>914236.41018799995</v>
      </c>
      <c r="V3" s="186">
        <v>5566.7871879999293</v>
      </c>
      <c r="Y3" s="492"/>
    </row>
    <row r="4" spans="1:26" ht="15">
      <c r="A4" s="493">
        <v>45323</v>
      </c>
      <c r="B4" s="494">
        <v>43935.015643710009</v>
      </c>
      <c r="C4" s="494">
        <v>6340.1388162100002</v>
      </c>
      <c r="D4" s="494">
        <v>15.773835869999999</v>
      </c>
      <c r="E4" s="494">
        <v>-2363.3044896700003</v>
      </c>
      <c r="F4" s="494">
        <v>0</v>
      </c>
      <c r="G4" s="68">
        <v>47927.623806120006</v>
      </c>
      <c r="H4" s="62"/>
      <c r="K4" s="493">
        <v>45323</v>
      </c>
      <c r="L4" s="495">
        <v>69464.872555239999</v>
      </c>
      <c r="M4" s="494">
        <v>1657.39873973</v>
      </c>
      <c r="N4" s="494">
        <v>614.47682605</v>
      </c>
      <c r="O4" s="68">
        <v>71736.748121019991</v>
      </c>
      <c r="P4" s="62"/>
      <c r="S4" s="187" t="s">
        <v>154</v>
      </c>
      <c r="T4" s="188">
        <v>874995.29858022137</v>
      </c>
      <c r="U4" s="188">
        <v>887067.85801500001</v>
      </c>
      <c r="V4" s="188">
        <v>12072.559434778639</v>
      </c>
      <c r="Y4" s="492"/>
    </row>
    <row r="5" spans="1:26" ht="15">
      <c r="A5" s="493">
        <v>45352</v>
      </c>
      <c r="B5" s="494">
        <v>45161.465020148891</v>
      </c>
      <c r="C5" s="494">
        <v>5987.0588345900005</v>
      </c>
      <c r="D5" s="494">
        <v>15.754366710000001</v>
      </c>
      <c r="E5" s="494">
        <v>-2370.9873815700003</v>
      </c>
      <c r="F5" s="494">
        <v>0</v>
      </c>
      <c r="G5" s="68">
        <v>48793.2908398789</v>
      </c>
      <c r="H5" s="62"/>
      <c r="K5" s="493">
        <v>45352</v>
      </c>
      <c r="L5" s="495">
        <v>68484.53272992</v>
      </c>
      <c r="M5" s="494">
        <v>1770.3892570599999</v>
      </c>
      <c r="N5" s="494">
        <v>534.18494416999999</v>
      </c>
      <c r="O5" s="68">
        <v>70789.106931150003</v>
      </c>
      <c r="P5" s="62"/>
      <c r="S5" s="187" t="s">
        <v>159</v>
      </c>
      <c r="T5" s="188">
        <v>27722.927301398769</v>
      </c>
      <c r="U5" s="188">
        <v>20758.332843</v>
      </c>
      <c r="V5" s="188">
        <v>-6964.5944583987693</v>
      </c>
      <c r="Y5" s="492"/>
    </row>
    <row r="6" spans="1:26" ht="15">
      <c r="A6" s="493">
        <v>45383</v>
      </c>
      <c r="B6" s="494">
        <v>45300.872524314742</v>
      </c>
      <c r="C6" s="494">
        <v>6429.5441473800001</v>
      </c>
      <c r="D6" s="494">
        <v>9.6438160100000001</v>
      </c>
      <c r="E6" s="494">
        <v>-2426.0906745000002</v>
      </c>
      <c r="F6" s="494">
        <v>0</v>
      </c>
      <c r="G6" s="68">
        <v>49313.969813204742</v>
      </c>
      <c r="H6" s="62"/>
      <c r="K6" s="493">
        <v>45383</v>
      </c>
      <c r="L6" s="495">
        <v>76750.842544369996</v>
      </c>
      <c r="M6" s="494">
        <v>1770.3892570599999</v>
      </c>
      <c r="N6" s="494">
        <v>534.18494416999999</v>
      </c>
      <c r="O6" s="68">
        <v>79055.4167456</v>
      </c>
      <c r="P6" s="62"/>
      <c r="S6" s="187" t="s">
        <v>160</v>
      </c>
      <c r="T6" s="188">
        <v>5951.3971183800004</v>
      </c>
      <c r="U6" s="188">
        <v>6410.2193299999999</v>
      </c>
      <c r="V6" s="188">
        <v>458.82221161999951</v>
      </c>
      <c r="X6" s="132"/>
      <c r="Y6" s="492"/>
    </row>
    <row r="7" spans="1:26" ht="15">
      <c r="A7" s="493">
        <v>45413</v>
      </c>
      <c r="B7" s="494">
        <v>47076.08131472781</v>
      </c>
      <c r="C7" s="494">
        <v>6446.3080432099996</v>
      </c>
      <c r="D7" s="494">
        <v>17.952864760000001</v>
      </c>
      <c r="E7" s="494">
        <v>-2467.6695281699999</v>
      </c>
      <c r="F7" s="494">
        <v>0</v>
      </c>
      <c r="G7" s="68">
        <v>51072.672694527806</v>
      </c>
      <c r="H7" s="62"/>
      <c r="K7" s="493">
        <v>45413</v>
      </c>
      <c r="L7" s="495">
        <v>101148.63752606</v>
      </c>
      <c r="M7" s="494">
        <v>1770.3892570599999</v>
      </c>
      <c r="N7" s="494">
        <v>534.18494416999999</v>
      </c>
      <c r="O7" s="68">
        <v>103453.21172729001</v>
      </c>
      <c r="P7" s="62"/>
      <c r="S7" s="185" t="s">
        <v>161</v>
      </c>
      <c r="T7" s="186">
        <v>913698.65949024889</v>
      </c>
      <c r="U7" s="186">
        <v>918328.94786699989</v>
      </c>
      <c r="V7" s="186">
        <v>4630.2883767510066</v>
      </c>
      <c r="Y7" s="492"/>
    </row>
    <row r="8" spans="1:26" ht="15">
      <c r="A8" s="493">
        <v>45444</v>
      </c>
      <c r="B8" s="494">
        <v>46593.142581825901</v>
      </c>
      <c r="C8" s="494">
        <v>6841.5871989699999</v>
      </c>
      <c r="D8" s="494">
        <v>16.529632100000001</v>
      </c>
      <c r="E8" s="494">
        <v>-2533.8656686599998</v>
      </c>
      <c r="F8" s="494">
        <v>0</v>
      </c>
      <c r="G8" s="68">
        <v>50917.393744235902</v>
      </c>
      <c r="H8" s="62"/>
      <c r="K8" s="493">
        <v>45444</v>
      </c>
      <c r="L8" s="495">
        <v>92951.323339860013</v>
      </c>
      <c r="M8" s="494">
        <v>1770.3892570599999</v>
      </c>
      <c r="N8" s="494">
        <v>534.18494416999999</v>
      </c>
      <c r="O8" s="68">
        <v>95255.897541090017</v>
      </c>
      <c r="P8" s="62"/>
      <c r="S8" s="187" t="s">
        <v>154</v>
      </c>
      <c r="T8" s="188">
        <v>879922.40400800004</v>
      </c>
      <c r="U8" s="188">
        <v>891110.235674</v>
      </c>
      <c r="V8" s="188">
        <v>11187.831665999955</v>
      </c>
      <c r="Y8" s="496"/>
    </row>
    <row r="9" spans="1:26" ht="15">
      <c r="A9" s="493">
        <v>45474</v>
      </c>
      <c r="B9" s="494">
        <v>48086.870797395772</v>
      </c>
      <c r="C9" s="494">
        <v>6841.5185526499999</v>
      </c>
      <c r="D9" s="494">
        <v>16.734859579999998</v>
      </c>
      <c r="E9" s="494">
        <v>-2665.1359011599998</v>
      </c>
      <c r="F9" s="494">
        <v>0</v>
      </c>
      <c r="G9" s="68">
        <v>52279.98830846577</v>
      </c>
      <c r="H9" s="62"/>
      <c r="K9" s="493">
        <v>45474</v>
      </c>
      <c r="L9" s="495">
        <v>68608.036779789996</v>
      </c>
      <c r="M9" s="494">
        <v>1770.3892570599999</v>
      </c>
      <c r="N9" s="494">
        <v>534.18494416999999</v>
      </c>
      <c r="O9" s="68">
        <v>70912.61098102</v>
      </c>
      <c r="P9" s="62"/>
      <c r="S9" s="187" t="s">
        <v>159</v>
      </c>
      <c r="T9" s="188">
        <v>27722.927301398769</v>
      </c>
      <c r="U9" s="188">
        <v>20758.332843</v>
      </c>
      <c r="V9" s="188">
        <v>-6964.5944583987693</v>
      </c>
      <c r="Y9" s="496"/>
    </row>
    <row r="10" spans="1:26" ht="15">
      <c r="A10" s="493">
        <v>45505</v>
      </c>
      <c r="B10" s="494">
        <v>48082.378289814806</v>
      </c>
      <c r="C10" s="494">
        <v>7089.9240954699999</v>
      </c>
      <c r="D10" s="494">
        <v>18.290215969999998</v>
      </c>
      <c r="E10" s="494">
        <v>-2378.5210930399999</v>
      </c>
      <c r="F10" s="494">
        <v>0</v>
      </c>
      <c r="G10" s="68">
        <v>52812.071508214809</v>
      </c>
      <c r="H10" s="62"/>
      <c r="K10" s="493">
        <v>45505</v>
      </c>
      <c r="L10" s="495">
        <v>68638.947535590007</v>
      </c>
      <c r="M10" s="494">
        <v>1770.3892570599999</v>
      </c>
      <c r="N10" s="494">
        <v>534.18494416999999</v>
      </c>
      <c r="O10" s="68">
        <v>70943.52173682001</v>
      </c>
      <c r="P10" s="62"/>
      <c r="S10" s="187" t="s">
        <v>160</v>
      </c>
      <c r="T10" s="188">
        <v>6053.3281808499996</v>
      </c>
      <c r="U10" s="188">
        <v>6460.3793500000002</v>
      </c>
      <c r="V10" s="188">
        <v>407.05116915000053</v>
      </c>
      <c r="Y10" s="496"/>
    </row>
    <row r="11" spans="1:26" ht="15">
      <c r="A11" s="493">
        <v>45536</v>
      </c>
      <c r="B11" s="494">
        <v>48147.464891508833</v>
      </c>
      <c r="C11" s="494">
        <v>7151.1434151599997</v>
      </c>
      <c r="D11" s="494">
        <v>56.79581992</v>
      </c>
      <c r="E11" s="494">
        <v>-2397.2525822500002</v>
      </c>
      <c r="F11" s="494">
        <v>0</v>
      </c>
      <c r="G11" s="68">
        <v>52958.151544338827</v>
      </c>
      <c r="H11" s="62"/>
      <c r="K11" s="493">
        <v>45536</v>
      </c>
      <c r="L11" s="495">
        <v>68669.872201229999</v>
      </c>
      <c r="M11" s="494">
        <v>1770.3892570599999</v>
      </c>
      <c r="N11" s="494">
        <v>534.18494416999999</v>
      </c>
      <c r="O11" s="68">
        <v>70974.446402460002</v>
      </c>
      <c r="P11" s="62"/>
      <c r="S11" s="189" t="s">
        <v>162</v>
      </c>
      <c r="T11" s="186">
        <v>5029.0364902488654</v>
      </c>
      <c r="U11" s="186">
        <v>4092.5376789999427</v>
      </c>
      <c r="V11" s="186">
        <v>-936.49881124892272</v>
      </c>
      <c r="Y11" s="496"/>
    </row>
    <row r="12" spans="1:26" ht="15">
      <c r="A12" s="493">
        <v>45566</v>
      </c>
      <c r="B12" s="494">
        <v>48357.365305952</v>
      </c>
      <c r="C12" s="494">
        <v>6978.0904583500005</v>
      </c>
      <c r="D12" s="494">
        <v>18.508643510000002</v>
      </c>
      <c r="E12" s="494">
        <v>-2476.06378683</v>
      </c>
      <c r="F12" s="494">
        <v>0</v>
      </c>
      <c r="G12" s="68">
        <v>52877.900620982007</v>
      </c>
      <c r="H12" s="62"/>
      <c r="K12" s="493">
        <v>45566</v>
      </c>
      <c r="L12" s="495">
        <v>68700.810782960019</v>
      </c>
      <c r="M12" s="494">
        <v>1770.3892570599999</v>
      </c>
      <c r="N12" s="494">
        <v>534.18494416999999</v>
      </c>
      <c r="O12" s="68">
        <v>71005.384984190023</v>
      </c>
      <c r="P12" s="62"/>
      <c r="S12" s="190" t="s">
        <v>38</v>
      </c>
      <c r="T12" s="190"/>
      <c r="U12" s="190"/>
      <c r="V12" s="190"/>
      <c r="Y12" s="496"/>
    </row>
    <row r="13" spans="1:26" ht="15">
      <c r="A13" s="493">
        <v>45597</v>
      </c>
      <c r="B13" s="494">
        <v>48043.69065350038</v>
      </c>
      <c r="C13" s="494">
        <v>7055.5670043299997</v>
      </c>
      <c r="D13" s="494">
        <v>16.604590859999998</v>
      </c>
      <c r="E13" s="494">
        <v>-2458.3973799800001</v>
      </c>
      <c r="F13" s="494">
        <v>0</v>
      </c>
      <c r="G13" s="68">
        <v>52657.464868710376</v>
      </c>
      <c r="H13" s="62"/>
      <c r="K13" s="493">
        <v>45597</v>
      </c>
      <c r="L13" s="495">
        <v>68731.763287060006</v>
      </c>
      <c r="M13" s="494">
        <v>1770.3892570599999</v>
      </c>
      <c r="N13" s="494">
        <v>534.18494416999999</v>
      </c>
      <c r="O13" s="68">
        <v>71036.33748829001</v>
      </c>
      <c r="P13" s="62"/>
      <c r="Y13" s="496"/>
    </row>
    <row r="14" spans="1:26" ht="15">
      <c r="A14" s="493">
        <v>45627</v>
      </c>
      <c r="B14" s="494">
        <v>77680.595044649657</v>
      </c>
      <c r="C14" s="494">
        <v>7461.4228528000003</v>
      </c>
      <c r="D14" s="494">
        <v>20.566418280000001</v>
      </c>
      <c r="E14" s="494">
        <v>-2470.92744855</v>
      </c>
      <c r="F14" s="494">
        <v>0</v>
      </c>
      <c r="G14" s="68">
        <v>82691.656867179641</v>
      </c>
      <c r="H14" s="62"/>
      <c r="K14" s="493">
        <v>45627</v>
      </c>
      <c r="L14" s="495">
        <v>68762.729719790019</v>
      </c>
      <c r="M14" s="494">
        <v>1770.3892570599999</v>
      </c>
      <c r="N14" s="494">
        <v>110.27170959</v>
      </c>
      <c r="O14" s="68">
        <v>70643.39068644002</v>
      </c>
      <c r="P14" s="62"/>
    </row>
    <row r="15" spans="1:26" ht="15">
      <c r="A15" s="63" t="s">
        <v>157</v>
      </c>
      <c r="B15" s="66">
        <v>593906.97529745882</v>
      </c>
      <c r="C15" s="66">
        <v>82671.545293029994</v>
      </c>
      <c r="D15" s="66">
        <v>241.18301512000002</v>
      </c>
      <c r="E15" s="66">
        <v>-30770.843293169997</v>
      </c>
      <c r="F15" s="66">
        <v>0</v>
      </c>
      <c r="G15" s="66">
        <v>646048.8603124388</v>
      </c>
      <c r="H15" s="62"/>
      <c r="K15" s="63" t="s">
        <v>157</v>
      </c>
      <c r="L15" s="66">
        <v>887067.8580151801</v>
      </c>
      <c r="M15" s="66">
        <v>20758.332842789998</v>
      </c>
      <c r="N15" s="66">
        <v>6410.2193300299987</v>
      </c>
      <c r="O15" s="66">
        <v>914236.41018800018</v>
      </c>
      <c r="P15" s="62"/>
    </row>
    <row r="16" spans="1:26" ht="31.5" customHeight="1">
      <c r="A16" s="503" t="s">
        <v>163</v>
      </c>
      <c r="B16" s="503"/>
      <c r="C16" s="503"/>
      <c r="D16" s="503"/>
      <c r="E16" s="503"/>
      <c r="F16" s="503"/>
      <c r="G16" s="503"/>
      <c r="H16" s="497"/>
      <c r="K16" s="503" t="s">
        <v>164</v>
      </c>
      <c r="L16" s="503"/>
      <c r="M16" s="503"/>
      <c r="N16" s="503"/>
      <c r="O16" s="503"/>
      <c r="P16" s="497"/>
    </row>
    <row r="17" spans="2:7">
      <c r="B17" s="69"/>
      <c r="C17" s="69"/>
      <c r="D17" s="69"/>
      <c r="E17" s="69"/>
      <c r="F17" s="69"/>
      <c r="G17" s="69"/>
    </row>
    <row r="18" spans="2:7">
      <c r="B18" s="69"/>
      <c r="C18" s="69"/>
      <c r="D18" s="69"/>
      <c r="E18" s="69"/>
      <c r="F18" s="69"/>
      <c r="G18" s="69"/>
    </row>
    <row r="19" spans="2:7">
      <c r="B19" s="69"/>
      <c r="C19" s="69"/>
      <c r="D19" s="69"/>
      <c r="E19" s="69"/>
      <c r="F19" s="69"/>
      <c r="G19" s="69"/>
    </row>
    <row r="20" spans="2:7">
      <c r="B20" s="69"/>
      <c r="C20" s="69"/>
      <c r="D20" s="69"/>
      <c r="E20" s="69"/>
      <c r="F20" s="69"/>
      <c r="G20" s="69"/>
    </row>
    <row r="21" spans="2:7">
      <c r="B21" s="69"/>
      <c r="C21" s="69"/>
      <c r="D21" s="69"/>
      <c r="E21" s="69"/>
      <c r="F21" s="69"/>
      <c r="G21" s="69"/>
    </row>
    <row r="22" spans="2:7">
      <c r="B22" s="69"/>
      <c r="C22" s="69"/>
      <c r="D22" s="69"/>
      <c r="E22" s="69"/>
      <c r="F22" s="69"/>
      <c r="G22" s="69"/>
    </row>
    <row r="23" spans="2:7">
      <c r="B23" s="69"/>
      <c r="C23" s="69"/>
      <c r="D23" s="69"/>
      <c r="E23" s="69"/>
      <c r="F23" s="69"/>
      <c r="G23" s="69"/>
    </row>
    <row r="24" spans="2:7">
      <c r="B24" s="69"/>
      <c r="C24" s="69"/>
      <c r="D24" s="69"/>
      <c r="E24" s="69"/>
      <c r="F24" s="69"/>
      <c r="G24" s="69"/>
    </row>
  </sheetData>
  <mergeCells count="2">
    <mergeCell ref="A16:G16"/>
    <mergeCell ref="K16:O1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F51"/>
  <sheetViews>
    <sheetView showGridLines="0" zoomScaleNormal="100" workbookViewId="0">
      <selection activeCell="B2" sqref="B2"/>
    </sheetView>
  </sheetViews>
  <sheetFormatPr defaultColWidth="9.140625" defaultRowHeight="15"/>
  <cols>
    <col min="1" max="1" width="8.42578125" style="137" customWidth="1"/>
    <col min="2" max="2" width="61.42578125" style="92" customWidth="1"/>
    <col min="3" max="4" width="13.5703125" style="91" customWidth="1"/>
    <col min="5" max="5" width="12.85546875" style="91" bestFit="1" customWidth="1"/>
    <col min="6" max="6" width="12.140625" style="111" bestFit="1" customWidth="1"/>
    <col min="7" max="16384" width="9.140625" style="91"/>
  </cols>
  <sheetData>
    <row r="1" spans="1:6" ht="21" customHeight="1" thickBot="1">
      <c r="C1" s="96"/>
      <c r="D1" s="96"/>
      <c r="E1" s="96" t="s">
        <v>0</v>
      </c>
    </row>
    <row r="2" spans="1:6" s="93" customFormat="1" ht="66.75" customHeight="1" thickTop="1" thickBot="1">
      <c r="A2" s="203" t="s">
        <v>165</v>
      </c>
      <c r="B2" s="204" t="s">
        <v>166</v>
      </c>
      <c r="C2" s="203" t="s">
        <v>2</v>
      </c>
      <c r="D2" s="203" t="s">
        <v>167</v>
      </c>
      <c r="E2" s="205" t="s">
        <v>24</v>
      </c>
      <c r="F2" s="112"/>
    </row>
    <row r="3" spans="1:6" customFormat="1" ht="7.5" customHeight="1" thickTop="1">
      <c r="A3" s="138"/>
      <c r="F3" s="113"/>
    </row>
    <row r="4" spans="1:6" s="93" customFormat="1" ht="30">
      <c r="A4" s="191">
        <v>8585</v>
      </c>
      <c r="B4" s="192" t="s">
        <v>168</v>
      </c>
      <c r="C4" s="193">
        <v>72899.921650000004</v>
      </c>
      <c r="D4" s="193">
        <v>72899.921650000004</v>
      </c>
      <c r="E4" s="193">
        <f>D4-C4</f>
        <v>0</v>
      </c>
      <c r="F4" s="112"/>
    </row>
    <row r="5" spans="1:6" s="93" customFormat="1">
      <c r="A5" s="191">
        <v>4295</v>
      </c>
      <c r="B5" s="192" t="s">
        <v>169</v>
      </c>
      <c r="C5" s="193">
        <v>1700</v>
      </c>
      <c r="D5" s="193">
        <v>1700</v>
      </c>
      <c r="E5" s="193">
        <f>D5-C5</f>
        <v>0</v>
      </c>
      <c r="F5" s="112"/>
    </row>
    <row r="6" spans="1:6" s="94" customFormat="1">
      <c r="A6" s="191" t="s">
        <v>170</v>
      </c>
      <c r="B6" s="192" t="s">
        <v>171</v>
      </c>
      <c r="C6" s="193">
        <v>25198.9</v>
      </c>
      <c r="D6" s="193">
        <v>25198.9</v>
      </c>
      <c r="E6" s="193">
        <f>D6-C6</f>
        <v>0</v>
      </c>
      <c r="F6" s="112"/>
    </row>
    <row r="7" spans="1:6" s="94" customFormat="1" ht="15" hidden="1" customHeight="1">
      <c r="A7" s="194"/>
      <c r="B7" s="195" t="s">
        <v>172</v>
      </c>
      <c r="C7" s="196">
        <v>18252.357234999999</v>
      </c>
      <c r="D7" s="196">
        <v>18575.820521000001</v>
      </c>
      <c r="E7" s="193">
        <v>-150.01938300000074</v>
      </c>
      <c r="F7" s="112"/>
    </row>
    <row r="8" spans="1:6" s="94" customFormat="1" ht="30">
      <c r="A8" s="191" t="s">
        <v>173</v>
      </c>
      <c r="B8" s="197" t="s">
        <v>174</v>
      </c>
      <c r="C8" s="193">
        <v>11414.052319</v>
      </c>
      <c r="D8" s="193">
        <v>11737.515605000001</v>
      </c>
      <c r="E8" s="193">
        <f t="shared" ref="E8:E20" si="0">D8-C8</f>
        <v>323.46328600000015</v>
      </c>
      <c r="F8" s="112"/>
    </row>
    <row r="9" spans="1:6" s="94" customFormat="1" ht="30">
      <c r="A9" s="191">
        <v>2004</v>
      </c>
      <c r="B9" s="197" t="s">
        <v>175</v>
      </c>
      <c r="C9" s="193">
        <v>6838.304916</v>
      </c>
      <c r="D9" s="193">
        <v>6838.304916</v>
      </c>
      <c r="E9" s="193">
        <f t="shared" si="0"/>
        <v>0</v>
      </c>
      <c r="F9" s="112"/>
    </row>
    <row r="10" spans="1:6" s="94" customFormat="1" ht="30">
      <c r="A10" s="191">
        <v>4705</v>
      </c>
      <c r="B10" s="192" t="s">
        <v>176</v>
      </c>
      <c r="C10" s="193">
        <v>14366</v>
      </c>
      <c r="D10" s="193">
        <v>14053</v>
      </c>
      <c r="E10" s="193">
        <f t="shared" si="0"/>
        <v>-313</v>
      </c>
      <c r="F10" s="112"/>
    </row>
    <row r="11" spans="1:6" s="94" customFormat="1" ht="30">
      <c r="A11" s="191" t="s">
        <v>177</v>
      </c>
      <c r="B11" s="192" t="s">
        <v>178</v>
      </c>
      <c r="C11" s="193">
        <v>8078.36</v>
      </c>
      <c r="D11" s="193">
        <v>8078.36</v>
      </c>
      <c r="E11" s="193">
        <f t="shared" si="0"/>
        <v>0</v>
      </c>
      <c r="F11" s="112"/>
    </row>
    <row r="12" spans="1:6" s="94" customFormat="1">
      <c r="A12" s="191" t="s">
        <v>179</v>
      </c>
      <c r="B12" s="192" t="s">
        <v>180</v>
      </c>
      <c r="C12" s="193">
        <v>5461.9072919999999</v>
      </c>
      <c r="D12" s="193">
        <v>5461.9072919999999</v>
      </c>
      <c r="E12" s="193">
        <f t="shared" si="0"/>
        <v>0</v>
      </c>
      <c r="F12" s="112"/>
    </row>
    <row r="13" spans="1:6" s="94" customFormat="1" ht="30">
      <c r="A13" s="191" t="s">
        <v>181</v>
      </c>
      <c r="B13" s="192" t="s">
        <v>182</v>
      </c>
      <c r="C13" s="193">
        <v>2173.14</v>
      </c>
      <c r="D13" s="193">
        <v>2173.14</v>
      </c>
      <c r="E13" s="193">
        <f t="shared" si="0"/>
        <v>0</v>
      </c>
      <c r="F13" s="112"/>
    </row>
    <row r="14" spans="1:6" s="151" customFormat="1" ht="30">
      <c r="A14" s="198" t="s">
        <v>183</v>
      </c>
      <c r="B14" s="199" t="s">
        <v>184</v>
      </c>
      <c r="C14" s="200">
        <v>10000</v>
      </c>
      <c r="D14" s="200">
        <v>10000</v>
      </c>
      <c r="E14" s="193">
        <f t="shared" si="0"/>
        <v>0</v>
      </c>
      <c r="F14" s="150"/>
    </row>
    <row r="15" spans="1:6" s="94" customFormat="1" ht="30">
      <c r="A15" s="191" t="s">
        <v>185</v>
      </c>
      <c r="B15" s="192" t="s">
        <v>186</v>
      </c>
      <c r="C15" s="193">
        <v>2360</v>
      </c>
      <c r="D15" s="193">
        <v>2673</v>
      </c>
      <c r="E15" s="193">
        <f t="shared" si="0"/>
        <v>313</v>
      </c>
      <c r="F15" s="112"/>
    </row>
    <row r="16" spans="1:6" s="94" customFormat="1" ht="45">
      <c r="A16" s="191" t="s">
        <v>187</v>
      </c>
      <c r="B16" s="192" t="s">
        <v>188</v>
      </c>
      <c r="C16" s="193">
        <v>10600</v>
      </c>
      <c r="D16" s="193">
        <v>10600</v>
      </c>
      <c r="E16" s="193">
        <f t="shared" si="0"/>
        <v>0</v>
      </c>
      <c r="F16" s="112"/>
    </row>
    <row r="17" spans="1:6" s="94" customFormat="1">
      <c r="A17" s="191" t="s">
        <v>189</v>
      </c>
      <c r="B17" s="192" t="s">
        <v>190</v>
      </c>
      <c r="C17" s="193">
        <v>2029.949449</v>
      </c>
      <c r="D17" s="193">
        <v>2029.949449</v>
      </c>
      <c r="E17" s="193">
        <f t="shared" si="0"/>
        <v>0</v>
      </c>
      <c r="F17" s="112"/>
    </row>
    <row r="18" spans="1:6" s="94" customFormat="1" ht="30">
      <c r="A18" s="191" t="s">
        <v>191</v>
      </c>
      <c r="B18" s="192" t="s">
        <v>192</v>
      </c>
      <c r="C18" s="193">
        <v>2478.6</v>
      </c>
      <c r="D18" s="193">
        <v>2478.6</v>
      </c>
      <c r="E18" s="193">
        <f t="shared" si="0"/>
        <v>0</v>
      </c>
      <c r="F18" s="112"/>
    </row>
    <row r="19" spans="1:6" s="94" customFormat="1" ht="60">
      <c r="A19" s="191" t="s">
        <v>193</v>
      </c>
      <c r="B19" s="192" t="s">
        <v>194</v>
      </c>
      <c r="C19" s="193">
        <v>0</v>
      </c>
      <c r="D19" s="193">
        <v>0</v>
      </c>
      <c r="E19" s="193">
        <f t="shared" si="0"/>
        <v>0</v>
      </c>
      <c r="F19" s="112"/>
    </row>
    <row r="20" spans="1:6" s="94" customFormat="1" ht="45">
      <c r="A20" s="191">
        <v>4370</v>
      </c>
      <c r="B20" s="192" t="s">
        <v>195</v>
      </c>
      <c r="C20" s="193">
        <v>2673.5</v>
      </c>
      <c r="D20" s="193">
        <v>2673.5</v>
      </c>
      <c r="E20" s="193">
        <f t="shared" si="0"/>
        <v>0</v>
      </c>
      <c r="F20" s="112"/>
    </row>
    <row r="21" spans="1:6" s="94" customFormat="1" ht="43.15" hidden="1" customHeight="1">
      <c r="A21" s="191" t="s">
        <v>196</v>
      </c>
      <c r="B21" s="192" t="s">
        <v>197</v>
      </c>
      <c r="C21" s="193">
        <v>0</v>
      </c>
      <c r="D21" s="193">
        <v>0</v>
      </c>
      <c r="E21" s="193">
        <v>0</v>
      </c>
      <c r="F21" s="112"/>
    </row>
    <row r="22" spans="1:6" s="94" customFormat="1">
      <c r="A22" s="191" t="s">
        <v>198</v>
      </c>
      <c r="B22" s="192" t="s">
        <v>199</v>
      </c>
      <c r="C22" s="193">
        <v>1325.865419</v>
      </c>
      <c r="D22" s="193">
        <v>1325.865419</v>
      </c>
      <c r="E22" s="193">
        <f>D22-C22</f>
        <v>0</v>
      </c>
      <c r="F22" s="112"/>
    </row>
    <row r="23" spans="1:6" s="94" customFormat="1">
      <c r="A23" s="191" t="s">
        <v>200</v>
      </c>
      <c r="B23" s="192" t="s">
        <v>201</v>
      </c>
      <c r="C23" s="193">
        <v>872.03838499999995</v>
      </c>
      <c r="D23" s="193">
        <v>872.03838499999995</v>
      </c>
      <c r="E23" s="193">
        <f>D23-C23</f>
        <v>0</v>
      </c>
      <c r="F23" s="112"/>
    </row>
    <row r="24" spans="1:6" s="94" customFormat="1">
      <c r="A24" s="191" t="s">
        <v>202</v>
      </c>
      <c r="B24" s="192" t="s">
        <v>203</v>
      </c>
      <c r="C24" s="193">
        <v>468.04064199999999</v>
      </c>
      <c r="D24" s="193">
        <v>468.04064199999999</v>
      </c>
      <c r="E24" s="193">
        <f>D24-C24</f>
        <v>0</v>
      </c>
      <c r="F24" s="112"/>
    </row>
    <row r="25" spans="1:6" s="94" customFormat="1" ht="14.45" hidden="1" customHeight="1">
      <c r="A25" s="191">
        <v>8446</v>
      </c>
      <c r="B25" s="192" t="s">
        <v>204</v>
      </c>
      <c r="C25" s="193">
        <v>0</v>
      </c>
      <c r="D25" s="193">
        <v>0</v>
      </c>
      <c r="E25" s="193">
        <v>0</v>
      </c>
      <c r="F25" s="112"/>
    </row>
    <row r="26" spans="1:6" s="94" customFormat="1" ht="30">
      <c r="A26" s="191">
        <v>4368</v>
      </c>
      <c r="B26" s="192" t="s">
        <v>205</v>
      </c>
      <c r="C26" s="193">
        <v>668</v>
      </c>
      <c r="D26" s="193">
        <v>668</v>
      </c>
      <c r="E26" s="193">
        <f>D26-C26</f>
        <v>0</v>
      </c>
      <c r="F26" s="112"/>
    </row>
    <row r="27" spans="1:6" s="94" customFormat="1">
      <c r="A27" s="191">
        <v>2865</v>
      </c>
      <c r="B27" s="192" t="s">
        <v>206</v>
      </c>
      <c r="C27" s="193">
        <v>454.034581</v>
      </c>
      <c r="D27" s="193">
        <v>454.034581</v>
      </c>
      <c r="E27" s="193">
        <f>D27-C27</f>
        <v>0</v>
      </c>
      <c r="F27" s="112"/>
    </row>
    <row r="28" spans="1:6" s="94" customFormat="1" ht="30">
      <c r="A28" s="191" t="s">
        <v>207</v>
      </c>
      <c r="B28" s="192" t="s">
        <v>208</v>
      </c>
      <c r="C28" s="193">
        <v>273</v>
      </c>
      <c r="D28" s="193">
        <v>273</v>
      </c>
      <c r="E28" s="193">
        <f>D28-C28</f>
        <v>0</v>
      </c>
      <c r="F28" s="112"/>
    </row>
    <row r="29" spans="1:6" s="94" customFormat="1" ht="28.9" hidden="1" customHeight="1">
      <c r="A29" s="191" t="s">
        <v>209</v>
      </c>
      <c r="B29" s="192" t="s">
        <v>210</v>
      </c>
      <c r="C29" s="193">
        <v>0</v>
      </c>
      <c r="D29" s="193">
        <v>0</v>
      </c>
      <c r="E29" s="193">
        <v>0</v>
      </c>
      <c r="F29" s="112"/>
    </row>
    <row r="30" spans="1:6" s="94" customFormat="1" ht="14.45" hidden="1" customHeight="1">
      <c r="A30" s="194" t="s">
        <v>211</v>
      </c>
      <c r="B30" s="195" t="s">
        <v>212</v>
      </c>
      <c r="C30" s="193">
        <v>0</v>
      </c>
      <c r="D30" s="193">
        <v>0</v>
      </c>
      <c r="E30" s="193">
        <v>0</v>
      </c>
      <c r="F30" s="112"/>
    </row>
    <row r="31" spans="1:6" s="94" customFormat="1" ht="45">
      <c r="A31" s="191" t="s">
        <v>213</v>
      </c>
      <c r="B31" s="192" t="s">
        <v>214</v>
      </c>
      <c r="C31" s="193">
        <v>40</v>
      </c>
      <c r="D31" s="193">
        <v>40</v>
      </c>
      <c r="E31" s="193">
        <f>D31-C31</f>
        <v>0</v>
      </c>
      <c r="F31" s="112"/>
    </row>
    <row r="32" spans="1:6" s="94" customFormat="1">
      <c r="A32" s="191">
        <v>2913</v>
      </c>
      <c r="B32" s="192" t="s">
        <v>215</v>
      </c>
      <c r="C32" s="193">
        <v>10</v>
      </c>
      <c r="D32" s="193">
        <v>10</v>
      </c>
      <c r="E32" s="193">
        <f>D32-C32</f>
        <v>0</v>
      </c>
      <c r="F32" s="112"/>
    </row>
    <row r="33" spans="1:6" s="94" customFormat="1">
      <c r="A33" s="191" t="s">
        <v>216</v>
      </c>
      <c r="B33" s="192" t="s">
        <v>217</v>
      </c>
      <c r="C33" s="193">
        <v>1</v>
      </c>
      <c r="D33" s="193">
        <v>1</v>
      </c>
      <c r="E33" s="193">
        <f>D33-C33</f>
        <v>0</v>
      </c>
      <c r="F33" s="112"/>
    </row>
    <row r="34" spans="1:6" s="100" customFormat="1">
      <c r="A34" s="191">
        <v>30907</v>
      </c>
      <c r="B34" s="192" t="s">
        <v>218</v>
      </c>
      <c r="C34" s="193">
        <v>361.469043</v>
      </c>
      <c r="D34" s="193">
        <v>425.96229499999998</v>
      </c>
      <c r="E34" s="193">
        <f>D34-C34</f>
        <v>64.493251999999984</v>
      </c>
      <c r="F34" s="112"/>
    </row>
    <row r="35" spans="1:6" s="100" customFormat="1" ht="28.9" hidden="1" customHeight="1">
      <c r="A35" s="191" t="s">
        <v>219</v>
      </c>
      <c r="B35" s="192" t="s">
        <v>220</v>
      </c>
      <c r="C35" s="193">
        <v>0</v>
      </c>
      <c r="D35" s="193">
        <v>0</v>
      </c>
      <c r="E35" s="193">
        <v>0</v>
      </c>
      <c r="F35" s="112"/>
    </row>
    <row r="36" spans="1:6" s="100" customFormat="1">
      <c r="A36" s="191" t="s">
        <v>221</v>
      </c>
      <c r="B36" s="192" t="s">
        <v>222</v>
      </c>
      <c r="C36" s="193">
        <v>210</v>
      </c>
      <c r="D36" s="193">
        <v>210</v>
      </c>
      <c r="E36" s="193">
        <f t="shared" ref="E36:E49" si="1">D36-C36</f>
        <v>0</v>
      </c>
      <c r="F36" s="112"/>
    </row>
    <row r="37" spans="1:6" s="100" customFormat="1">
      <c r="A37" s="191">
        <v>30911</v>
      </c>
      <c r="B37" s="192" t="s">
        <v>223</v>
      </c>
      <c r="C37" s="193">
        <v>2268.6481220000001</v>
      </c>
      <c r="D37" s="193">
        <v>2268.6481220000001</v>
      </c>
      <c r="E37" s="193">
        <f t="shared" si="1"/>
        <v>0</v>
      </c>
      <c r="F37" s="112"/>
    </row>
    <row r="38" spans="1:6" s="100" customFormat="1" ht="30">
      <c r="A38" s="191" t="s">
        <v>224</v>
      </c>
      <c r="B38" s="192" t="s">
        <v>225</v>
      </c>
      <c r="C38" s="193">
        <v>42.276366000000003</v>
      </c>
      <c r="D38" s="193">
        <v>42.276366000000003</v>
      </c>
      <c r="E38" s="193">
        <f t="shared" si="1"/>
        <v>0</v>
      </c>
      <c r="F38" s="112"/>
    </row>
    <row r="39" spans="1:6" s="100" customFormat="1" ht="30">
      <c r="A39" s="191" t="s">
        <v>226</v>
      </c>
      <c r="B39" s="192" t="s">
        <v>227</v>
      </c>
      <c r="C39" s="193">
        <v>0</v>
      </c>
      <c r="D39" s="193">
        <v>0</v>
      </c>
      <c r="E39" s="193">
        <f t="shared" si="1"/>
        <v>0</v>
      </c>
      <c r="F39" s="112"/>
    </row>
    <row r="40" spans="1:6" s="149" customFormat="1" ht="30">
      <c r="A40" s="198">
        <v>8442</v>
      </c>
      <c r="B40" s="199" t="s">
        <v>228</v>
      </c>
      <c r="C40" s="200">
        <v>168595.506249</v>
      </c>
      <c r="D40" s="200">
        <v>168595.506249</v>
      </c>
      <c r="E40" s="193">
        <f t="shared" si="1"/>
        <v>0</v>
      </c>
      <c r="F40" s="150"/>
    </row>
    <row r="41" spans="1:6" s="94" customFormat="1" ht="30">
      <c r="A41" s="191" t="s">
        <v>229</v>
      </c>
      <c r="B41" s="192" t="s">
        <v>230</v>
      </c>
      <c r="C41" s="193">
        <v>0</v>
      </c>
      <c r="D41" s="193">
        <v>0</v>
      </c>
      <c r="E41" s="193">
        <f t="shared" si="1"/>
        <v>0</v>
      </c>
      <c r="F41" s="112"/>
    </row>
    <row r="42" spans="1:6" s="94" customFormat="1" ht="45">
      <c r="A42" s="191" t="s">
        <v>231</v>
      </c>
      <c r="B42" s="192" t="s">
        <v>232</v>
      </c>
      <c r="C42" s="193">
        <v>877.05799999999999</v>
      </c>
      <c r="D42" s="193">
        <v>877.05799999999999</v>
      </c>
      <c r="E42" s="193">
        <f t="shared" si="1"/>
        <v>0</v>
      </c>
      <c r="F42" s="112"/>
    </row>
    <row r="43" spans="1:6" s="151" customFormat="1">
      <c r="A43" s="198">
        <v>2585</v>
      </c>
      <c r="B43" s="199" t="s">
        <v>233</v>
      </c>
      <c r="C43" s="200">
        <v>30</v>
      </c>
      <c r="D43" s="200">
        <v>30</v>
      </c>
      <c r="E43" s="193">
        <f t="shared" si="1"/>
        <v>0</v>
      </c>
      <c r="F43" s="150"/>
    </row>
    <row r="44" spans="1:6" s="151" customFormat="1" ht="30">
      <c r="A44" s="198" t="s">
        <v>234</v>
      </c>
      <c r="B44" s="199" t="s">
        <v>235</v>
      </c>
      <c r="C44" s="200">
        <v>2420</v>
      </c>
      <c r="D44" s="200">
        <v>2420</v>
      </c>
      <c r="E44" s="193">
        <f t="shared" si="1"/>
        <v>0</v>
      </c>
      <c r="F44" s="150"/>
    </row>
    <row r="45" spans="1:6" s="151" customFormat="1">
      <c r="A45" s="198">
        <v>2919</v>
      </c>
      <c r="B45" s="199" t="s">
        <v>236</v>
      </c>
      <c r="C45" s="200">
        <v>65</v>
      </c>
      <c r="D45" s="200">
        <v>65</v>
      </c>
      <c r="E45" s="193">
        <f t="shared" si="1"/>
        <v>0</v>
      </c>
    </row>
    <row r="46" spans="1:6" ht="25.9" customHeight="1">
      <c r="A46" s="191" t="s">
        <v>237</v>
      </c>
      <c r="B46" s="192" t="s">
        <v>238</v>
      </c>
      <c r="C46" s="193">
        <v>280.79999999999995</v>
      </c>
      <c r="D46" s="193">
        <v>280.79999999999995</v>
      </c>
      <c r="E46" s="193">
        <f t="shared" si="1"/>
        <v>0</v>
      </c>
      <c r="F46" s="91"/>
    </row>
    <row r="47" spans="1:6" s="95" customFormat="1" ht="28.5" customHeight="1">
      <c r="A47" s="191" t="s">
        <v>239</v>
      </c>
      <c r="B47" s="192" t="s">
        <v>230</v>
      </c>
      <c r="C47" s="193">
        <v>0</v>
      </c>
      <c r="D47" s="193">
        <v>0</v>
      </c>
      <c r="E47" s="193">
        <f t="shared" si="1"/>
        <v>0</v>
      </c>
      <c r="F47" s="114"/>
    </row>
    <row r="48" spans="1:6" ht="32.25">
      <c r="A48" s="244"/>
      <c r="B48" s="192" t="s">
        <v>240</v>
      </c>
      <c r="C48" s="193">
        <v>1401.3796279999999</v>
      </c>
      <c r="D48" s="193">
        <v>1401.3796279999999</v>
      </c>
      <c r="E48" s="193">
        <f t="shared" si="1"/>
        <v>0</v>
      </c>
    </row>
    <row r="49" spans="1:5" ht="25.5" customHeight="1">
      <c r="A49" s="108"/>
      <c r="B49" s="201" t="s">
        <v>157</v>
      </c>
      <c r="C49" s="235">
        <f>SUM(C4:C48)-C7</f>
        <v>358936.75206100004</v>
      </c>
      <c r="D49" s="235">
        <f>SUM(D4:D48)-D7</f>
        <v>359324.70859900006</v>
      </c>
      <c r="E49" s="245">
        <f t="shared" si="1"/>
        <v>387.95653800002765</v>
      </c>
    </row>
    <row r="50" spans="1:5" ht="15.75">
      <c r="A50" s="202" t="s">
        <v>241</v>
      </c>
      <c r="B50" s="95"/>
      <c r="C50" s="95"/>
      <c r="D50" s="95"/>
      <c r="E50" s="95"/>
    </row>
    <row r="51" spans="1:5">
      <c r="A51" s="202" t="s">
        <v>242</v>
      </c>
    </row>
  </sheetData>
  <printOptions horizontalCentered="1"/>
  <pageMargins left="0.31496062992125984" right="0.31496062992125984" top="0.74803149606299213" bottom="0.74803149606299213" header="0.31496062992125984" footer="0.31496062992125984"/>
  <pageSetup scale="44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K12"/>
  <sheetViews>
    <sheetView showGridLines="0" workbookViewId="0">
      <selection activeCell="A3" sqref="A3"/>
    </sheetView>
  </sheetViews>
  <sheetFormatPr defaultColWidth="9.140625" defaultRowHeight="15" customHeight="1"/>
  <cols>
    <col min="1" max="1" width="34.85546875" style="12" bestFit="1" customWidth="1"/>
    <col min="2" max="2" width="12.28515625" style="12" customWidth="1"/>
    <col min="3" max="3" width="13.28515625" style="12" bestFit="1" customWidth="1"/>
    <col min="4" max="4" width="12.85546875" style="12" bestFit="1" customWidth="1"/>
    <col min="5" max="5" width="12.140625" style="12" customWidth="1"/>
    <col min="6" max="6" width="10.7109375" style="12" customWidth="1"/>
    <col min="7" max="7" width="38.5703125" style="12" bestFit="1" customWidth="1"/>
    <col min="8" max="8" width="9.140625" style="12"/>
    <col min="9" max="9" width="47.42578125" style="12" customWidth="1"/>
    <col min="10" max="16384" width="9.140625" style="12"/>
  </cols>
  <sheetData>
    <row r="1" spans="1:11" ht="15" customHeight="1">
      <c r="A1"/>
      <c r="B1"/>
      <c r="C1"/>
      <c r="D1"/>
      <c r="E1"/>
    </row>
    <row r="2" spans="1:11" ht="16.5" thickBot="1">
      <c r="A2" s="50"/>
      <c r="B2" s="51"/>
      <c r="C2" s="51"/>
      <c r="D2" s="127" t="s">
        <v>0</v>
      </c>
      <c r="F2" s="156"/>
    </row>
    <row r="3" spans="1:11" s="7" customFormat="1" ht="76.5" customHeight="1" thickTop="1" thickBot="1">
      <c r="A3" s="64" t="s">
        <v>1</v>
      </c>
      <c r="B3" s="101" t="s">
        <v>2</v>
      </c>
      <c r="C3" s="101" t="s">
        <v>39</v>
      </c>
      <c r="D3" s="52" t="s">
        <v>24</v>
      </c>
    </row>
    <row r="4" spans="1:11" ht="30" customHeight="1" thickTop="1">
      <c r="A4" s="53" t="s">
        <v>7</v>
      </c>
      <c r="B4" s="74">
        <v>637484.59471800004</v>
      </c>
      <c r="C4" s="74">
        <v>646048.85919643892</v>
      </c>
      <c r="D4" s="74">
        <v>8564.2644784388831</v>
      </c>
      <c r="E4" s="54"/>
      <c r="F4" s="55"/>
      <c r="K4" s="15"/>
    </row>
    <row r="5" spans="1:11" ht="30" customHeight="1">
      <c r="A5" s="53" t="s">
        <v>117</v>
      </c>
      <c r="B5" s="74">
        <v>908669.62300000014</v>
      </c>
      <c r="C5" s="74">
        <v>914236.41018799995</v>
      </c>
      <c r="D5" s="74">
        <v>5566.7871879998129</v>
      </c>
      <c r="E5" s="54"/>
      <c r="F5" s="55"/>
      <c r="K5" s="15"/>
    </row>
    <row r="6" spans="1:11" ht="7.15" customHeight="1">
      <c r="A6" s="53"/>
      <c r="B6" s="74"/>
      <c r="C6" s="74"/>
      <c r="D6" s="74"/>
      <c r="E6" s="56"/>
      <c r="F6" s="55"/>
      <c r="K6" s="15"/>
    </row>
    <row r="7" spans="1:11" ht="27" customHeight="1">
      <c r="A7" s="206" t="s">
        <v>243</v>
      </c>
      <c r="B7" s="207">
        <v>271185.0282820001</v>
      </c>
      <c r="C7" s="207">
        <v>268187.55099156103</v>
      </c>
      <c r="D7" s="207">
        <v>-2997.4772904390702</v>
      </c>
      <c r="E7" s="54"/>
      <c r="F7" s="55"/>
      <c r="K7" s="15"/>
    </row>
    <row r="8" spans="1:11" ht="3" customHeight="1">
      <c r="A8" s="24"/>
      <c r="B8" s="24"/>
      <c r="C8" s="24"/>
      <c r="D8" s="25"/>
      <c r="E8" s="23"/>
    </row>
    <row r="9" spans="1:11" ht="15.75">
      <c r="A9" s="504" t="s">
        <v>38</v>
      </c>
      <c r="B9" s="504"/>
      <c r="C9" s="115"/>
      <c r="D9" s="115"/>
    </row>
    <row r="12" spans="1:11" ht="15" customHeight="1">
      <c r="B12" s="57"/>
      <c r="C12" s="57"/>
      <c r="D12" s="57"/>
      <c r="E12" s="57"/>
    </row>
  </sheetData>
  <mergeCells count="1">
    <mergeCell ref="A9:B9"/>
  </mergeCells>
  <printOptions horizontalCentered="1" verticalCentered="1"/>
  <pageMargins left="0.23622047244094491" right="0.23622047244094491" top="0.39370078740157483" bottom="0.35433070866141736" header="0.23622047244094491" footer="0.19685039370078741"/>
  <pageSetup paperSize="9" scale="86" orientation="portrait" horizontalDpi="300" verticalDpi="300" r:id="rId1"/>
  <headerFooter alignWithMargins="0">
    <oddHeader>&amp;C&amp;"Arial,Negrito"&amp;12CENÁRIO PARÂMETROS SPE&amp;R&amp;D
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028A2AFCBCA74A82B6A95CCC6EF00B" ma:contentTypeVersion="15" ma:contentTypeDescription="Crie um novo documento." ma:contentTypeScope="" ma:versionID="684b0d0b91c73e5fa14edebcdb29e146">
  <xsd:schema xmlns:xsd="http://www.w3.org/2001/XMLSchema" xmlns:xs="http://www.w3.org/2001/XMLSchema" xmlns:p="http://schemas.microsoft.com/office/2006/metadata/properties" xmlns:ns2="7493bf09-224c-49f2-ba2a-b1f9b45c647a" xmlns:ns3="b31e391b-db55-4a39-9536-57185c8e27f3" targetNamespace="http://schemas.microsoft.com/office/2006/metadata/properties" ma:root="true" ma:fieldsID="f02082c84076c5808adefb17bdb60a11" ns2:_="" ns3:_="">
    <xsd:import namespace="7493bf09-224c-49f2-ba2a-b1f9b45c647a"/>
    <xsd:import namespace="b31e391b-db55-4a39-9536-57185c8e27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3bf09-224c-49f2-ba2a-b1f9b45c64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1e391b-db55-4a39-9536-57185c8e27f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48e0fb4-a664-4b33-98e2-150de02d6ee8}" ma:internalName="TaxCatchAll" ma:showField="CatchAllData" ma:web="b31e391b-db55-4a39-9536-57185c8e27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1e391b-db55-4a39-9536-57185c8e27f3" xsi:nil="true"/>
    <lcf76f155ced4ddcb4097134ff3c332f xmlns="7493bf09-224c-49f2-ba2a-b1f9b45c647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A662CC-CB06-4074-B1DF-CB8596F903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39BE03-8479-4A44-9248-940EE9C3BB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93bf09-224c-49f2-ba2a-b1f9b45c647a"/>
    <ds:schemaRef ds:uri="b31e391b-db55-4a39-9536-57185c8e27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66A7CA-E489-46B4-B05D-9851C43F1BC4}">
  <ds:schemaRefs>
    <ds:schemaRef ds:uri="http://schemas.microsoft.com/office/2006/metadata/properties"/>
    <ds:schemaRef ds:uri="http://schemas.microsoft.com/office/infopath/2007/PartnerControls"/>
    <ds:schemaRef ds:uri="b31e391b-db55-4a39-9536-57185c8e27f3"/>
    <ds:schemaRef ds:uri="7493bf09-224c-49f2-ba2a-b1f9b45c647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18</vt:i4>
      </vt:variant>
      <vt:variant>
        <vt:lpstr>Intervalos Nomeados</vt:lpstr>
      </vt:variant>
      <vt:variant>
        <vt:i4>3</vt:i4>
      </vt:variant>
    </vt:vector>
  </HeadingPairs>
  <TitlesOfParts>
    <vt:vector size="21" baseType="lpstr">
      <vt:lpstr>Tabela 1</vt:lpstr>
      <vt:lpstr>Tabela 2</vt:lpstr>
      <vt:lpstr>Tabela 3</vt:lpstr>
      <vt:lpstr>Tabela 4</vt:lpstr>
      <vt:lpstr>Tabela 5</vt:lpstr>
      <vt:lpstr>Tabela 6</vt:lpstr>
      <vt:lpstr>Tabelas 7, 9 e 10</vt:lpstr>
      <vt:lpstr>Tabela 8</vt:lpstr>
      <vt:lpstr>Tabela 11</vt:lpstr>
      <vt:lpstr>Tabela 12</vt:lpstr>
      <vt:lpstr>Tabela 13</vt:lpstr>
      <vt:lpstr>Tabela 17</vt:lpstr>
      <vt:lpstr>Tabela 18</vt:lpstr>
      <vt:lpstr>Efeitos RFB</vt:lpstr>
      <vt:lpstr>Anexo V</vt:lpstr>
      <vt:lpstr>Anexo VI</vt:lpstr>
      <vt:lpstr>Anexo VII</vt:lpstr>
      <vt:lpstr>Anexo VIII</vt:lpstr>
      <vt:lpstr>'Anexo VII'!Area_de_impressao</vt:lpstr>
      <vt:lpstr>'Anexo VIII'!Area_de_impressao</vt:lpstr>
      <vt:lpstr>'Efeitos RFB'!Area_de_impressao</vt:lpstr>
    </vt:vector>
  </TitlesOfParts>
  <Manager/>
  <Company>MP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 Guilherme</dc:creator>
  <cp:keywords/>
  <dc:description/>
  <cp:lastModifiedBy>Andre Artur Pompeia Cavalcanti</cp:lastModifiedBy>
  <cp:revision/>
  <dcterms:created xsi:type="dcterms:W3CDTF">2003-11-17T17:11:02Z</dcterms:created>
  <dcterms:modified xsi:type="dcterms:W3CDTF">2024-03-25T22:05:32Z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0x01010093028A2AFCBCA74A82B6A95CCC6EF00B</vt:lpwstr>
  </property>
  <property fmtid="{D5CDD505-2E9C-101B-9397-08002B2CF9AE}" pid="3" name="MediaServiceImageTags">
    <vt:lpwstr/>
  </property>
</Properties>
</file>