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PGFN\Downloads\"/>
    </mc:Choice>
  </mc:AlternateContent>
  <xr:revisionPtr revIDLastSave="0" documentId="13_ncr:1_{CDFA4CB8-FC70-4FDF-A3B0-25FED37DCA3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atálogo LightBase" sheetId="1" r:id="rId1"/>
  </sheets>
  <definedNames>
    <definedName name="_xlnm._FilterDatabase" localSheetId="0" hidden="1">'Catálogo LightBase'!$A$3:$L$46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ClslbvISzVTJP5CBEbr/XyCQJQ=="/>
    </ext>
  </extLst>
</workbook>
</file>

<file path=xl/calcChain.xml><?xml version="1.0" encoding="utf-8"?>
<calcChain xmlns="http://schemas.openxmlformats.org/spreadsheetml/2006/main">
  <c r="L44" i="1" l="1"/>
  <c r="K7" i="1"/>
  <c r="L7" i="1" s="1"/>
  <c r="K18" i="1"/>
  <c r="L18" i="1" s="1"/>
  <c r="K29" i="1"/>
  <c r="L29" i="1" s="1"/>
  <c r="K6" i="1"/>
  <c r="L6" i="1" s="1"/>
  <c r="K5" i="1"/>
  <c r="L5" i="1" s="1"/>
  <c r="K20" i="1"/>
  <c r="L20" i="1" s="1"/>
  <c r="K27" i="1"/>
  <c r="L27" i="1" s="1"/>
  <c r="K36" i="1"/>
  <c r="L36" i="1" s="1"/>
  <c r="K37" i="1"/>
  <c r="L37" i="1" s="1"/>
  <c r="K41" i="1"/>
  <c r="L41" i="1" s="1"/>
  <c r="K42" i="1"/>
  <c r="L42" i="1" s="1"/>
  <c r="K43" i="1"/>
  <c r="L43" i="1" s="1"/>
  <c r="K11" i="1"/>
  <c r="L11" i="1" s="1"/>
  <c r="K10" i="1"/>
  <c r="L10" i="1" s="1"/>
  <c r="K9" i="1"/>
  <c r="L9" i="1" s="1"/>
  <c r="K35" i="1"/>
  <c r="L35" i="1" s="1"/>
  <c r="K31" i="1"/>
  <c r="L31" i="1" s="1"/>
  <c r="K32" i="1"/>
  <c r="L32" i="1" s="1"/>
  <c r="K33" i="1"/>
  <c r="L33" i="1" s="1"/>
  <c r="K34" i="1"/>
  <c r="L34" i="1" s="1"/>
  <c r="K30" i="1"/>
  <c r="L30" i="1" s="1"/>
  <c r="K24" i="1"/>
  <c r="L24" i="1" s="1"/>
  <c r="K38" i="1"/>
  <c r="L38" i="1" s="1"/>
  <c r="K17" i="1"/>
  <c r="L17" i="1" s="1"/>
  <c r="K16" i="1"/>
  <c r="L16" i="1" s="1"/>
  <c r="K19" i="1"/>
  <c r="L19" i="1" s="1"/>
  <c r="K21" i="1"/>
  <c r="L21" i="1" s="1"/>
  <c r="K40" i="1"/>
  <c r="L40" i="1" s="1"/>
  <c r="K39" i="1"/>
  <c r="L39" i="1" s="1"/>
  <c r="K25" i="1"/>
  <c r="L25" i="1" s="1"/>
  <c r="K15" i="1"/>
  <c r="L15" i="1" s="1"/>
  <c r="K14" i="1"/>
  <c r="L14" i="1" s="1"/>
  <c r="K13" i="1"/>
  <c r="L13" i="1" s="1"/>
  <c r="K12" i="1"/>
  <c r="L12" i="1" s="1"/>
  <c r="K8" i="1"/>
  <c r="L8" i="1" s="1"/>
  <c r="K28" i="1"/>
  <c r="L28" i="1" s="1"/>
  <c r="K26" i="1"/>
  <c r="L26" i="1" s="1"/>
  <c r="K23" i="1"/>
  <c r="L23" i="1" s="1"/>
  <c r="K22" i="1"/>
  <c r="L22" i="1" s="1"/>
  <c r="K4" i="1"/>
  <c r="L4" i="1" s="1"/>
  <c r="E45" i="1"/>
  <c r="E46" i="1" s="1"/>
</calcChain>
</file>

<file path=xl/sharedStrings.xml><?xml version="1.0" encoding="utf-8"?>
<sst xmlns="http://schemas.openxmlformats.org/spreadsheetml/2006/main" count="280" uniqueCount="133">
  <si>
    <t>ANEXO C - CATÁLOGO DE SERVIÇOS DE SUSTENTAÇÃO DE BANCOS DE DADOS LIGHT BASE</t>
  </si>
  <si>
    <t xml:space="preserve">Suporte Técnico e sustentação de soluções LightBase
</t>
  </si>
  <si>
    <t>Codigo identificador original</t>
  </si>
  <si>
    <t>Categoria da Atividade</t>
  </si>
  <si>
    <t>Detalhamento de Atividades Técnicas</t>
  </si>
  <si>
    <t>Tipo Atividade</t>
  </si>
  <si>
    <t>UST</t>
  </si>
  <si>
    <t>Periodicidade</t>
  </si>
  <si>
    <t>Prazo para execução (horas)</t>
  </si>
  <si>
    <t>Perfil Profissional</t>
  </si>
  <si>
    <t>Entregáveis</t>
  </si>
  <si>
    <t>Observações</t>
  </si>
  <si>
    <t>1.1</t>
  </si>
  <si>
    <t>Estrutura de sistemas / serviços</t>
  </si>
  <si>
    <t>Verificação de disponibilidade,funcionamento e logs de sistemas / serviços</t>
  </si>
  <si>
    <t>Continuada</t>
  </si>
  <si>
    <t>Diário</t>
  </si>
  <si>
    <t>Analista Pleno</t>
  </si>
  <si>
    <t>Relatório</t>
  </si>
  <si>
    <t>Atividade referente a verificação de todo hardwares constantes da planilha de software e hardware lightbase da PGFN</t>
  </si>
  <si>
    <t>1.2</t>
  </si>
  <si>
    <t>Reinicialização de máquina</t>
  </si>
  <si>
    <t>Eventual</t>
  </si>
  <si>
    <t>A atividade se aplica tanto para máquinas virtuais quanto físicas</t>
  </si>
  <si>
    <t>1.3</t>
  </si>
  <si>
    <t>Extração de relatório</t>
  </si>
  <si>
    <t>A atividade se aplica tanto para relatórios de Software quanto Hardware</t>
  </si>
  <si>
    <t>1.4</t>
  </si>
  <si>
    <t>Ativação de serviços lightbase</t>
  </si>
  <si>
    <t>-</t>
  </si>
  <si>
    <t>Sistema de chamados</t>
  </si>
  <si>
    <t>1.5</t>
  </si>
  <si>
    <t>Configuração de rotinas</t>
  </si>
  <si>
    <t>1.6</t>
  </si>
  <si>
    <t>Criação de rotinas</t>
  </si>
  <si>
    <t>Especialista</t>
  </si>
  <si>
    <t>1.7</t>
  </si>
  <si>
    <t>Criação máquina virtual</t>
  </si>
  <si>
    <t>1.8</t>
  </si>
  <si>
    <t>Correção de erro em máquina virtual</t>
  </si>
  <si>
    <t>1.9</t>
  </si>
  <si>
    <t>Configuração de máquina virtual</t>
  </si>
  <si>
    <t>1.10</t>
  </si>
  <si>
    <t>Instalação lightBase nas máquinas virtuais</t>
  </si>
  <si>
    <t>1.11</t>
  </si>
  <si>
    <t>Verificação de serviço web</t>
  </si>
  <si>
    <t>1.12</t>
  </si>
  <si>
    <t>Execução de rotina</t>
  </si>
  <si>
    <t>1.13</t>
  </si>
  <si>
    <t>Criação de Webservices</t>
  </si>
  <si>
    <t>1.14</t>
  </si>
  <si>
    <t>Correção de inconsistências nos Webservices</t>
  </si>
  <si>
    <t>1.15</t>
  </si>
  <si>
    <t>Sincronização webservices</t>
  </si>
  <si>
    <t>1.16</t>
  </si>
  <si>
    <t>Configuração de Sistema/Perfil</t>
  </si>
  <si>
    <t>- Relatório de Atividades</t>
  </si>
  <si>
    <t>Execução de procedimentos em sistemas devido a inexistência de funcionalidades implementadas para utilização pelos os usuários ou gestores.</t>
  </si>
  <si>
    <t>1.17</t>
  </si>
  <si>
    <t>Criação e/ou Alteração de componente arquitetural</t>
  </si>
  <si>
    <t>- Especificação do Componente
 - Código Fonte
 - Teste Unitário</t>
  </si>
  <si>
    <t>1.18</t>
  </si>
  <si>
    <t>Monitoramento da Aplicação</t>
  </si>
  <si>
    <t>- Relatório de Monitoramento</t>
  </si>
  <si>
    <t>Monitorar determinado sistema por um período de tempo com abordagem preventiva</t>
  </si>
  <si>
    <t>2.1</t>
  </si>
  <si>
    <t xml:space="preserve"> Backup</t>
  </si>
  <si>
    <t>Extração de relatório de backup</t>
  </si>
  <si>
    <t>Semanal</t>
  </si>
  <si>
    <t>Atividade referente a produção de relatório de todo hardware constante da planilha de software e hardware lightbase da PGFN</t>
  </si>
  <si>
    <t>2.2</t>
  </si>
  <si>
    <t>Realização de backup</t>
  </si>
  <si>
    <t>2.3</t>
  </si>
  <si>
    <t>Criação de rotina de backup</t>
  </si>
  <si>
    <t>2.4</t>
  </si>
  <si>
    <t>Habilitação de rotina de backup</t>
  </si>
  <si>
    <t>3.1</t>
  </si>
  <si>
    <t>Base de dados</t>
  </si>
  <si>
    <t>Indexação de Base de dados</t>
  </si>
  <si>
    <t>3.2</t>
  </si>
  <si>
    <t>Extração de relatório de dados (apuração especial)</t>
  </si>
  <si>
    <t>São 3 relatórios com diferentes escopos: DW, SGC e AGU</t>
  </si>
  <si>
    <t>3.3</t>
  </si>
  <si>
    <t>Extração de relatório de base de dados</t>
  </si>
  <si>
    <t>Mensal</t>
  </si>
  <si>
    <t>3.4</t>
  </si>
  <si>
    <t>Carga de dados</t>
  </si>
  <si>
    <t>3.5</t>
  </si>
  <si>
    <t>Criação de formulário de bases</t>
  </si>
  <si>
    <t>3.6</t>
  </si>
  <si>
    <t>Criação de formulários de relatórios</t>
  </si>
  <si>
    <t>3.7</t>
  </si>
  <si>
    <t>Habilitação de fórmulas para campos de bases de dados</t>
  </si>
  <si>
    <t>3.8</t>
  </si>
  <si>
    <t>Criação de base de dados</t>
  </si>
  <si>
    <t>3.9</t>
  </si>
  <si>
    <t>Manutenção de tabelas de dados do sistema</t>
  </si>
  <si>
    <t>3.10</t>
  </si>
  <si>
    <t>Auditoria de Dados</t>
  </si>
  <si>
    <t>- Nota Técnica</t>
  </si>
  <si>
    <t>Auditoria da integridade dos dados.</t>
  </si>
  <si>
    <t>3.11</t>
  </si>
  <si>
    <t>Tunning</t>
  </si>
  <si>
    <t>- Nota Técnica
 - Script SQL</t>
  </si>
  <si>
    <t>Tunning e melhorias em consultas de dados existentes.</t>
  </si>
  <si>
    <t>3.12</t>
  </si>
  <si>
    <t>Geração de Massa de Dados</t>
  </si>
  <si>
    <t>- Guia de Massa de Teste
 - Script</t>
  </si>
  <si>
    <t>Geração de massa de dados para a execução de testes no ambiente de homologação, teste ou treinamento.</t>
  </si>
  <si>
    <t>3.13</t>
  </si>
  <si>
    <t>Engenharia Reversa de Modelo de Dados</t>
  </si>
  <si>
    <t>- Modelo de Banco de Dados
 - Dicionário de Dados</t>
  </si>
  <si>
    <t>Realizar procedimentos de engenharia reversa do Banco de Dados para obtenção do modelo de banco de dados.</t>
  </si>
  <si>
    <t>4.1</t>
  </si>
  <si>
    <t>Suporte</t>
  </si>
  <si>
    <t>Habilitação/Desabilitação usuário</t>
  </si>
  <si>
    <t>4.2</t>
  </si>
  <si>
    <t>Alteração de perfil/Senha do usuário</t>
  </si>
  <si>
    <t>4.3</t>
  </si>
  <si>
    <t>Análise de Incidente de TI</t>
  </si>
  <si>
    <t>Analisar e responder incidentes de TI originados de indisponibilidades no ambiente de produção.</t>
  </si>
  <si>
    <t>4.4</t>
  </si>
  <si>
    <t>Apoio à Implantação de Sistema</t>
  </si>
  <si>
    <t>Identificação e solução do incidente de TI para reestabelecimento do serviço.</t>
  </si>
  <si>
    <t>4.5</t>
  </si>
  <si>
    <t>Consultoria Técnica sobre soluções LighBase</t>
  </si>
  <si>
    <t>Parecer Técnico</t>
  </si>
  <si>
    <t>Elaboração de documento de análise completa do contexto</t>
  </si>
  <si>
    <t>Participação em Reunião a pedido da Contratante</t>
  </si>
  <si>
    <t>- Ata de Reunião</t>
  </si>
  <si>
    <t>Para esta atividade deve ser usado fator de multiplicação equivalente a quantidade de horas de participação na reunião.</t>
  </si>
  <si>
    <t>Volume Anual Estimado (em UST)</t>
  </si>
  <si>
    <t>Custo Anual Estimado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</si>
</sst>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7">
    <font>
      <sz val="11"/>
      <color rgb="FF000000"/>
      <name val="Calibri"/>
    </font>
    <font>
      <b/>
      <sz val="14"/>
      <color rgb="FF000000"/>
      <name val="Arial"/>
    </font>
    <font>
      <sz val="11"/>
      <name val="Calibri"/>
    </font>
    <font>
      <sz val="11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8FAADC"/>
        <bgColor rgb="FF8FAADC"/>
      </patternFill>
    </fill>
    <fill>
      <patternFill patternType="solid">
        <fgColor rgb="FFDEEAF6"/>
        <bgColor rgb="FFDEEAF6"/>
      </patternFill>
    </fill>
    <fill>
      <patternFill patternType="solid">
        <fgColor rgb="FFDAE3F3"/>
        <bgColor rgb="FFDAE3F3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0" fillId="6" borderId="5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4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4" fontId="3" fillId="6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1"/>
  <sheetViews>
    <sheetView tabSelected="1" workbookViewId="0">
      <selection sqref="A1:L1"/>
    </sheetView>
  </sheetViews>
  <sheetFormatPr defaultColWidth="14.453125" defaultRowHeight="15" customHeight="1"/>
  <cols>
    <col min="1" max="1" width="9.54296875" customWidth="1"/>
    <col min="2" max="2" width="27.7265625" customWidth="1"/>
    <col min="3" max="3" width="52.26953125" customWidth="1"/>
    <col min="4" max="4" width="15.54296875" customWidth="1"/>
    <col min="5" max="5" width="9.54296875" bestFit="1" customWidth="1"/>
    <col min="6" max="6" width="13" customWidth="1"/>
    <col min="7" max="7" width="12.81640625" customWidth="1"/>
    <col min="8" max="8" width="25" customWidth="1"/>
    <col min="9" max="9" width="23.81640625" bestFit="1" customWidth="1"/>
    <col min="10" max="10" width="25" customWidth="1"/>
    <col min="11" max="11" width="18.54296875" customWidth="1"/>
    <col min="12" max="12" width="25" customWidth="1"/>
    <col min="13" max="32" width="11.453125" customWidth="1"/>
  </cols>
  <sheetData>
    <row r="1" spans="1:32" ht="14.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0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56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5" t="s">
        <v>131</v>
      </c>
      <c r="L3" s="15" t="s">
        <v>132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84">
      <c r="A4" s="6" t="s">
        <v>12</v>
      </c>
      <c r="B4" s="10" t="s">
        <v>13</v>
      </c>
      <c r="C4" s="7" t="s">
        <v>14</v>
      </c>
      <c r="D4" s="7" t="s">
        <v>15</v>
      </c>
      <c r="E4" s="7">
        <v>3</v>
      </c>
      <c r="F4" s="7" t="s">
        <v>16</v>
      </c>
      <c r="G4" s="8">
        <v>8</v>
      </c>
      <c r="H4" s="7" t="s">
        <v>17</v>
      </c>
      <c r="I4" s="8" t="s">
        <v>18</v>
      </c>
      <c r="J4" s="8" t="s">
        <v>19</v>
      </c>
      <c r="K4" s="8">
        <f>12*22*E4</f>
        <v>792</v>
      </c>
      <c r="L4" s="8">
        <f>212.93*K4</f>
        <v>168640.56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42">
      <c r="A5" s="6" t="s">
        <v>20</v>
      </c>
      <c r="B5" s="11"/>
      <c r="C5" s="8" t="s">
        <v>21</v>
      </c>
      <c r="D5" s="8" t="s">
        <v>22</v>
      </c>
      <c r="E5" s="8">
        <v>0.5</v>
      </c>
      <c r="F5" s="8" t="s">
        <v>29</v>
      </c>
      <c r="G5" s="8">
        <v>1</v>
      </c>
      <c r="H5" s="7" t="s">
        <v>17</v>
      </c>
      <c r="I5" s="8" t="s">
        <v>18</v>
      </c>
      <c r="J5" s="8" t="s">
        <v>23</v>
      </c>
      <c r="K5" s="8">
        <f>12*2*E5</f>
        <v>12</v>
      </c>
      <c r="L5" s="8">
        <f>212.93*K5</f>
        <v>2555.16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2">
      <c r="A6" s="6" t="s">
        <v>24</v>
      </c>
      <c r="B6" s="11"/>
      <c r="C6" s="8" t="s">
        <v>25</v>
      </c>
      <c r="D6" s="8" t="s">
        <v>22</v>
      </c>
      <c r="E6" s="8">
        <v>4</v>
      </c>
      <c r="F6" s="8" t="s">
        <v>29</v>
      </c>
      <c r="G6" s="8">
        <v>12</v>
      </c>
      <c r="H6" s="7" t="s">
        <v>17</v>
      </c>
      <c r="I6" s="7" t="s">
        <v>18</v>
      </c>
      <c r="J6" s="8" t="s">
        <v>26</v>
      </c>
      <c r="K6" s="8">
        <f>6*E6</f>
        <v>24</v>
      </c>
      <c r="L6" s="8">
        <f t="shared" ref="L6:L21" si="0">212.93*K6</f>
        <v>5110.32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5">
      <c r="A7" s="6" t="s">
        <v>27</v>
      </c>
      <c r="B7" s="11"/>
      <c r="C7" s="7" t="s">
        <v>28</v>
      </c>
      <c r="D7" s="7" t="s">
        <v>22</v>
      </c>
      <c r="E7" s="7">
        <v>1</v>
      </c>
      <c r="F7" s="7" t="s">
        <v>29</v>
      </c>
      <c r="G7" s="7">
        <v>8</v>
      </c>
      <c r="H7" s="7" t="s">
        <v>17</v>
      </c>
      <c r="I7" s="7" t="s">
        <v>30</v>
      </c>
      <c r="J7" s="8"/>
      <c r="K7" s="8">
        <f>10*E7</f>
        <v>10</v>
      </c>
      <c r="L7" s="8">
        <f t="shared" si="0"/>
        <v>2129.3000000000002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5">
      <c r="A8" s="6" t="s">
        <v>31</v>
      </c>
      <c r="B8" s="11"/>
      <c r="C8" s="7" t="s">
        <v>32</v>
      </c>
      <c r="D8" s="7" t="s">
        <v>22</v>
      </c>
      <c r="E8" s="7">
        <v>3</v>
      </c>
      <c r="F8" s="7" t="s">
        <v>29</v>
      </c>
      <c r="G8" s="7">
        <v>16</v>
      </c>
      <c r="H8" s="7" t="s">
        <v>17</v>
      </c>
      <c r="I8" s="7" t="s">
        <v>30</v>
      </c>
      <c r="J8" s="8"/>
      <c r="K8" s="8">
        <f>12*E8</f>
        <v>36</v>
      </c>
      <c r="L8" s="8">
        <f t="shared" si="0"/>
        <v>7665.4800000000005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5">
      <c r="A9" s="6" t="s">
        <v>33</v>
      </c>
      <c r="B9" s="11"/>
      <c r="C9" s="7" t="s">
        <v>34</v>
      </c>
      <c r="D9" s="7" t="s">
        <v>22</v>
      </c>
      <c r="E9" s="7">
        <v>6</v>
      </c>
      <c r="F9" s="7" t="s">
        <v>29</v>
      </c>
      <c r="G9" s="7">
        <v>16</v>
      </c>
      <c r="H9" s="7" t="s">
        <v>35</v>
      </c>
      <c r="I9" s="7" t="s">
        <v>30</v>
      </c>
      <c r="J9" s="8"/>
      <c r="K9" s="8">
        <f>6*E9</f>
        <v>36</v>
      </c>
      <c r="L9" s="17">
        <f t="shared" si="0"/>
        <v>7665.4800000000005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5">
      <c r="A10" s="6" t="s">
        <v>36</v>
      </c>
      <c r="B10" s="11"/>
      <c r="C10" s="7" t="s">
        <v>37</v>
      </c>
      <c r="D10" s="7" t="s">
        <v>22</v>
      </c>
      <c r="E10" s="7">
        <v>4</v>
      </c>
      <c r="F10" s="7" t="s">
        <v>29</v>
      </c>
      <c r="G10" s="7">
        <v>16</v>
      </c>
      <c r="H10" s="7" t="s">
        <v>17</v>
      </c>
      <c r="I10" s="7" t="s">
        <v>30</v>
      </c>
      <c r="J10" s="8"/>
      <c r="K10" s="8">
        <f>6*E10</f>
        <v>24</v>
      </c>
      <c r="L10" s="8">
        <f t="shared" si="0"/>
        <v>5110.32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>
      <c r="A11" s="6" t="s">
        <v>38</v>
      </c>
      <c r="B11" s="11"/>
      <c r="C11" s="7" t="s">
        <v>39</v>
      </c>
      <c r="D11" s="7" t="s">
        <v>22</v>
      </c>
      <c r="E11" s="7">
        <v>4</v>
      </c>
      <c r="F11" s="7" t="s">
        <v>29</v>
      </c>
      <c r="G11" s="7">
        <v>16</v>
      </c>
      <c r="H11" s="7" t="s">
        <v>17</v>
      </c>
      <c r="I11" s="7" t="s">
        <v>30</v>
      </c>
      <c r="J11" s="8"/>
      <c r="K11" s="8">
        <f>6*E11</f>
        <v>24</v>
      </c>
      <c r="L11" s="8">
        <f t="shared" si="0"/>
        <v>5110.32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5">
      <c r="A12" s="6" t="s">
        <v>40</v>
      </c>
      <c r="B12" s="11"/>
      <c r="C12" s="7" t="s">
        <v>41</v>
      </c>
      <c r="D12" s="7" t="s">
        <v>22</v>
      </c>
      <c r="E12" s="7">
        <v>2</v>
      </c>
      <c r="F12" s="7" t="s">
        <v>29</v>
      </c>
      <c r="G12" s="7">
        <v>8</v>
      </c>
      <c r="H12" s="7" t="s">
        <v>17</v>
      </c>
      <c r="I12" s="7" t="s">
        <v>30</v>
      </c>
      <c r="J12" s="8"/>
      <c r="K12" s="8">
        <f t="shared" ref="K11:K21" si="1">12*E12</f>
        <v>24</v>
      </c>
      <c r="L12" s="8">
        <f t="shared" si="0"/>
        <v>5110.32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5">
      <c r="A13" s="6" t="s">
        <v>42</v>
      </c>
      <c r="B13" s="11"/>
      <c r="C13" s="7" t="s">
        <v>43</v>
      </c>
      <c r="D13" s="7" t="s">
        <v>22</v>
      </c>
      <c r="E13" s="7">
        <v>2</v>
      </c>
      <c r="F13" s="7" t="s">
        <v>29</v>
      </c>
      <c r="G13" s="7">
        <v>8</v>
      </c>
      <c r="H13" s="7" t="s">
        <v>17</v>
      </c>
      <c r="I13" s="7" t="s">
        <v>30</v>
      </c>
      <c r="J13" s="8"/>
      <c r="K13" s="8">
        <f t="shared" si="1"/>
        <v>24</v>
      </c>
      <c r="L13" s="8">
        <f t="shared" si="0"/>
        <v>5110.32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5">
      <c r="A14" s="6" t="s">
        <v>44</v>
      </c>
      <c r="B14" s="11"/>
      <c r="C14" s="8" t="s">
        <v>45</v>
      </c>
      <c r="D14" s="7" t="s">
        <v>22</v>
      </c>
      <c r="E14" s="7">
        <v>1</v>
      </c>
      <c r="F14" s="7" t="s">
        <v>29</v>
      </c>
      <c r="G14" s="7">
        <v>8</v>
      </c>
      <c r="H14" s="7" t="s">
        <v>17</v>
      </c>
      <c r="I14" s="7" t="s">
        <v>30</v>
      </c>
      <c r="J14" s="8"/>
      <c r="K14" s="8">
        <f t="shared" si="1"/>
        <v>12</v>
      </c>
      <c r="L14" s="8">
        <f t="shared" si="0"/>
        <v>2555.16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5">
      <c r="A15" s="6" t="s">
        <v>46</v>
      </c>
      <c r="B15" s="11"/>
      <c r="C15" s="8" t="s">
        <v>47</v>
      </c>
      <c r="D15" s="7" t="s">
        <v>22</v>
      </c>
      <c r="E15" s="7">
        <v>2</v>
      </c>
      <c r="F15" s="7" t="s">
        <v>29</v>
      </c>
      <c r="G15" s="7">
        <v>8</v>
      </c>
      <c r="H15" s="7" t="s">
        <v>17</v>
      </c>
      <c r="I15" s="7" t="s">
        <v>30</v>
      </c>
      <c r="J15" s="8"/>
      <c r="K15" s="8">
        <f t="shared" si="1"/>
        <v>24</v>
      </c>
      <c r="L15" s="8">
        <f t="shared" si="0"/>
        <v>5110.32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5">
      <c r="A16" s="6" t="s">
        <v>48</v>
      </c>
      <c r="B16" s="11"/>
      <c r="C16" s="7" t="s">
        <v>49</v>
      </c>
      <c r="D16" s="7" t="s">
        <v>22</v>
      </c>
      <c r="E16" s="7">
        <v>10</v>
      </c>
      <c r="F16" s="7" t="s">
        <v>29</v>
      </c>
      <c r="G16" s="7">
        <v>32</v>
      </c>
      <c r="H16" s="7" t="s">
        <v>35</v>
      </c>
      <c r="I16" s="7" t="s">
        <v>30</v>
      </c>
      <c r="J16" s="8"/>
      <c r="K16" s="8">
        <f>6*E16</f>
        <v>60</v>
      </c>
      <c r="L16" s="17">
        <f t="shared" si="0"/>
        <v>12775.800000000001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5">
      <c r="A17" s="6" t="s">
        <v>50</v>
      </c>
      <c r="B17" s="11"/>
      <c r="C17" s="7" t="s">
        <v>51</v>
      </c>
      <c r="D17" s="7" t="s">
        <v>22</v>
      </c>
      <c r="E17" s="7">
        <v>8</v>
      </c>
      <c r="F17" s="7" t="s">
        <v>29</v>
      </c>
      <c r="G17" s="7">
        <v>32</v>
      </c>
      <c r="H17" s="7" t="s">
        <v>35</v>
      </c>
      <c r="I17" s="7" t="s">
        <v>30</v>
      </c>
      <c r="J17" s="8"/>
      <c r="K17" s="8">
        <f>6*E17</f>
        <v>48</v>
      </c>
      <c r="L17" s="17">
        <f t="shared" si="0"/>
        <v>10220.64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5">
      <c r="A18" s="6" t="s">
        <v>52</v>
      </c>
      <c r="B18" s="11"/>
      <c r="C18" s="7" t="s">
        <v>53</v>
      </c>
      <c r="D18" s="7" t="s">
        <v>22</v>
      </c>
      <c r="E18" s="7">
        <v>4</v>
      </c>
      <c r="F18" s="7" t="s">
        <v>29</v>
      </c>
      <c r="G18" s="7">
        <v>16</v>
      </c>
      <c r="H18" s="7" t="s">
        <v>17</v>
      </c>
      <c r="I18" s="7" t="s">
        <v>30</v>
      </c>
      <c r="J18" s="8"/>
      <c r="K18" s="8">
        <f>4*E18</f>
        <v>16</v>
      </c>
      <c r="L18" s="8">
        <f t="shared" si="0"/>
        <v>3406.88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12">
      <c r="A19" s="6" t="s">
        <v>54</v>
      </c>
      <c r="B19" s="11"/>
      <c r="C19" s="7" t="s">
        <v>55</v>
      </c>
      <c r="D19" s="7" t="s">
        <v>22</v>
      </c>
      <c r="E19" s="7">
        <v>2</v>
      </c>
      <c r="F19" s="7" t="s">
        <v>29</v>
      </c>
      <c r="G19" s="7">
        <v>8</v>
      </c>
      <c r="H19" s="7" t="s">
        <v>17</v>
      </c>
      <c r="I19" s="7" t="s">
        <v>56</v>
      </c>
      <c r="J19" s="8" t="s">
        <v>57</v>
      </c>
      <c r="K19" s="8">
        <f>6*E19</f>
        <v>12</v>
      </c>
      <c r="L19" s="8">
        <f t="shared" si="0"/>
        <v>2555.16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56">
      <c r="A20" s="6" t="s">
        <v>58</v>
      </c>
      <c r="B20" s="11"/>
      <c r="C20" s="7" t="s">
        <v>59</v>
      </c>
      <c r="D20" s="7" t="s">
        <v>22</v>
      </c>
      <c r="E20" s="7">
        <v>12</v>
      </c>
      <c r="F20" s="7" t="s">
        <v>29</v>
      </c>
      <c r="G20" s="7">
        <v>32</v>
      </c>
      <c r="H20" s="7" t="s">
        <v>35</v>
      </c>
      <c r="I20" s="7" t="s">
        <v>60</v>
      </c>
      <c r="J20" s="8"/>
      <c r="K20" s="8">
        <f>4*E20</f>
        <v>48</v>
      </c>
      <c r="L20" s="17">
        <f t="shared" si="0"/>
        <v>10220.64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56">
      <c r="A21" s="6" t="s">
        <v>61</v>
      </c>
      <c r="B21" s="12"/>
      <c r="C21" s="7" t="s">
        <v>62</v>
      </c>
      <c r="D21" s="7" t="s">
        <v>22</v>
      </c>
      <c r="E21" s="8">
        <v>60</v>
      </c>
      <c r="F21" s="7" t="s">
        <v>29</v>
      </c>
      <c r="G21" s="8">
        <v>80</v>
      </c>
      <c r="H21" s="7" t="s">
        <v>35</v>
      </c>
      <c r="I21" s="7" t="s">
        <v>63</v>
      </c>
      <c r="J21" s="8" t="s">
        <v>64</v>
      </c>
      <c r="K21" s="8">
        <f>2*E21</f>
        <v>120</v>
      </c>
      <c r="L21" s="17">
        <f t="shared" si="0"/>
        <v>25551.600000000002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84">
      <c r="A22" s="6" t="s">
        <v>65</v>
      </c>
      <c r="B22" s="10" t="s">
        <v>66</v>
      </c>
      <c r="C22" s="7" t="s">
        <v>67</v>
      </c>
      <c r="D22" s="7" t="s">
        <v>15</v>
      </c>
      <c r="E22" s="8">
        <v>8</v>
      </c>
      <c r="F22" s="7" t="s">
        <v>68</v>
      </c>
      <c r="G22" s="8">
        <v>16</v>
      </c>
      <c r="H22" s="7" t="s">
        <v>17</v>
      </c>
      <c r="I22" s="7" t="s">
        <v>18</v>
      </c>
      <c r="J22" s="8" t="s">
        <v>69</v>
      </c>
      <c r="K22" s="8">
        <f>12*4*E22</f>
        <v>384</v>
      </c>
      <c r="L22" s="8">
        <f t="shared" ref="L22:L25" si="2">212.93*K22</f>
        <v>81765.119999999995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84">
      <c r="A23" s="6" t="s">
        <v>70</v>
      </c>
      <c r="B23" s="11"/>
      <c r="C23" s="8" t="s">
        <v>71</v>
      </c>
      <c r="D23" s="7" t="s">
        <v>15</v>
      </c>
      <c r="E23" s="7">
        <v>8</v>
      </c>
      <c r="F23" s="7" t="s">
        <v>68</v>
      </c>
      <c r="G23" s="8">
        <v>16</v>
      </c>
      <c r="H23" s="7" t="s">
        <v>17</v>
      </c>
      <c r="I23" s="7" t="s">
        <v>18</v>
      </c>
      <c r="J23" s="8" t="s">
        <v>69</v>
      </c>
      <c r="K23" s="8">
        <f>12*4*E23</f>
        <v>384</v>
      </c>
      <c r="L23" s="8">
        <f t="shared" si="2"/>
        <v>81765.119999999995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4.5">
      <c r="A24" s="6" t="s">
        <v>72</v>
      </c>
      <c r="B24" s="11"/>
      <c r="C24" s="7" t="s">
        <v>73</v>
      </c>
      <c r="D24" s="7" t="s">
        <v>22</v>
      </c>
      <c r="E24" s="7">
        <v>6</v>
      </c>
      <c r="F24" s="7" t="s">
        <v>29</v>
      </c>
      <c r="G24" s="7">
        <v>16</v>
      </c>
      <c r="H24" s="7" t="s">
        <v>35</v>
      </c>
      <c r="I24" s="7" t="s">
        <v>30</v>
      </c>
      <c r="J24" s="8"/>
      <c r="K24" s="8">
        <f>6*E24</f>
        <v>36</v>
      </c>
      <c r="L24" s="17">
        <f t="shared" si="2"/>
        <v>7665.4800000000005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4.5">
      <c r="A25" s="6" t="s">
        <v>74</v>
      </c>
      <c r="B25" s="12"/>
      <c r="C25" s="7" t="s">
        <v>75</v>
      </c>
      <c r="D25" s="7" t="s">
        <v>22</v>
      </c>
      <c r="E25" s="7">
        <v>2</v>
      </c>
      <c r="F25" s="7" t="s">
        <v>29</v>
      </c>
      <c r="G25" s="7">
        <v>8</v>
      </c>
      <c r="H25" s="7" t="s">
        <v>17</v>
      </c>
      <c r="I25" s="7" t="s">
        <v>30</v>
      </c>
      <c r="J25" s="8"/>
      <c r="K25" s="8">
        <f t="shared" ref="K24:K25" si="3">12*E25</f>
        <v>24</v>
      </c>
      <c r="L25" s="8">
        <f t="shared" si="2"/>
        <v>5110.32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4.5">
      <c r="A26" s="6" t="s">
        <v>76</v>
      </c>
      <c r="B26" s="10" t="s">
        <v>77</v>
      </c>
      <c r="C26" s="7" t="s">
        <v>78</v>
      </c>
      <c r="D26" s="7" t="s">
        <v>15</v>
      </c>
      <c r="E26" s="7">
        <v>12</v>
      </c>
      <c r="F26" s="7" t="s">
        <v>68</v>
      </c>
      <c r="G26" s="7">
        <v>40</v>
      </c>
      <c r="H26" s="7" t="s">
        <v>35</v>
      </c>
      <c r="I26" s="7" t="s">
        <v>18</v>
      </c>
      <c r="J26" s="8"/>
      <c r="K26" s="8">
        <f>12*4*E26</f>
        <v>576</v>
      </c>
      <c r="L26" s="17">
        <f>212.93*K26</f>
        <v>122647.68000000001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42">
      <c r="A27" s="6" t="s">
        <v>79</v>
      </c>
      <c r="B27" s="11"/>
      <c r="C27" s="8" t="s">
        <v>80</v>
      </c>
      <c r="D27" s="8" t="s">
        <v>22</v>
      </c>
      <c r="E27" s="7">
        <v>4</v>
      </c>
      <c r="F27" s="8" t="s">
        <v>29</v>
      </c>
      <c r="G27" s="7">
        <v>16</v>
      </c>
      <c r="H27" s="7" t="s">
        <v>17</v>
      </c>
      <c r="I27" s="7" t="s">
        <v>18</v>
      </c>
      <c r="J27" s="8" t="s">
        <v>81</v>
      </c>
      <c r="K27" s="8">
        <f>6*E27</f>
        <v>24</v>
      </c>
      <c r="L27" s="8">
        <f>212.93*K27</f>
        <v>5110.32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4.5">
      <c r="A28" s="6" t="s">
        <v>82</v>
      </c>
      <c r="B28" s="11"/>
      <c r="C28" s="7" t="s">
        <v>83</v>
      </c>
      <c r="D28" s="7" t="s">
        <v>15</v>
      </c>
      <c r="E28" s="7">
        <v>16</v>
      </c>
      <c r="F28" s="7" t="s">
        <v>84</v>
      </c>
      <c r="G28" s="7">
        <v>40</v>
      </c>
      <c r="H28" s="7" t="s">
        <v>17</v>
      </c>
      <c r="I28" s="7" t="s">
        <v>18</v>
      </c>
      <c r="J28" s="8"/>
      <c r="K28" s="8">
        <f>12*E28</f>
        <v>192</v>
      </c>
      <c r="L28" s="8">
        <f>212.93*K28</f>
        <v>40882.559999999998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4.5">
      <c r="A29" s="6" t="s">
        <v>85</v>
      </c>
      <c r="B29" s="11"/>
      <c r="C29" s="7" t="s">
        <v>86</v>
      </c>
      <c r="D29" s="8" t="s">
        <v>22</v>
      </c>
      <c r="E29" s="8">
        <v>2</v>
      </c>
      <c r="F29" s="7" t="s">
        <v>84</v>
      </c>
      <c r="G29" s="7">
        <v>16</v>
      </c>
      <c r="H29" s="7" t="s">
        <v>17</v>
      </c>
      <c r="I29" s="7" t="s">
        <v>18</v>
      </c>
      <c r="J29" s="8"/>
      <c r="K29" s="8">
        <f>6*E29</f>
        <v>12</v>
      </c>
      <c r="L29" s="8">
        <f t="shared" ref="L29:L44" si="4">212.93*K29</f>
        <v>2555.16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4.5">
      <c r="A30" s="6" t="s">
        <v>87</v>
      </c>
      <c r="B30" s="11"/>
      <c r="C30" s="7" t="s">
        <v>88</v>
      </c>
      <c r="D30" s="7" t="s">
        <v>22</v>
      </c>
      <c r="E30" s="7">
        <v>6</v>
      </c>
      <c r="F30" s="7" t="s">
        <v>29</v>
      </c>
      <c r="G30" s="7">
        <v>16</v>
      </c>
      <c r="H30" s="7" t="s">
        <v>35</v>
      </c>
      <c r="I30" s="7" t="s">
        <v>30</v>
      </c>
      <c r="J30" s="8"/>
      <c r="K30" s="8">
        <f>6*E30</f>
        <v>36</v>
      </c>
      <c r="L30" s="17">
        <f t="shared" si="4"/>
        <v>7665.4800000000005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4.5">
      <c r="A31" s="6" t="s">
        <v>89</v>
      </c>
      <c r="B31" s="11"/>
      <c r="C31" s="7" t="s">
        <v>90</v>
      </c>
      <c r="D31" s="7" t="s">
        <v>22</v>
      </c>
      <c r="E31" s="7">
        <v>6</v>
      </c>
      <c r="F31" s="7" t="s">
        <v>29</v>
      </c>
      <c r="G31" s="7">
        <v>16</v>
      </c>
      <c r="H31" s="7" t="s">
        <v>35</v>
      </c>
      <c r="I31" s="7" t="s">
        <v>30</v>
      </c>
      <c r="J31" s="8"/>
      <c r="K31" s="8">
        <f t="shared" ref="K31:K35" si="5">6*E31</f>
        <v>36</v>
      </c>
      <c r="L31" s="17">
        <f t="shared" si="4"/>
        <v>7665.4800000000005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4.5">
      <c r="A32" s="6" t="s">
        <v>91</v>
      </c>
      <c r="B32" s="11"/>
      <c r="C32" s="7" t="s">
        <v>92</v>
      </c>
      <c r="D32" s="7" t="s">
        <v>22</v>
      </c>
      <c r="E32" s="7">
        <v>3</v>
      </c>
      <c r="F32" s="7" t="s">
        <v>29</v>
      </c>
      <c r="G32" s="7">
        <v>16</v>
      </c>
      <c r="H32" s="7" t="s">
        <v>17</v>
      </c>
      <c r="I32" s="7" t="s">
        <v>30</v>
      </c>
      <c r="J32" s="8"/>
      <c r="K32" s="8">
        <f t="shared" si="5"/>
        <v>18</v>
      </c>
      <c r="L32" s="8">
        <f t="shared" si="4"/>
        <v>3832.7400000000002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4.5">
      <c r="A33" s="6" t="s">
        <v>93</v>
      </c>
      <c r="B33" s="11"/>
      <c r="C33" s="7" t="s">
        <v>94</v>
      </c>
      <c r="D33" s="7" t="s">
        <v>22</v>
      </c>
      <c r="E33" s="7">
        <v>4</v>
      </c>
      <c r="F33" s="7" t="s">
        <v>29</v>
      </c>
      <c r="G33" s="7">
        <v>16</v>
      </c>
      <c r="H33" s="7" t="s">
        <v>17</v>
      </c>
      <c r="I33" s="7" t="s">
        <v>30</v>
      </c>
      <c r="J33" s="8"/>
      <c r="K33" s="8">
        <f t="shared" si="5"/>
        <v>24</v>
      </c>
      <c r="L33" s="8">
        <f t="shared" si="4"/>
        <v>5110.32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4.5">
      <c r="A34" s="6" t="s">
        <v>95</v>
      </c>
      <c r="B34" s="11"/>
      <c r="C34" s="7" t="s">
        <v>96</v>
      </c>
      <c r="D34" s="7" t="s">
        <v>22</v>
      </c>
      <c r="E34" s="7">
        <v>2</v>
      </c>
      <c r="F34" s="7" t="s">
        <v>29</v>
      </c>
      <c r="G34" s="7">
        <v>8</v>
      </c>
      <c r="H34" s="7" t="s">
        <v>17</v>
      </c>
      <c r="I34" s="7" t="s">
        <v>30</v>
      </c>
      <c r="J34" s="8"/>
      <c r="K34" s="8">
        <f t="shared" si="5"/>
        <v>12</v>
      </c>
      <c r="L34" s="8">
        <f t="shared" si="4"/>
        <v>2555.16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8">
      <c r="A35" s="6" t="s">
        <v>97</v>
      </c>
      <c r="B35" s="11"/>
      <c r="C35" s="7" t="s">
        <v>98</v>
      </c>
      <c r="D35" s="7" t="s">
        <v>22</v>
      </c>
      <c r="E35" s="7">
        <v>16</v>
      </c>
      <c r="F35" s="7" t="s">
        <v>29</v>
      </c>
      <c r="G35" s="7">
        <v>32</v>
      </c>
      <c r="H35" s="7" t="s">
        <v>35</v>
      </c>
      <c r="I35" s="7" t="s">
        <v>99</v>
      </c>
      <c r="J35" s="8" t="s">
        <v>100</v>
      </c>
      <c r="K35" s="8">
        <f>4*E35</f>
        <v>64</v>
      </c>
      <c r="L35" s="17">
        <f t="shared" si="4"/>
        <v>13627.52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42">
      <c r="A36" s="6" t="s">
        <v>101</v>
      </c>
      <c r="B36" s="11"/>
      <c r="C36" s="7" t="s">
        <v>102</v>
      </c>
      <c r="D36" s="7" t="s">
        <v>22</v>
      </c>
      <c r="E36" s="8">
        <v>16</v>
      </c>
      <c r="F36" s="7" t="s">
        <v>29</v>
      </c>
      <c r="G36" s="8">
        <v>32</v>
      </c>
      <c r="H36" s="7" t="s">
        <v>35</v>
      </c>
      <c r="I36" s="7" t="s">
        <v>103</v>
      </c>
      <c r="J36" s="8" t="s">
        <v>104</v>
      </c>
      <c r="K36" s="8">
        <f>2*E36</f>
        <v>32</v>
      </c>
      <c r="L36" s="17">
        <f t="shared" si="4"/>
        <v>6813.76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70">
      <c r="A37" s="6" t="s">
        <v>105</v>
      </c>
      <c r="B37" s="11"/>
      <c r="C37" s="7" t="s">
        <v>106</v>
      </c>
      <c r="D37" s="7" t="s">
        <v>22</v>
      </c>
      <c r="E37" s="7">
        <v>24</v>
      </c>
      <c r="F37" s="7" t="s">
        <v>29</v>
      </c>
      <c r="G37" s="7">
        <v>48</v>
      </c>
      <c r="H37" s="7" t="s">
        <v>17</v>
      </c>
      <c r="I37" s="7" t="s">
        <v>107</v>
      </c>
      <c r="J37" s="8" t="s">
        <v>108</v>
      </c>
      <c r="K37" s="8">
        <f>2*E37</f>
        <v>48</v>
      </c>
      <c r="L37" s="8">
        <f t="shared" si="4"/>
        <v>10220.64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70">
      <c r="A38" s="6" t="s">
        <v>109</v>
      </c>
      <c r="B38" s="12"/>
      <c r="C38" s="7" t="s">
        <v>110</v>
      </c>
      <c r="D38" s="7" t="s">
        <v>22</v>
      </c>
      <c r="E38" s="7">
        <v>48</v>
      </c>
      <c r="F38" s="7" t="s">
        <v>29</v>
      </c>
      <c r="G38" s="7">
        <v>96</v>
      </c>
      <c r="H38" s="7" t="s">
        <v>17</v>
      </c>
      <c r="I38" s="7" t="s">
        <v>111</v>
      </c>
      <c r="J38" s="8" t="s">
        <v>112</v>
      </c>
      <c r="K38" s="8">
        <f>2*E38</f>
        <v>96</v>
      </c>
      <c r="L38" s="8">
        <f t="shared" si="4"/>
        <v>20441.28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4.5">
      <c r="A39" s="6" t="s">
        <v>113</v>
      </c>
      <c r="B39" s="10" t="s">
        <v>114</v>
      </c>
      <c r="C39" s="7" t="s">
        <v>115</v>
      </c>
      <c r="D39" s="7" t="s">
        <v>22</v>
      </c>
      <c r="E39" s="7">
        <v>1</v>
      </c>
      <c r="F39" s="7" t="s">
        <v>29</v>
      </c>
      <c r="G39" s="7">
        <v>8</v>
      </c>
      <c r="H39" s="7" t="s">
        <v>17</v>
      </c>
      <c r="I39" s="7" t="s">
        <v>30</v>
      </c>
      <c r="J39" s="8"/>
      <c r="K39" s="8">
        <f t="shared" ref="K29:K44" si="6">12*E39</f>
        <v>12</v>
      </c>
      <c r="L39" s="8">
        <f t="shared" si="4"/>
        <v>2555.16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4.5">
      <c r="A40" s="6" t="s">
        <v>116</v>
      </c>
      <c r="B40" s="11"/>
      <c r="C40" s="7" t="s">
        <v>117</v>
      </c>
      <c r="D40" s="7" t="s">
        <v>22</v>
      </c>
      <c r="E40" s="7">
        <v>1</v>
      </c>
      <c r="F40" s="7" t="s">
        <v>29</v>
      </c>
      <c r="G40" s="7">
        <v>8</v>
      </c>
      <c r="H40" s="7" t="s">
        <v>17</v>
      </c>
      <c r="I40" s="7" t="s">
        <v>30</v>
      </c>
      <c r="J40" s="8"/>
      <c r="K40" s="8">
        <f t="shared" si="6"/>
        <v>12</v>
      </c>
      <c r="L40" s="8">
        <f t="shared" si="4"/>
        <v>2555.16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56">
      <c r="A41" s="6" t="s">
        <v>118</v>
      </c>
      <c r="B41" s="11"/>
      <c r="C41" s="7" t="s">
        <v>119</v>
      </c>
      <c r="D41" s="7" t="s">
        <v>22</v>
      </c>
      <c r="E41" s="7">
        <v>8</v>
      </c>
      <c r="F41" s="7" t="s">
        <v>29</v>
      </c>
      <c r="G41" s="7">
        <v>32</v>
      </c>
      <c r="H41" s="7" t="s">
        <v>35</v>
      </c>
      <c r="I41" s="7" t="s">
        <v>99</v>
      </c>
      <c r="J41" s="8" t="s">
        <v>120</v>
      </c>
      <c r="K41" s="8">
        <f>6*E41</f>
        <v>48</v>
      </c>
      <c r="L41" s="17">
        <f t="shared" si="4"/>
        <v>10220.64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56">
      <c r="A42" s="6" t="s">
        <v>121</v>
      </c>
      <c r="B42" s="11"/>
      <c r="C42" s="7" t="s">
        <v>122</v>
      </c>
      <c r="D42" s="7" t="s">
        <v>22</v>
      </c>
      <c r="E42" s="7">
        <v>16</v>
      </c>
      <c r="F42" s="7" t="s">
        <v>29</v>
      </c>
      <c r="G42" s="7">
        <v>32</v>
      </c>
      <c r="H42" s="7" t="s">
        <v>17</v>
      </c>
      <c r="I42" s="7" t="s">
        <v>56</v>
      </c>
      <c r="J42" s="8" t="s">
        <v>123</v>
      </c>
      <c r="K42" s="8">
        <f>2*E42</f>
        <v>32</v>
      </c>
      <c r="L42" s="8">
        <f t="shared" si="4"/>
        <v>6813.76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42">
      <c r="A43" s="6" t="s">
        <v>124</v>
      </c>
      <c r="B43" s="12"/>
      <c r="C43" s="8" t="s">
        <v>125</v>
      </c>
      <c r="D43" s="7" t="s">
        <v>22</v>
      </c>
      <c r="E43" s="7">
        <v>16</v>
      </c>
      <c r="F43" s="7" t="s">
        <v>29</v>
      </c>
      <c r="G43" s="7">
        <v>32</v>
      </c>
      <c r="H43" s="7" t="s">
        <v>35</v>
      </c>
      <c r="I43" s="8" t="s">
        <v>126</v>
      </c>
      <c r="J43" s="8" t="s">
        <v>127</v>
      </c>
      <c r="K43" s="8">
        <f>2*E43</f>
        <v>32</v>
      </c>
      <c r="L43" s="17">
        <f t="shared" si="4"/>
        <v>6813.76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70">
      <c r="A44" s="9">
        <v>43835</v>
      </c>
      <c r="B44" s="7"/>
      <c r="C44" s="7" t="s">
        <v>128</v>
      </c>
      <c r="D44" s="7" t="s">
        <v>22</v>
      </c>
      <c r="E44" s="7">
        <v>1</v>
      </c>
      <c r="F44" s="7" t="s">
        <v>29</v>
      </c>
      <c r="G44" s="7" t="s">
        <v>29</v>
      </c>
      <c r="H44" s="7" t="s">
        <v>35</v>
      </c>
      <c r="I44" s="7" t="s">
        <v>129</v>
      </c>
      <c r="J44" s="8" t="s">
        <v>130</v>
      </c>
      <c r="K44" s="8">
        <v>120</v>
      </c>
      <c r="L44" s="17">
        <f t="shared" si="4"/>
        <v>25551.600000000002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4.5">
      <c r="A45" s="1"/>
      <c r="B45" s="1"/>
      <c r="C45" s="1"/>
      <c r="D45" s="1"/>
      <c r="E45" s="1">
        <f>4*E26</f>
        <v>48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4.5">
      <c r="A46" s="1"/>
      <c r="B46" s="1"/>
      <c r="C46" s="1"/>
      <c r="D46" s="1"/>
      <c r="E46" s="1">
        <f>E45/4</f>
        <v>12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4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4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4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4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4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4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4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4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4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4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4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4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4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4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4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4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4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4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4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4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4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4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4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4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4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4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4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4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4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4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4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4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4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4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4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4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4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4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4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4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4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4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4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4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4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4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4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4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4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4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4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4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4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4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4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4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4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4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4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4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4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4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4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4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4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4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4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4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4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4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4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4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4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4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4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4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4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4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4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4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4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4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4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4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4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4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4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4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4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4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4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4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4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4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4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4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4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4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4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4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4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4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4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4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4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4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4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4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4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4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4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4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4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4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4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4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4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4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4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4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4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4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4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4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4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4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4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4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4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4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4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4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4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4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4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4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4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4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4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4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4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4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4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4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4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4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4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4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4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4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4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4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4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4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4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4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4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4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4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4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4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4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4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4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4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4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4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4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4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4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4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4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4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4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4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4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4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4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4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4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4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4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4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4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4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4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4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4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4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4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4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4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4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4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4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4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4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4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4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4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4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4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4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4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4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4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4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4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4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4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4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4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4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4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4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4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4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4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4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4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4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4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4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4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4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4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4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4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4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4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4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4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4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4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4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4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4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4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4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4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4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4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4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4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4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4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4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4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4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4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4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4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4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4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4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4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4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4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4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4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4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4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4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4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4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4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4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4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4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4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4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4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4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4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4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4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4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4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4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4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4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4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4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4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4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4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4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4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4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4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4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4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4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4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4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4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4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4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4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4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4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4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4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4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4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4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4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4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4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4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4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4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4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4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4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4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4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4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4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4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4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4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4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4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4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4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4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4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4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4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4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4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4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4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4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4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4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4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4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4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4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4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4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4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4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4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4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4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4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4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4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4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4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4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4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4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4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4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4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4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4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4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4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4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4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4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4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4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4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4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4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4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4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4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4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4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4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4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4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4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4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4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4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4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4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4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4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4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4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4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4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4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4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4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4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4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4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4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4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4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4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4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4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4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4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4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4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4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4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4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4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4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4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4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4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4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4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4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4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4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4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4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4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4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4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4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4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4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4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4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4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4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4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4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4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4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4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4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4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4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4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4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4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4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4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4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4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4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4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4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4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4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4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4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4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4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4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4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4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4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4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4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4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4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4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4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4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4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4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4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4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4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4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4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4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4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4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4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4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4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4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4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4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4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4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4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4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4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4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4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4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4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4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4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4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4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4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4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4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4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4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4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4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4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4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4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4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4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4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4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4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4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4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4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4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4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4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4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4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4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4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4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4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4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4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4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4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4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4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4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4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4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4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4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4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4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4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4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4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4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4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4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4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4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4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4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4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4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4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4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4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4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4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4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4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4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4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4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4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4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4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4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4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4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4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4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4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4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4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4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4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4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4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4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4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4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4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4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4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4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4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4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4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4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4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4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4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4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4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4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4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4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4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4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4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4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4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4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4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4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4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4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4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4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4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4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4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4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4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4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4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4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4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4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4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4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4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4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4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4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4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4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4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4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4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4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4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4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4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4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4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4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4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4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4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4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4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4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4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4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4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4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4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4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4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4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4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4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4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4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4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4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4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4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4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4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4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4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4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4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4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4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4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4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4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4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4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4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4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4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4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4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4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4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4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4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4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4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4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4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4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4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4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4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4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4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4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4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4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4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4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4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4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4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4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4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4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4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4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4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4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4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4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4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4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4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4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4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4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4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4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4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4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4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4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4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4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4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4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4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4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4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4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4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4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4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4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4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4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4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4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4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4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4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4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4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4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4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4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4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4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4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4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4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4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4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4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4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4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4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4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4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4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4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4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4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4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4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4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4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4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4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4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4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4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4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4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4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4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4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4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4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4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4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4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4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4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4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4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4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4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4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4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4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4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4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4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4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4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4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4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4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4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4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4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4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4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4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4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4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4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4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4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4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4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4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4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4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4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4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4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4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4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4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4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4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4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4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4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4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4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4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4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4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4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4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4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4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4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4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4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4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4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4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4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4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4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4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4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4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4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4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4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4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4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4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4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4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4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4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4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4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4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4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4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4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4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4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4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4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4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4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4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4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4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4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4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4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4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4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4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4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4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4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4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4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4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4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4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4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4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4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4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4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4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4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4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4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4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4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4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4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4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4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4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4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4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4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</sheetData>
  <mergeCells count="6">
    <mergeCell ref="B22:B25"/>
    <mergeCell ref="B39:B43"/>
    <mergeCell ref="B4:B21"/>
    <mergeCell ref="B26:B38"/>
    <mergeCell ref="A1:L1"/>
    <mergeCell ref="A2:L2"/>
  </mergeCells>
  <pageMargins left="0.25" right="0.25" top="0.75" bottom="0.75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Catálogo LightBase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Ayra de Avila Almeida</dc:creator>
  <cp:lastModifiedBy>PGFN</cp:lastModifiedBy>
  <dcterms:created xsi:type="dcterms:W3CDTF">2015-10-14T17:54:34Z</dcterms:created>
  <dcterms:modified xsi:type="dcterms:W3CDTF">2020-12-11T18:17:40Z</dcterms:modified>
</cp:coreProperties>
</file>