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GABINETE\CPL\CPL - 2026\Pregões\Pregão nº 90001.2026 - Jardinagem\Pregão nº 90001.2026 - SR.PF.RR\"/>
    </mc:Choice>
  </mc:AlternateContent>
  <xr:revisionPtr revIDLastSave="0" documentId="13_ncr:1_{1439F271-7A78-4B32-8625-571CC8FA0ABA}" xr6:coauthVersionLast="47" xr6:coauthVersionMax="47" xr10:uidLastSave="{00000000-0000-0000-0000-000000000000}"/>
  <bookViews>
    <workbookView xWindow="28710" yWindow="-90" windowWidth="28980" windowHeight="15660" tabRatio="643" activeTab="2" xr2:uid="{00000000-000D-0000-FFFF-FFFF00000000}"/>
  </bookViews>
  <sheets>
    <sheet name="Resumo" sheetId="1" r:id="rId1"/>
    <sheet name="Uniformes - EPIs" sheetId="2" r:id="rId2"/>
    <sheet name="Jardinagem - BVB" sheetId="3" r:id="rId3"/>
    <sheet name="Jardinagem - PAC" sheetId="4" r:id="rId4"/>
    <sheet name="Jardinagem - BONFIM" sheetId="5" r:id="rId5"/>
    <sheet name="Mat. e Fer. BVB" sheetId="6" r:id="rId6"/>
    <sheet name="Mat. e Fer. PAC" sheetId="7" r:id="rId7"/>
    <sheet name="Mat. e Fer. BONFIM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5" l="1"/>
  <c r="E63" i="4"/>
  <c r="E63" i="3"/>
  <c r="K49" i="8"/>
  <c r="K50" i="8"/>
  <c r="K51" i="8"/>
  <c r="K52" i="8"/>
  <c r="K53" i="8"/>
  <c r="K54" i="8"/>
  <c r="K48" i="8"/>
  <c r="K49" i="7"/>
  <c r="K50" i="7"/>
  <c r="K51" i="7"/>
  <c r="K52" i="7"/>
  <c r="K53" i="7"/>
  <c r="K54" i="7"/>
  <c r="K48" i="7"/>
  <c r="K53" i="6"/>
  <c r="K49" i="6"/>
  <c r="K50" i="6"/>
  <c r="K51" i="6"/>
  <c r="K52" i="6"/>
  <c r="K54" i="6"/>
  <c r="K48" i="6"/>
  <c r="K18" i="6"/>
  <c r="K13" i="6"/>
  <c r="K35" i="7"/>
  <c r="E69" i="4"/>
  <c r="E76" i="4" s="1"/>
  <c r="K40" i="8"/>
  <c r="H40" i="8"/>
  <c r="K39" i="8"/>
  <c r="H39" i="8"/>
  <c r="K38" i="8"/>
  <c r="H38" i="8"/>
  <c r="K40" i="7"/>
  <c r="H40" i="7"/>
  <c r="K39" i="7"/>
  <c r="H39" i="7"/>
  <c r="K38" i="7"/>
  <c r="H38" i="7"/>
  <c r="G20" i="2"/>
  <c r="G19" i="2"/>
  <c r="K40" i="6"/>
  <c r="H40" i="6"/>
  <c r="K14" i="6"/>
  <c r="K15" i="6"/>
  <c r="K16" i="6"/>
  <c r="K17" i="6"/>
  <c r="K19" i="6"/>
  <c r="K20" i="6"/>
  <c r="K21" i="6"/>
  <c r="K22" i="6"/>
  <c r="K23" i="6"/>
  <c r="K24" i="6"/>
  <c r="K25" i="6"/>
  <c r="K38" i="6"/>
  <c r="K39" i="6"/>
  <c r="H38" i="6"/>
  <c r="H39" i="6"/>
  <c r="G15" i="2"/>
  <c r="G22" i="2"/>
  <c r="H13" i="7"/>
  <c r="H18" i="6"/>
  <c r="G23" i="2"/>
  <c r="H54" i="8"/>
  <c r="H53" i="8"/>
  <c r="H52" i="8"/>
  <c r="H51" i="8"/>
  <c r="H50" i="8"/>
  <c r="H49" i="8"/>
  <c r="H48" i="8"/>
  <c r="H37" i="8"/>
  <c r="K37" i="8" s="1"/>
  <c r="K41" i="8" s="1"/>
  <c r="H36" i="8"/>
  <c r="K36" i="8" s="1"/>
  <c r="H35" i="8"/>
  <c r="K35" i="8" s="1"/>
  <c r="H34" i="8"/>
  <c r="K34" i="8" s="1"/>
  <c r="H33" i="8"/>
  <c r="K33" i="8" s="1"/>
  <c r="K25" i="8"/>
  <c r="H25" i="8"/>
  <c r="K24" i="8"/>
  <c r="H24" i="8"/>
  <c r="K23" i="8"/>
  <c r="H23" i="8"/>
  <c r="K22" i="8"/>
  <c r="H22" i="8"/>
  <c r="K21" i="8"/>
  <c r="H21" i="8"/>
  <c r="K20" i="8"/>
  <c r="H20" i="8"/>
  <c r="K19" i="8"/>
  <c r="H19" i="8"/>
  <c r="K18" i="8"/>
  <c r="H18" i="8"/>
  <c r="K17" i="8"/>
  <c r="H17" i="8"/>
  <c r="K16" i="8"/>
  <c r="H16" i="8"/>
  <c r="K15" i="8"/>
  <c r="H15" i="8"/>
  <c r="K14" i="8"/>
  <c r="H14" i="8"/>
  <c r="K13" i="8"/>
  <c r="H13" i="8"/>
  <c r="H54" i="7"/>
  <c r="H53" i="7"/>
  <c r="H52" i="7"/>
  <c r="H51" i="7"/>
  <c r="H50" i="7"/>
  <c r="H49" i="7"/>
  <c r="H48" i="7"/>
  <c r="H37" i="7"/>
  <c r="K37" i="7" s="1"/>
  <c r="H36" i="7"/>
  <c r="K36" i="7" s="1"/>
  <c r="H35" i="7"/>
  <c r="H34" i="7"/>
  <c r="K34" i="7" s="1"/>
  <c r="H33" i="7"/>
  <c r="K33" i="7" s="1"/>
  <c r="K25" i="7"/>
  <c r="H25" i="7"/>
  <c r="K24" i="7"/>
  <c r="H24" i="7"/>
  <c r="K23" i="7"/>
  <c r="H23" i="7"/>
  <c r="K22" i="7"/>
  <c r="H22" i="7"/>
  <c r="K21" i="7"/>
  <c r="H21" i="7"/>
  <c r="K20" i="7"/>
  <c r="H20" i="7"/>
  <c r="K19" i="7"/>
  <c r="H19" i="7"/>
  <c r="K18" i="7"/>
  <c r="H18" i="7"/>
  <c r="K17" i="7"/>
  <c r="H17" i="7"/>
  <c r="K16" i="7"/>
  <c r="H16" i="7"/>
  <c r="K15" i="7"/>
  <c r="H15" i="7"/>
  <c r="K14" i="7"/>
  <c r="H14" i="7"/>
  <c r="K13" i="7"/>
  <c r="H54" i="6"/>
  <c r="H53" i="6"/>
  <c r="H52" i="6"/>
  <c r="H51" i="6"/>
  <c r="H50" i="6"/>
  <c r="H49" i="6"/>
  <c r="H48" i="6"/>
  <c r="K37" i="6"/>
  <c r="H37" i="6"/>
  <c r="K36" i="6"/>
  <c r="H36" i="6"/>
  <c r="K35" i="6"/>
  <c r="K41" i="6" s="1"/>
  <c r="H35" i="6"/>
  <c r="K34" i="6"/>
  <c r="H34" i="6"/>
  <c r="K33" i="6"/>
  <c r="H33" i="6"/>
  <c r="H25" i="6"/>
  <c r="H24" i="6"/>
  <c r="H23" i="6"/>
  <c r="H22" i="6"/>
  <c r="H21" i="6"/>
  <c r="H20" i="6"/>
  <c r="H19" i="6"/>
  <c r="H17" i="6"/>
  <c r="H16" i="6"/>
  <c r="H15" i="6"/>
  <c r="H14" i="6"/>
  <c r="H13" i="6"/>
  <c r="E108" i="5"/>
  <c r="E113" i="5" s="1"/>
  <c r="D98" i="5"/>
  <c r="D99" i="5" s="1"/>
  <c r="D86" i="5"/>
  <c r="D83" i="5"/>
  <c r="D58" i="5"/>
  <c r="D43" i="5"/>
  <c r="E28" i="5"/>
  <c r="E108" i="4"/>
  <c r="E113" i="4" s="1"/>
  <c r="D98" i="4"/>
  <c r="D99" i="4" s="1"/>
  <c r="D86" i="4"/>
  <c r="D83" i="4"/>
  <c r="D58" i="4"/>
  <c r="D43" i="4"/>
  <c r="E28" i="4"/>
  <c r="E37" i="4" s="1"/>
  <c r="E96" i="4" s="1"/>
  <c r="E108" i="3"/>
  <c r="E113" i="3" s="1"/>
  <c r="D98" i="3"/>
  <c r="D99" i="3" s="1"/>
  <c r="D86" i="3"/>
  <c r="D83" i="3"/>
  <c r="D58" i="3"/>
  <c r="D43" i="3"/>
  <c r="E28" i="3"/>
  <c r="E37" i="3" s="1"/>
  <c r="E43" i="3" s="1"/>
  <c r="G21" i="2"/>
  <c r="G18" i="2"/>
  <c r="G17" i="2"/>
  <c r="G16" i="2"/>
  <c r="G9" i="2"/>
  <c r="G8" i="2"/>
  <c r="G7" i="2"/>
  <c r="G6" i="2"/>
  <c r="G5" i="2"/>
  <c r="G10" i="2" s="1"/>
  <c r="G4" i="2"/>
  <c r="E69" i="5" l="1"/>
  <c r="E76" i="5" s="1"/>
  <c r="K41" i="7"/>
  <c r="K43" i="7" s="1"/>
  <c r="K26" i="7"/>
  <c r="K28" i="7" s="1"/>
  <c r="D100" i="5"/>
  <c r="E62" i="3"/>
  <c r="E69" i="3" s="1"/>
  <c r="E76" i="3" s="1"/>
  <c r="K43" i="8"/>
  <c r="G24" i="2"/>
  <c r="E119" i="3" s="1"/>
  <c r="K55" i="8"/>
  <c r="K57" i="8" s="1"/>
  <c r="K62" i="8" s="1"/>
  <c r="K26" i="8"/>
  <c r="K28" i="8" s="1"/>
  <c r="K55" i="7"/>
  <c r="K57" i="7" s="1"/>
  <c r="K55" i="6"/>
  <c r="K57" i="6" s="1"/>
  <c r="K43" i="6"/>
  <c r="K26" i="6"/>
  <c r="K28" i="6" s="1"/>
  <c r="E142" i="3"/>
  <c r="E98" i="3"/>
  <c r="E81" i="3"/>
  <c r="E51" i="3"/>
  <c r="E97" i="3"/>
  <c r="E57" i="3"/>
  <c r="E84" i="3"/>
  <c r="E53" i="3"/>
  <c r="E86" i="3"/>
  <c r="E50" i="3"/>
  <c r="E95" i="3"/>
  <c r="E55" i="3"/>
  <c r="E94" i="3"/>
  <c r="E44" i="3"/>
  <c r="E45" i="3" s="1"/>
  <c r="E74" i="3" s="1"/>
  <c r="E92" i="3"/>
  <c r="E52" i="3"/>
  <c r="E96" i="3"/>
  <c r="E85" i="3"/>
  <c r="E56" i="3"/>
  <c r="E83" i="3"/>
  <c r="E54" i="3"/>
  <c r="E93" i="3"/>
  <c r="E82" i="3"/>
  <c r="E99" i="3"/>
  <c r="E86" i="4"/>
  <c r="D100" i="3"/>
  <c r="E81" i="4"/>
  <c r="E98" i="4"/>
  <c r="E142" i="4"/>
  <c r="E97" i="4"/>
  <c r="E50" i="4"/>
  <c r="E51" i="4"/>
  <c r="E92" i="4"/>
  <c r="E99" i="4"/>
  <c r="E37" i="5"/>
  <c r="E52" i="4"/>
  <c r="E93" i="4"/>
  <c r="E56" i="4"/>
  <c r="E43" i="4"/>
  <c r="E44" i="4"/>
  <c r="E53" i="4"/>
  <c r="E83" i="4"/>
  <c r="E94" i="4"/>
  <c r="E54" i="4"/>
  <c r="E84" i="4"/>
  <c r="E95" i="4"/>
  <c r="E57" i="4"/>
  <c r="E82" i="4"/>
  <c r="E55" i="4"/>
  <c r="E85" i="4"/>
  <c r="D100" i="4" l="1"/>
  <c r="D101" i="4" s="1"/>
  <c r="E101" i="4" s="1"/>
  <c r="E118" i="5"/>
  <c r="E118" i="3"/>
  <c r="E120" i="5"/>
  <c r="K62" i="7"/>
  <c r="E120" i="4" s="1"/>
  <c r="K62" i="6"/>
  <c r="E120" i="3" s="1"/>
  <c r="E87" i="4"/>
  <c r="E144" i="4" s="1"/>
  <c r="E119" i="5"/>
  <c r="E119" i="4"/>
  <c r="E118" i="4"/>
  <c r="E92" i="5"/>
  <c r="E82" i="5"/>
  <c r="E52" i="5"/>
  <c r="E93" i="5"/>
  <c r="E53" i="5"/>
  <c r="E142" i="5"/>
  <c r="E81" i="5"/>
  <c r="E51" i="5"/>
  <c r="E86" i="5"/>
  <c r="E50" i="5"/>
  <c r="E43" i="5"/>
  <c r="E85" i="5"/>
  <c r="E44" i="5"/>
  <c r="E97" i="5"/>
  <c r="E57" i="5"/>
  <c r="E96" i="5"/>
  <c r="E56" i="5"/>
  <c r="E54" i="5"/>
  <c r="E95" i="5"/>
  <c r="E84" i="5"/>
  <c r="E55" i="5"/>
  <c r="E83" i="5"/>
  <c r="E94" i="5"/>
  <c r="E100" i="3"/>
  <c r="D101" i="3"/>
  <c r="E101" i="3" s="1"/>
  <c r="D101" i="5"/>
  <c r="E101" i="5" s="1"/>
  <c r="E100" i="5"/>
  <c r="E99" i="5"/>
  <c r="E98" i="5"/>
  <c r="E45" i="4"/>
  <c r="E74" i="4" s="1"/>
  <c r="E58" i="4"/>
  <c r="E75" i="4" s="1"/>
  <c r="E87" i="3"/>
  <c r="E144" i="3" s="1"/>
  <c r="E58" i="3"/>
  <c r="E75" i="3" s="1"/>
  <c r="D102" i="4" l="1"/>
  <c r="E102" i="4" s="1"/>
  <c r="E112" i="4" s="1"/>
  <c r="E114" i="4" s="1"/>
  <c r="E145" i="4" s="1"/>
  <c r="E100" i="4"/>
  <c r="E87" i="5"/>
  <c r="E144" i="5" s="1"/>
  <c r="E123" i="5"/>
  <c r="E146" i="5" s="1"/>
  <c r="E123" i="3"/>
  <c r="E146" i="3" s="1"/>
  <c r="E123" i="4"/>
  <c r="E146" i="4" s="1"/>
  <c r="D102" i="5"/>
  <c r="E102" i="5" s="1"/>
  <c r="E112" i="5" s="1"/>
  <c r="E114" i="5" s="1"/>
  <c r="E145" i="5" s="1"/>
  <c r="E77" i="3"/>
  <c r="E143" i="3" s="1"/>
  <c r="E45" i="5"/>
  <c r="E74" i="5" s="1"/>
  <c r="D102" i="3"/>
  <c r="E102" i="3" s="1"/>
  <c r="E112" i="3" s="1"/>
  <c r="E114" i="3" s="1"/>
  <c r="E145" i="3" s="1"/>
  <c r="E58" i="5"/>
  <c r="E75" i="5" s="1"/>
  <c r="E77" i="4"/>
  <c r="E143" i="4" s="1"/>
  <c r="E147" i="3" l="1"/>
  <c r="E127" i="3" s="1"/>
  <c r="E147" i="4"/>
  <c r="E127" i="4" s="1"/>
  <c r="E128" i="4" s="1"/>
  <c r="E77" i="5"/>
  <c r="E143" i="5" s="1"/>
  <c r="E147" i="5" s="1"/>
  <c r="E127" i="5" l="1"/>
  <c r="E128" i="5" s="1"/>
  <c r="E133" i="4"/>
  <c r="E132" i="4"/>
  <c r="E131" i="4"/>
  <c r="E134" i="4"/>
  <c r="E128" i="3"/>
  <c r="E132" i="3" s="1"/>
  <c r="E136" i="4" l="1"/>
  <c r="E148" i="4" s="1"/>
  <c r="E149" i="4" s="1"/>
  <c r="H5" i="1" s="1"/>
  <c r="I5" i="1" s="1"/>
  <c r="J5" i="1" s="1"/>
  <c r="E134" i="3"/>
  <c r="E133" i="3"/>
  <c r="E131" i="3"/>
  <c r="E134" i="5"/>
  <c r="E133" i="5"/>
  <c r="E132" i="5"/>
  <c r="E131" i="5"/>
  <c r="E136" i="3" l="1"/>
  <c r="E148" i="3" s="1"/>
  <c r="E149" i="3" s="1"/>
  <c r="H4" i="1" s="1"/>
  <c r="I4" i="1" s="1"/>
  <c r="J4" i="1" s="1"/>
  <c r="E136" i="5"/>
  <c r="E148" i="5" s="1"/>
  <c r="E149" i="5" s="1"/>
  <c r="H6" i="1" s="1"/>
  <c r="I6" i="1" s="1"/>
  <c r="J6" i="1" s="1"/>
  <c r="J7" i="1" l="1"/>
  <c r="I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2" authorId="0" shapeId="0" xr:uid="{00000000-0006-0000-0200-000001000000}">
      <text>
        <r>
          <rPr>
            <sz val="11"/>
            <color theme="1"/>
            <rFont val="Calibri"/>
            <scheme val="minor"/>
          </rPr>
          <t>Jornada 40h
365 dias : 7 dias = 52,14 semanas.
Segunda a sexta = 5 dias uteis por semana
52,14 semanas x 5 dias uteis por semana = 260,7 dias uteis por ano
260,7 dias uteis por ano – 9 feriados (aproximado) = 251,7 dias uteis “reais” ≈ 252
252 dias uteis / 12 meses = 21 dias uteis por mês
Jornada 12x36h
365:12=30,4 dias 
Considerando que cada trabalhador labora em dias alternados:
30,4/2=15,2 dias trabalhados por mês</t>
        </r>
      </text>
    </comment>
    <comment ref="C63" authorId="0" shapeId="0" xr:uid="{00000000-0006-0000-0200-000002000000}">
      <text>
        <r>
          <rPr>
            <sz val="11"/>
            <color theme="1"/>
            <rFont val="Calibri"/>
            <scheme val="minor"/>
          </rPr>
          <t xml:space="preserve">Jornada 44h
365 dias : 7 dias = 52,14 semanas.
Segunda a sexta = 5 dias uteis por semana
52,14 semanas x 5 dias uteis por semana = 260,7 dias uteis por ano
260,7 dias uteis por ano – 9 feriados (aproximado) = 251,7 dias uteis ≈ 252
252 dias uteis / 12 meses = 21 dias uteis por mês
Jornada 12x36h
365:12=30,4 dias 
Considerando que cada trabalhador labora em dias alternados:
30,4/2=15,2 dias trabalhados por mês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2" authorId="0" shapeId="0" xr:uid="{00000000-0006-0000-0300-000001000000}">
      <text>
        <r>
          <rPr>
            <sz val="11"/>
            <color theme="1"/>
            <rFont val="Calibri"/>
            <scheme val="minor"/>
          </rPr>
          <t>Jornada 44h
365 dias : 7 dias = 52,14 semanas.
Segunda a sexta = 5 dias uteis por semana
52,14 semanas x 5 dias uteis por semana = 260,7 dias uteis por ano
260,7 dias uteis por ano – 9 feriados (aproximado) = 251,7 dias uteis “reais” ≈ 252
252 dias uteis / 12 meses = 21 dias uteis por mês
Jornada 12x36h
365:12=30,4 dias 
Considerando que cada trabalhador labora em dias alternados:
30,4/2=15,2 dias trabalhados por mês</t>
        </r>
      </text>
    </comment>
    <comment ref="C63" authorId="0" shapeId="0" xr:uid="{00000000-0006-0000-0300-000002000000}">
      <text>
        <r>
          <rPr>
            <sz val="11"/>
            <color theme="1"/>
            <rFont val="Calibri"/>
            <scheme val="minor"/>
          </rPr>
          <t xml:space="preserve">Jornada 44h
365 dias : 7 dias = 52,14 semanas.
Segunda a sexta = 5 dias uteis por semana
52,14 semanas x 5 dias uteis por semana = 260,7 dias uteis por ano
260,7 dias uteis por ano – 9 feriados (aproximado) = 251,7 dias uteis ≈ 252
252 dias uteis / 12 meses = 21 dias uteis por mês
Jornada 12x36h
365:12=30,4 dias 
Considerando que cada trabalhador labora em dias alternados:
30,4/2=15,2 dias trabalhados por mês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2" authorId="0" shapeId="0" xr:uid="{00000000-0006-0000-0400-000001000000}">
      <text>
        <r>
          <rPr>
            <sz val="11"/>
            <color theme="1"/>
            <rFont val="Calibri"/>
            <scheme val="minor"/>
          </rPr>
          <t>Jornada 44h
365 dias : 7 dias = 52,14 semanas.
Segunda a sexta = 5 dias uteis por semana
52,14 semanas x 5 dias uteis por semana = 260,7 dias uteis por ano
260,7 dias uteis por ano – 9 feriados (aproximado) = 251,7 dias uteis “reais” ≈ 252
252 dias uteis / 12 meses = 21 dias uteis por mês
Jornada 12x36h
365:12=30,4 dias 
Considerando que cada trabalhador labora em dias alternados:
30,4/2=15,2 dias trabalhados por mês</t>
        </r>
      </text>
    </comment>
    <comment ref="C63" authorId="0" shapeId="0" xr:uid="{00000000-0006-0000-0400-000002000000}">
      <text>
        <r>
          <rPr>
            <sz val="11"/>
            <color theme="1"/>
            <rFont val="Calibri"/>
            <scheme val="minor"/>
          </rPr>
          <t xml:space="preserve">Jornada 44h
365 dias : 7 dias = 52,14 semanas.
Segunda a sexta = 5 dias uteis por semana
52,14 semanas x 5 dias uteis por semana = 260,7 dias uteis por ano
260,7 dias uteis por ano – 9 feriados (aproximado) = 251,7 dias uteis ≈ 252
252 dias uteis / 12 meses = 21 dias uteis por mês
Jornada 12x36h
365:12=30,4 dias 
Considerando que cada trabalhador labora em dias alternados:
30,4/2=15,2 dias trabalhados por mês
</t>
        </r>
      </text>
    </comment>
  </commentList>
</comments>
</file>

<file path=xl/sharedStrings.xml><?xml version="1.0" encoding="utf-8"?>
<sst xmlns="http://schemas.openxmlformats.org/spreadsheetml/2006/main" count="1240" uniqueCount="328">
  <si>
    <t xml:space="preserve">QUADRO RESUMO </t>
  </si>
  <si>
    <t>Grupo</t>
  </si>
  <si>
    <t>Item</t>
  </si>
  <si>
    <t>Descrição</t>
  </si>
  <si>
    <t>CATSER</t>
  </si>
  <si>
    <t>UND. MED.</t>
  </si>
  <si>
    <t>QTD</t>
  </si>
  <si>
    <t>Custo unit</t>
  </si>
  <si>
    <t>Custo Mensal Estimado</t>
  </si>
  <si>
    <t>Custo Anual Estimado</t>
  </si>
  <si>
    <t>Posto</t>
  </si>
  <si>
    <t>TOTAL</t>
  </si>
  <si>
    <t>UNIFORMES (POR FUNCIONÁRIO)</t>
  </si>
  <si>
    <t>Itens</t>
  </si>
  <si>
    <t>Valor unitário</t>
  </si>
  <si>
    <t>Vida Útil (meses)</t>
  </si>
  <si>
    <t>Quantidade (anual)</t>
  </si>
  <si>
    <t>Valor proporcional por mês</t>
  </si>
  <si>
    <t>Calça comprida tipo brim, tecido grosso e resistente, cor semelhante à camisa, pode ter reforço nos joelhos.</t>
  </si>
  <si>
    <t>Camisa manga curta, malha fria, confeccionada em tecido de algodão ou poliéster, resistente e confortável. Deve conter discreta identificação bordada ou estampada da empresa Contratada na parte frontal</t>
  </si>
  <si>
    <t>Par de sapato ou botina de segurança, com cabedal em couro (natural ou sintético), biqueira de aço, solado antiderrapante e fechamento em cadarço ou elástico</t>
  </si>
  <si>
    <t>Crachá de identificação em PVC com cordão</t>
  </si>
  <si>
    <t>Chapeu com proteção de nuca (tipo legionário),com proteção UV</t>
  </si>
  <si>
    <t>TOTAL DO CUSTO MENSAL COM UNIFORMES</t>
  </si>
  <si>
    <t>EPI (POR FUNCIONÁRIO)</t>
  </si>
  <si>
    <t>Luva de Segurança tricotada em nylon com aplicação de pigmentos em PVC antiderrapante na palma e dedos, punho tricotado com elástico e acabamento em overloque</t>
  </si>
  <si>
    <t>Protetor solar FPS 70, UVA/UVB, oil free, em embalagem de 200 ml, para uso diário em áreas externas</t>
  </si>
  <si>
    <t>Avental de PVC impermeável, reforçado, para proteção do tronco e pernas contra cortes e respingos</t>
  </si>
  <si>
    <t>Mascara facial respirador com filtro gases ácidos e vapores</t>
  </si>
  <si>
    <t>Protetor auricular de silicone com Cordão</t>
  </si>
  <si>
    <t>Óculos de segurança com lentes preta/cinza com proteção UV, para trabalhos ao ar livre</t>
  </si>
  <si>
    <t>TOTAL DO CUSTO MENSAL COM EPI</t>
  </si>
  <si>
    <t>PLANILHA ANALÍTICA DE CUSTOS E FORMAÇÃO DE PREÇOS</t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</si>
  <si>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</si>
  <si>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</si>
  <si>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t>Dados da mão de obra para composição dos custos</t>
  </si>
  <si>
    <t>Nota</t>
  </si>
  <si>
    <t>Data de apresentação da proposta - sessão pública de abertura do Pregão Eletrônico. (dia/mês/ano)</t>
  </si>
  <si>
    <t>XX/XX/XXXX</t>
  </si>
  <si>
    <t>Serviço</t>
  </si>
  <si>
    <t>Jardinagem</t>
  </si>
  <si>
    <t>Tipo de jornada</t>
  </si>
  <si>
    <t>40 horas</t>
  </si>
  <si>
    <t>Unidade de Medida</t>
  </si>
  <si>
    <t>Unidade</t>
  </si>
  <si>
    <t xml:space="preserve">Quantidade da unidade de medida </t>
  </si>
  <si>
    <t>Nº de meses de execução contratual</t>
  </si>
  <si>
    <t>Piso da Categoria Profissional (Salário Normativo da Categoria)</t>
  </si>
  <si>
    <t>Classificação Brasileira de Ocupações (CBO)</t>
  </si>
  <si>
    <t>Acordo, Convenção ou Sentença Normativa em Dissídio Coletivo</t>
  </si>
  <si>
    <t>Convenção</t>
  </si>
  <si>
    <t>Município/UF</t>
  </si>
  <si>
    <t>Boa Vista/RR</t>
  </si>
  <si>
    <t>Número do registro do instrumento coletivo no sistema Mediador</t>
  </si>
  <si>
    <t>RR000014/2025</t>
  </si>
  <si>
    <t xml:space="preserve">Data base da categoria </t>
  </si>
  <si>
    <t>MÓDULO 1 :   COMPOSIÇÃO DA REMUNERAÇÃO</t>
  </si>
  <si>
    <t>Composição da Remuneração</t>
  </si>
  <si>
    <t>Valor (R$)</t>
  </si>
  <si>
    <t>A</t>
  </si>
  <si>
    <t xml:space="preserve">Salário Base </t>
  </si>
  <si>
    <r>
      <rPr>
        <b/>
        <sz val="9"/>
        <color rgb="FF000000"/>
        <rFont val="Arial"/>
      </rPr>
      <t>Nota 1</t>
    </r>
    <r>
      <rPr>
        <sz val="9"/>
        <color rgb="FF000000"/>
        <rFont val="Arial"/>
      </rPr>
      <t>: A remuneração do posto de trabalho é composta somente pelo Salário Base.</t>
    </r>
  </si>
  <si>
    <t>B</t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</si>
  <si>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</si>
  <si>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t>C</t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</si>
  <si>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</si>
  <si>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t>D</t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</si>
  <si>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</si>
  <si>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t>E</t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</si>
  <si>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</si>
  <si>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t>F</t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</si>
  <si>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</si>
  <si>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t>G</t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</si>
  <si>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</si>
  <si>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t>H</t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</si>
  <si>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</si>
  <si>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t>MÓDULO 2: ENCARGOS E BENEFÍCIOS ANUAIS, MENSAIS E DIÁRIOS</t>
  </si>
  <si>
    <t>SUBMÓDULO 2.1: 13º (décimo terceiro) Salário, Férias e Adicional de Férias</t>
  </si>
  <si>
    <t>2.1</t>
  </si>
  <si>
    <t>13º (décimo terceiro) Salário, Férias e Adicional de Férias</t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</si>
  <si>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</si>
  <si>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</si>
  <si>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</si>
  <si>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</si>
  <si>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</si>
  <si>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</si>
  <si>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INSS (Nota 5)</t>
  </si>
  <si>
    <t>Salário Educação</t>
  </si>
  <si>
    <t>RAT Ajustado (RAT x FAP) = RAT (1%, 2% ou 3%) x FAP (0,5 a 2)</t>
  </si>
  <si>
    <t>SESC ou SESI</t>
  </si>
  <si>
    <t>SENAI ou SENAC</t>
  </si>
  <si>
    <t>SEBRAE</t>
  </si>
  <si>
    <t>INCRA</t>
  </si>
  <si>
    <t>FGTS</t>
  </si>
  <si>
    <t>TOTAL GPS, FGTS E OUTRAS CONTRIBUIÇÕES (A+B+C+D+E+F+G+H)</t>
  </si>
  <si>
    <t>SUBMÓDULO 2.3: Benefícios Mensais e Diários</t>
  </si>
  <si>
    <t>2.3</t>
  </si>
  <si>
    <t>Benefícios  Mensais e Diários</t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</si>
  <si>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</si>
  <si>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FF0000"/>
        <rFont val="Arial"/>
      </rPr>
      <t xml:space="preserve">(-) Desconto do vale-alimentação  - </t>
    </r>
    <r>
      <rPr>
        <sz val="9"/>
        <color rgb="FFFF0000"/>
        <rFont val="Arial"/>
      </rPr>
      <t>CCT (nota 12)</t>
    </r>
  </si>
  <si>
    <t>Cesta básica (nota 11)</t>
  </si>
  <si>
    <t>Outros Benefícios</t>
  </si>
  <si>
    <t>TOTAL BENEFÍCIOS  MENSAIS E DIÁRIOS (A+B+C+D+E+F+G)</t>
  </si>
  <si>
    <t>Quadro-Resumo do Módulo 2 - Encargos e Benefícios anuais, mensais e diários</t>
  </si>
  <si>
    <t>Encargos e Benefícios Anuais, Mensais e Diários</t>
  </si>
  <si>
    <t>TOTAL ENCARGOS BENEFÍCIOS ANUAIS, MENSAIS E DIÁRIOS</t>
  </si>
  <si>
    <t>MÓDULO 3: PROVISÃO PARA RESCISÃO</t>
  </si>
  <si>
    <t>Provisão para Rescisão</t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</si>
  <si>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</si>
  <si>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</si>
  <si>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</si>
  <si>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</si>
  <si>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</si>
  <si>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</si>
  <si>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t>TOTAL PROVISÃO PARA RESCISÃO</t>
  </si>
  <si>
    <t>MÓDULO 4: CUSTO DE REPOSIÇÃO DE PROFISSIONAL AUSENTE</t>
  </si>
  <si>
    <t>SUBMÓDULO 4.1: Ausências legais</t>
  </si>
  <si>
    <t>4.1</t>
  </si>
  <si>
    <t>Ausências Legais</t>
  </si>
  <si>
    <t>Substituto na cobertura de férias</t>
  </si>
  <si>
    <t>Substituição durante ausência por doença</t>
  </si>
  <si>
    <t>Substituição durante licença por maternidade</t>
  </si>
  <si>
    <t>Substituição durante licença por paternidade</t>
  </si>
  <si>
    <t>Substituição durante ausência legais</t>
  </si>
  <si>
    <t>Substituição durante ausência por acidente de trabalho</t>
  </si>
  <si>
    <t>Subtotal antes da incidência de Proporcional de Férias, 1/3 e 13º sobre custo de reposição</t>
  </si>
  <si>
    <t>Proporcional de Férias, 1/3 e 13º sobre custo de reposição (exceto licença maternidade)</t>
  </si>
  <si>
    <t>Subtotal antes da incidência do módulo 2.2</t>
  </si>
  <si>
    <t>I</t>
  </si>
  <si>
    <t>Incidência do módulo 2.2 sobre o custo de reposição</t>
  </si>
  <si>
    <t>TOTAL DO CUSTO DE REPOSIÇÃO</t>
  </si>
  <si>
    <t>SUBMÓDULO 4.2: Intrajornada</t>
  </si>
  <si>
    <t>4.2</t>
  </si>
  <si>
    <t>Intrajornada</t>
  </si>
  <si>
    <t>Substituição no intervalo para repouso e alimentação (intrajornada)</t>
  </si>
  <si>
    <t>TOTAL INTRAJORNADA (A)</t>
  </si>
  <si>
    <t>Quadro-Resumo do Módulo 4 - Custo de Reposição do Profissional Ausente</t>
  </si>
  <si>
    <t>Ausências legais</t>
  </si>
  <si>
    <t>MÓDULO 5: INSUMOS DIVERSOS</t>
  </si>
  <si>
    <t>Insumos Diversos</t>
  </si>
  <si>
    <t>Uniformes (pesquisa de mercado)</t>
  </si>
  <si>
    <t>EPIs</t>
  </si>
  <si>
    <t>Material de consumo (pesquisa de mercado)</t>
  </si>
  <si>
    <t>Depreciação e Manutenção de Ferramentas e  Equipamentos (pesquisa de mercado)</t>
  </si>
  <si>
    <t>Outros</t>
  </si>
  <si>
    <t>TOTAL DE INSUMOS DIVERSOS</t>
  </si>
  <si>
    <t>MÓDULO 6: CUSTOS INDIRETOS, TRIBUTOS E LUCRO</t>
  </si>
  <si>
    <t>Custos Indiretos, Tributos e Lucro</t>
  </si>
  <si>
    <t>%</t>
  </si>
  <si>
    <t xml:space="preserve">Custos Indiretos        </t>
  </si>
  <si>
    <t>Lucro</t>
  </si>
  <si>
    <t>Tributos</t>
  </si>
  <si>
    <t>C.1 Tributos Federais</t>
  </si>
  <si>
    <t xml:space="preserve">        C.1.1  PIS </t>
  </si>
  <si>
    <t xml:space="preserve">        C.1.2 COFINS </t>
  </si>
  <si>
    <t>C.2  Contribuição Previdenciária sobre a Receita Bruta (CPRB), caso benificiada pela desoneração</t>
  </si>
  <si>
    <t>C.3   Tributos Municipais</t>
  </si>
  <si>
    <t xml:space="preserve">          C.3.1 - ISS          </t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</si>
  <si>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</si>
  <si>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</si>
  <si>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</si>
  <si>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</si>
  <si>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</si>
  <si>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</si>
  <si>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</si>
  <si>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</si>
  <si>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</si>
  <si>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</si>
  <si>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+C+ D+E)</t>
  </si>
  <si>
    <t>Módulo 6 – Custos indiretos, tributos e lucro</t>
  </si>
  <si>
    <t>Valor total por empregado</t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</si>
  <si>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</si>
  <si>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</si>
  <si>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</si>
  <si>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</si>
  <si>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</si>
  <si>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</si>
  <si>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</si>
  <si>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</si>
  <si>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</si>
  <si>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</si>
  <si>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</si>
  <si>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r>
      <rPr>
        <b/>
        <sz val="9"/>
        <color rgb="FF000000"/>
        <rFont val="Arial"/>
      </rP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</si>
  <si>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</si>
  <si>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</si>
  <si>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</si>
  <si>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</si>
  <si>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</si>
  <si>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</si>
  <si>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</si>
  <si>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</si>
  <si>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</si>
  <si>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</si>
  <si>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</si>
  <si>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r>
      <rPr>
        <b/>
        <sz val="9"/>
        <color rgb="FF000000"/>
        <rFont val="Arial"/>
      </rPr>
      <t>Nota 1</t>
    </r>
    <r>
      <rPr>
        <sz val="9"/>
        <color rgb="FF000000"/>
        <rFont val="Arial"/>
      </rPr>
      <t>: A remuneração do posto de trabalho é composta somente pelo Salário Base.</t>
    </r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</si>
  <si>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</si>
  <si>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</si>
  <si>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</si>
  <si>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</si>
  <si>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</si>
  <si>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</si>
  <si>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</si>
  <si>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</si>
  <si>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</si>
  <si>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r>
      <rPr>
        <b/>
        <sz val="9"/>
        <color rgb="FF000000"/>
        <rFont val="Arial"/>
      </rP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</si>
  <si>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</si>
  <si>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FF0000"/>
        <rFont val="Arial"/>
      </rPr>
      <t xml:space="preserve">(-) Desconto do vale-alimentação  - </t>
    </r>
    <r>
      <rPr>
        <sz val="9"/>
        <color rgb="FFFF0000"/>
        <rFont val="Arial"/>
      </rPr>
      <t>CCT (nota 12)</t>
    </r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</si>
  <si>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</si>
  <si>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</si>
  <si>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</si>
  <si>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</si>
  <si>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</si>
  <si>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</si>
  <si>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</si>
  <si>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</si>
  <si>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t>LOCAL</t>
  </si>
  <si>
    <t>SR</t>
  </si>
  <si>
    <t>PACARAIMA</t>
  </si>
  <si>
    <t>BONFIM</t>
  </si>
  <si>
    <t>N° FUNCIONÁRIOS</t>
  </si>
  <si>
    <t>CONSTRUÍDA</t>
  </si>
  <si>
    <t>GRAMADO E JARDINS</t>
  </si>
  <si>
    <t>SECAS (N CONSTRUIDAS)</t>
  </si>
  <si>
    <t>Nº ARVORES totais</t>
  </si>
  <si>
    <t>Nº ARVORES 5/10 ALTURA</t>
  </si>
  <si>
    <t>MATERIAIS(POR LOCALIDADE) (BOA VISTA-RR)</t>
  </si>
  <si>
    <t>Especificação</t>
  </si>
  <si>
    <t>Unidade de medida</t>
  </si>
  <si>
    <t>Marcas sugerida</t>
  </si>
  <si>
    <t>Quant.</t>
  </si>
  <si>
    <t>Valor Unitário</t>
  </si>
  <si>
    <t>Valor Total (R$)</t>
  </si>
  <si>
    <t>Frequência</t>
  </si>
  <si>
    <t>Valor Mensal (R$)</t>
  </si>
  <si>
    <t>Enxada com cabo de madeira</t>
  </si>
  <si>
    <t xml:space="preserve">Unidade  </t>
  </si>
  <si>
    <t>-</t>
  </si>
  <si>
    <t>Anual</t>
  </si>
  <si>
    <t>Pá de bico com cabo de madeira</t>
  </si>
  <si>
    <t>Tesoura de poda pequena</t>
  </si>
  <si>
    <t>Facão terçado</t>
  </si>
  <si>
    <t>Rastelo/Ancinho de ferro com cabo de madeira</t>
  </si>
  <si>
    <t>Fio de nylon 3mm para roçadeira</t>
  </si>
  <si>
    <t>Metro</t>
  </si>
  <si>
    <t>Mensal</t>
  </si>
  <si>
    <t>Gasolina comum</t>
  </si>
  <si>
    <t>Litro</t>
  </si>
  <si>
    <t>Saco de lixo de 200L reforçado</t>
  </si>
  <si>
    <t>Óleo 2 tempos</t>
  </si>
  <si>
    <t>Embalagem 500ml</t>
  </si>
  <si>
    <t>Óleo 4 tempos</t>
  </si>
  <si>
    <t>Embalagem 1L</t>
  </si>
  <si>
    <t>Lima para amolar ferramentas com cabo</t>
  </si>
  <si>
    <t>Lâmina roçadeira</t>
  </si>
  <si>
    <t>Cabeçote de corte roçadeira</t>
  </si>
  <si>
    <t>Quantitade de postos</t>
  </si>
  <si>
    <t>Total mensal por posto</t>
  </si>
  <si>
    <t>Adubo NPK 10-10-10</t>
  </si>
  <si>
    <t>Saco de 50kg</t>
  </si>
  <si>
    <t>Ureia</t>
  </si>
  <si>
    <t>Semestral</t>
  </si>
  <si>
    <t>Herbicida seletivo para erva daninha e tiririca</t>
  </si>
  <si>
    <t xml:space="preserve">Formicida Isca Granulado </t>
  </si>
  <si>
    <t>FERRAMENTAS (POR LOCALIDADE) (BOA VISTA-RR)</t>
  </si>
  <si>
    <t>Carrinho de mão reforçado</t>
  </si>
  <si>
    <t>Pulverizador costal</t>
  </si>
  <si>
    <t>Roçadeira á gasolina, profissional multifuncional, com funções de poda, roçagem com fio e lâmina (adaptada)</t>
  </si>
  <si>
    <t>Rede de Proteção para roçagem 3 x 1,5 mts</t>
  </si>
  <si>
    <t>Podador De Galhos a Óleo</t>
  </si>
  <si>
    <t>Carrinho Cortador de Grama</t>
  </si>
  <si>
    <t>Mangueira de 50m</t>
  </si>
  <si>
    <t>TOTAL MÊS POR POSTO (Materiais, insumos e ferramentas Boa Vista)</t>
  </si>
  <si>
    <t>MATERIAIS(POR LOCALIDADE) (Pacaraima-RR)</t>
  </si>
  <si>
    <t>Formicida</t>
  </si>
  <si>
    <t>FERRAMENTAS (POR LOCALIDADE) (Pacaraima-RR)</t>
  </si>
  <si>
    <t>TOTAL MÊS POR POSTO (Materiais, insumos e ferramentas Pacaraima)</t>
  </si>
  <si>
    <t>MATERIAIS(POR LOCALIDADE) (Bonfim-RR)</t>
  </si>
  <si>
    <t>FERRAMENTAS (POR LOCALIDADE) (Bonfim-RR)</t>
  </si>
  <si>
    <t>TOTAL MÊS POR POSTO (Materiais, insumos e ferramentas Bonfim)</t>
  </si>
  <si>
    <r>
      <t xml:space="preserve">Prestação de serviço de Jardinagem.
</t>
    </r>
    <r>
      <rPr>
        <b/>
        <sz val="11"/>
        <color theme="1"/>
        <rFont val="Calibri"/>
        <family val="2"/>
      </rPr>
      <t>Local: Boa Vista - RR.</t>
    </r>
  </si>
  <si>
    <t>Camisa comprida com proteção solar UV (fator de proteção 50, no mínimo)</t>
  </si>
  <si>
    <t>Pacaraima/RR</t>
  </si>
  <si>
    <t>Bonfim/RR</t>
  </si>
  <si>
    <t>6220-10</t>
  </si>
  <si>
    <r>
      <t xml:space="preserve">(-) Desconto do vale-alimentação  - </t>
    </r>
    <r>
      <rPr>
        <sz val="9"/>
        <color rgb="FFFF0000"/>
        <rFont val="Arial"/>
      </rPr>
      <t>CCT (nota 12)</t>
    </r>
  </si>
  <si>
    <t>Embalagem 500g</t>
  </si>
  <si>
    <t>Terra Preta</t>
  </si>
  <si>
    <t>20kg</t>
  </si>
  <si>
    <t>Adubo Orgânico</t>
  </si>
  <si>
    <t>Embalagem 100u</t>
  </si>
  <si>
    <t>Calcario Dolomítico</t>
  </si>
  <si>
    <t>50kg</t>
  </si>
  <si>
    <t>semestre</t>
  </si>
  <si>
    <t>Máscara Respiratória Dupla Contra Agrotóxicos Pesticidas</t>
  </si>
  <si>
    <t>Abafador de Ruídos Tipo Concha</t>
  </si>
  <si>
    <t>Protetor Facial Tipo Face Shield</t>
  </si>
  <si>
    <r>
      <t xml:space="preserve">Prestação de serviço de Jardinagem.
</t>
    </r>
    <r>
      <rPr>
        <b/>
        <sz val="11"/>
        <color theme="1"/>
        <rFont val="Calibri"/>
        <family val="2"/>
      </rPr>
      <t>​​​​​​​Local: Bonfim - RR.</t>
    </r>
  </si>
  <si>
    <r>
      <t xml:space="preserve">Prestação de serviço de Jardinagem.
</t>
    </r>
    <r>
      <rPr>
        <b/>
        <sz val="11"/>
        <color theme="1"/>
        <rFont val="Calibri"/>
        <family val="2"/>
      </rPr>
      <t>Local: Pacaraima-RR</t>
    </r>
  </si>
  <si>
    <t>Embalagem de 500g</t>
  </si>
  <si>
    <t>Formicida Isca Granulado</t>
  </si>
  <si>
    <t>SUBMÓDULO 2.1: 13º (décimo terceiro) Salário e Adicional de Férias</t>
  </si>
  <si>
    <r>
      <t xml:space="preserve">Processo 08485.002270/2025-28  -   Pregão Eletrônico n. </t>
    </r>
    <r>
      <rPr>
        <b/>
        <sz val="9"/>
        <color rgb="FFFF0000"/>
        <rFont val="Arial"/>
      </rPr>
      <t>XXXXX/2026</t>
    </r>
  </si>
  <si>
    <r>
      <t xml:space="preserve">Custo da mão de obra (Jardineiro - Boa Vista/RR) - </t>
    </r>
    <r>
      <rPr>
        <b/>
        <sz val="12"/>
        <color rgb="FFFF0000"/>
        <rFont val="Arial"/>
      </rPr>
      <t>Apêndice III</t>
    </r>
  </si>
  <si>
    <t>Jardineiro</t>
  </si>
  <si>
    <t>13º (décimo terceiro) Salário e Adicional de Férias</t>
  </si>
  <si>
    <t>TOTAL DA REMUNERAÇÃO (A+B+C+D+E+F+G+H)</t>
  </si>
  <si>
    <r>
      <rPr>
        <b/>
        <sz val="8"/>
        <color rgb="FF000000"/>
        <rFont val="Arial"/>
      </rPr>
      <t>Nota 4</t>
    </r>
    <r>
      <rPr>
        <sz val="8"/>
        <color rgb="FF000000"/>
        <rFont val="Arial"/>
      </rPr>
      <t xml:space="preserve">: No caso de optante pela desoneração, zerar o INSS e incluir no Módulo 6)
</t>
    </r>
    <r>
      <rPr>
        <b/>
        <sz val="8"/>
        <color rgb="FF000000"/>
        <rFont val="Arial"/>
      </rPr>
      <t>Nota 5</t>
    </r>
    <r>
      <rPr>
        <sz val="8"/>
        <color rgb="FF000000"/>
        <rFont val="Arial"/>
      </rPr>
      <t xml:space="preserve">: O RAT Ajustado irá depender do grau de risco do serviço, que irá variar entre 1%, para risco leve, de 2%, para risco médio, e de 3% de risco grave e o FAP vigente.
</t>
    </r>
    <r>
      <rPr>
        <b/>
        <sz val="8"/>
        <color rgb="FF000000"/>
        <rFont val="Arial"/>
      </rPr>
      <t xml:space="preserve">
Nota 6</t>
    </r>
    <r>
      <rPr>
        <sz val="8"/>
        <color rgb="FF000000"/>
        <rFont val="Arial"/>
      </rPr>
      <t>: Esses percentuais incidem sobre o Módulo 1, o Submódulo 2.1. (Redação dada pela Instrução Normativa nº 7, de 2018)</t>
    </r>
  </si>
  <si>
    <r>
      <rPr>
        <b/>
        <sz val="8"/>
        <color rgb="FF000000"/>
        <rFont val="Arial"/>
      </rPr>
      <t>Nota 7</t>
    </r>
    <r>
      <rPr>
        <sz val="8"/>
        <color rgb="FF000000"/>
        <rFont val="Arial"/>
      </rPr>
      <t xml:space="preserve">: O município não possui transporte coletivo.
</t>
    </r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9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10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>: Coforme instrumento coletivo adotado.</t>
    </r>
  </si>
  <si>
    <r>
      <rPr>
        <b/>
        <sz val="8"/>
        <color rgb="FF000000"/>
        <rFont val="Arial"/>
      </rPr>
      <t>Nota 12</t>
    </r>
    <r>
      <rPr>
        <sz val="8"/>
        <color rgb="FF000000"/>
        <rFont val="Arial"/>
      </rPr>
      <t xml:space="preserve">: Os valores foram estabelecidos conforme Manual de Planilha de Custos e Formação de Preços do STJ.
</t>
    </r>
    <r>
      <rPr>
        <b/>
        <sz val="8"/>
        <color rgb="FF000000"/>
        <rFont val="Arial"/>
      </rPr>
      <t>Nota 13</t>
    </r>
    <r>
      <rPr>
        <sz val="8"/>
        <color rgb="FF000000"/>
        <rFont val="Arial"/>
      </rPr>
      <t xml:space="preserve">: Conforme Acórdão TCU 1186/2017 - Plenário, em caso de prorrogação do contrato, </t>
    </r>
    <r>
      <rPr>
        <b/>
        <sz val="8"/>
        <color rgb="FF000000"/>
        <rFont val="Arial"/>
      </rPr>
      <t>o percentual máximo do Aviso Prévio Trabalhado será de 0,194% a cada ano de prorrogação</t>
    </r>
    <r>
      <rPr>
        <sz val="8"/>
        <color rgb="FF000000"/>
        <rFont val="Arial"/>
      </rPr>
      <t>, a ser incluído por ocasião da formulação do aditivo da prorrogação do contrato, conforme a Lei 12.506/2011.</t>
    </r>
  </si>
  <si>
    <r>
      <rPr>
        <b/>
        <sz val="8"/>
        <color rgb="FF000000"/>
        <rFont val="Arial"/>
      </rPr>
      <t>Nota 14</t>
    </r>
    <r>
      <rPr>
        <sz val="8"/>
        <color rgb="FF000000"/>
        <rFont val="Arial"/>
      </rPr>
      <t>: Corforme metodologia do MANUAL DE PREENCHIMENTO DO DE PLANILHAS DE CUSTOS E DE FORMAÇÃO DE PREÇOS do Superior Tribunal de Justiça (STJ)</t>
    </r>
  </si>
  <si>
    <r>
      <rPr>
        <b/>
        <sz val="8"/>
        <color rgb="FF000000"/>
        <rFont val="Arial"/>
      </rPr>
      <t>Nota 15</t>
    </r>
    <r>
      <rPr>
        <sz val="8"/>
        <color rgb="FF000000"/>
        <rFont val="Arial"/>
      </rPr>
      <t>: Não necessário</t>
    </r>
  </si>
  <si>
    <r>
      <rPr>
        <b/>
        <sz val="9"/>
        <color rgb="FF000000"/>
        <rFont val="Arial"/>
      </rPr>
      <t>Nota 16</t>
    </r>
    <r>
      <rPr>
        <sz val="9"/>
        <color rgb="FF000000"/>
        <rFont val="Arial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9"/>
        <color rgb="FF000000"/>
        <rFont val="Arial"/>
      </rPr>
      <t>Nota 17</t>
    </r>
    <r>
      <rPr>
        <sz val="9"/>
        <color rgb="FF000000"/>
        <rFont val="Arial"/>
      </rPr>
      <t>: Alíquota de ISS de 5%.</t>
    </r>
  </si>
  <si>
    <r>
      <rPr>
        <b/>
        <sz val="8"/>
        <color rgb="FF000000"/>
        <rFont val="Arial"/>
        <family val="2"/>
      </rPr>
      <t>Nota 16</t>
    </r>
    <r>
      <rPr>
        <sz val="8"/>
        <color rgb="FF000000"/>
        <rFont val="Arial"/>
        <family val="2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8"/>
        <color rgb="FF000000"/>
        <rFont val="Arial"/>
        <family val="2"/>
      </rPr>
      <t>Nota 17</t>
    </r>
    <r>
      <rPr>
        <sz val="8"/>
        <color rgb="FF000000"/>
        <rFont val="Arial"/>
        <family val="2"/>
      </rPr>
      <t>: Alíquota de ISS de 5%, conforme item 17.05 da Tabela I da Lei Complementar 1.223 de 29/12/2009 (Código Tributário Municipal de Boa Vista)</t>
    </r>
  </si>
  <si>
    <r>
      <t xml:space="preserve">Custo da mão de obra (Jardineiro - Pacaraima/RR) - </t>
    </r>
    <r>
      <rPr>
        <b/>
        <sz val="12"/>
        <color rgb="FFFF0000"/>
        <rFont val="Arial"/>
      </rPr>
      <t>Apêndice III</t>
    </r>
  </si>
  <si>
    <r>
      <t xml:space="preserve">Custo da mão de obra (Jardineiro - Bonfim/RR) - </t>
    </r>
    <r>
      <rPr>
        <b/>
        <sz val="12"/>
        <color rgb="FFFF0000"/>
        <rFont val="Arial"/>
      </rPr>
      <t>Apêndice III</t>
    </r>
  </si>
  <si>
    <r>
      <rPr>
        <b/>
        <sz val="8"/>
        <color rgb="FF000000"/>
        <rFont val="Arial"/>
        <family val="2"/>
      </rPr>
      <t>Nota 16</t>
    </r>
    <r>
      <rPr>
        <sz val="8"/>
        <color rgb="FF000000"/>
        <rFont val="Arial"/>
        <family val="2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8"/>
        <color rgb="FF000000"/>
        <rFont val="Arial"/>
        <family val="2"/>
      </rPr>
      <t>Nota 17</t>
    </r>
    <r>
      <rPr>
        <sz val="8"/>
        <color rgb="FF000000"/>
        <rFont val="Arial"/>
        <family val="2"/>
      </rPr>
      <t>: Alíquota de ISS de 5%.</t>
    </r>
  </si>
  <si>
    <r>
      <rPr>
        <b/>
        <sz val="8"/>
        <color rgb="FF000000"/>
        <rFont val="Arial"/>
        <family val="2"/>
      </rPr>
      <t>Nota 1</t>
    </r>
    <r>
      <rPr>
        <sz val="8"/>
        <color rgb="FF000000"/>
        <rFont val="Arial"/>
        <family val="2"/>
      </rPr>
      <t>: A remuneração do posto de trabalho é composta somente pelo Salário Base.</t>
    </r>
  </si>
  <si>
    <r>
      <rPr>
        <b/>
        <sz val="8"/>
        <color theme="1"/>
        <rFont val="Arial"/>
      </rPr>
      <t>Nota 2:</t>
    </r>
    <r>
      <rPr>
        <sz val="8"/>
        <color theme="1"/>
        <rFont val="Arial"/>
      </rPr>
      <t xml:space="preserve"> provisiona-se proporcionalmente 1/12 (um doze avos) dos valores referentes a gratificação natalina, férias e adicional de férias. (Redação dada pela Instrução Normativa nº 7, de 2018); 
</t>
    </r>
    <r>
      <rPr>
        <b/>
        <sz val="8"/>
        <color theme="1"/>
        <rFont val="Arial"/>
      </rPr>
      <t>Nota 3</t>
    </r>
    <r>
      <rPr>
        <sz val="8"/>
        <color theme="1"/>
        <rFont val="Arial"/>
      </rPr>
      <t>: O adicional de férias contido no Submódulo 2.1 corresponde a 1/3 (um terço) da remuneração que por sua vez é divido por 12 (doze) conforme Nota 1 acima.</t>
    </r>
  </si>
  <si>
    <t>TOTAL DE 13º (DÉCIMO TERCEIRO) SALÁRIO E ADICIONAL DE FÉRIAS (A+B):</t>
  </si>
  <si>
    <t>TOTAL DE 13º (DÉCIMO TERCEIRO) SALÁRIO E ADICIONAL DE FÉRIAS (A+B+):</t>
  </si>
  <si>
    <r>
      <rPr>
        <b/>
        <sz val="8"/>
        <color rgb="FF000000"/>
        <rFont val="Arial"/>
      </rPr>
      <t>Nota 7</t>
    </r>
    <r>
      <rPr>
        <sz val="8"/>
        <color rgb="FF000000"/>
        <rFont val="Arial"/>
      </rPr>
      <t xml:space="preserve">: Foram considerados 22 dias de trabalho e a tarifa de R$ 5,50 de ônibus, conforme DECRETO  Nº 036/E, DE 28 DE ABRIL DE 2025.
</t>
    </r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9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10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>: Coforme instrumento coletivo adotado.</t>
    </r>
  </si>
  <si>
    <t>Tela de Proteção para roçagem 3 x 1,5 mts</t>
  </si>
  <si>
    <t>INSUMOS (POR LOCALIDADE) (BOA VISTA-RR)</t>
  </si>
  <si>
    <t>INSUMOS (POR LOCALIDADE) (Pacaraima-RR)</t>
  </si>
  <si>
    <t xml:space="preserve">INSUMOS (POR LOCALIDADE) (Bonfim-RR) </t>
  </si>
  <si>
    <t>Glifosato (mata mato) p/ área seca</t>
  </si>
  <si>
    <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</si>
  <si>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t>RR000014/2026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</si>
</sst>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&quot;R$&quot;\ #,##0.00"/>
    <numFmt numFmtId="166" formatCode="&quot;R$ &quot;#,##0.00"/>
    <numFmt numFmtId="167" formatCode="&quot;R$ &quot;#,##0.00;[Red]&quot;-R$ &quot;#,##0.00"/>
    <numFmt numFmtId="168" formatCode="0.000%"/>
    <numFmt numFmtId="169" formatCode="[$R$ -416]#,##0.00"/>
  </numFmts>
  <fonts count="47">
    <font>
      <sz val="11"/>
      <color theme="1"/>
      <name val="Calibri"/>
      <scheme val="minor"/>
    </font>
    <font>
      <b/>
      <sz val="14"/>
      <color rgb="FF000000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Times New Roman"/>
    </font>
    <font>
      <b/>
      <sz val="14"/>
      <color theme="1"/>
      <name val="Calibri"/>
    </font>
    <font>
      <sz val="10"/>
      <color rgb="FF000000"/>
      <name val="Calibri"/>
    </font>
    <font>
      <sz val="9"/>
      <color theme="1"/>
      <name val="Arial"/>
    </font>
    <font>
      <sz val="9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b/>
      <sz val="9"/>
      <color theme="1"/>
      <name val="Arial"/>
    </font>
    <font>
      <b/>
      <sz val="9"/>
      <color rgb="FF000000"/>
      <name val="Arial"/>
    </font>
    <font>
      <sz val="9"/>
      <color rgb="FFFF0000"/>
      <name val="Arial"/>
    </font>
    <font>
      <sz val="9"/>
      <color theme="0"/>
      <name val="Arial"/>
    </font>
    <font>
      <sz val="8"/>
      <color theme="1"/>
      <name val="Arial"/>
    </font>
    <font>
      <sz val="9"/>
      <color rgb="FF000000"/>
      <name val="Calibri"/>
    </font>
    <font>
      <b/>
      <sz val="9"/>
      <color rgb="FFFF0000"/>
      <name val="Arial"/>
    </font>
    <font>
      <i/>
      <sz val="9"/>
      <color theme="8"/>
      <name val="Arial"/>
    </font>
    <font>
      <i/>
      <sz val="9"/>
      <color rgb="FF4472C4"/>
      <name val="Arial"/>
    </font>
    <font>
      <sz val="10"/>
      <color theme="1"/>
      <name val="Arial"/>
    </font>
    <font>
      <sz val="10"/>
      <color rgb="FFE7E6E6"/>
      <name val="Calibri"/>
    </font>
    <font>
      <sz val="12"/>
      <color theme="1"/>
      <name val="Times New Roman"/>
    </font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</font>
    <font>
      <b/>
      <sz val="12"/>
      <color rgb="FFFF0000"/>
      <name val="Arial"/>
    </font>
    <font>
      <b/>
      <u/>
      <sz val="8"/>
      <color rgb="FF000000"/>
      <name val="Arial"/>
    </font>
    <font>
      <b/>
      <sz val="8"/>
      <color theme="1"/>
      <name val="Arial"/>
    </font>
    <font>
      <b/>
      <sz val="8"/>
      <color rgb="FF000000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3F3F3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rgb="FFBDBDBD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theme="2" tint="-0.14999847407452621"/>
        <bgColor rgb="FFF3F3F3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3F3F3"/>
      </patternFill>
    </fill>
    <fill>
      <patternFill patternType="solid">
        <fgColor theme="4" tint="0.79998168889431442"/>
        <bgColor rgb="FFEA9999"/>
      </patternFill>
    </fill>
    <fill>
      <patternFill patternType="solid">
        <fgColor rgb="FFFFFF00"/>
        <bgColor theme="0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31" fillId="0" borderId="0" applyFont="0" applyFill="0" applyBorder="0" applyAlignment="0" applyProtection="0"/>
  </cellStyleXfs>
  <cellXfs count="293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 wrapText="1"/>
    </xf>
    <xf numFmtId="165" fontId="5" fillId="3" borderId="9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11" fillId="3" borderId="9" xfId="0" applyFont="1" applyFill="1" applyBorder="1" applyAlignment="1">
      <alignment horizontal="center" vertical="top"/>
    </xf>
    <xf numFmtId="10" fontId="11" fillId="3" borderId="9" xfId="0" applyNumberFormat="1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10" fontId="8" fillId="0" borderId="0" xfId="0" applyNumberFormat="1" applyFont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10" fontId="8" fillId="0" borderId="11" xfId="0" applyNumberFormat="1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10" fontId="8" fillId="0" borderId="0" xfId="0" applyNumberFormat="1" applyFont="1"/>
    <xf numFmtId="10" fontId="8" fillId="0" borderId="1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0" fontId="8" fillId="0" borderId="12" xfId="0" applyNumberFormat="1" applyFont="1" applyBorder="1" applyAlignment="1">
      <alignment vertical="center"/>
    </xf>
    <xf numFmtId="0" fontId="14" fillId="0" borderId="1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10" fontId="13" fillId="0" borderId="21" xfId="0" applyNumberFormat="1" applyFont="1" applyBorder="1" applyAlignment="1">
      <alignment vertical="center"/>
    </xf>
    <xf numFmtId="166" fontId="9" fillId="0" borderId="0" xfId="0" applyNumberFormat="1" applyFont="1"/>
    <xf numFmtId="0" fontId="13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166" fontId="14" fillId="0" borderId="13" xfId="0" applyNumberFormat="1" applyFont="1" applyBorder="1" applyAlignment="1">
      <alignment horizontal="center" vertical="center" wrapText="1"/>
    </xf>
    <xf numFmtId="9" fontId="9" fillId="0" borderId="0" xfId="0" applyNumberFormat="1" applyFont="1"/>
    <xf numFmtId="0" fontId="15" fillId="0" borderId="0" xfId="0" applyFont="1"/>
    <xf numFmtId="10" fontId="9" fillId="0" borderId="0" xfId="0" applyNumberFormat="1" applyFont="1"/>
    <xf numFmtId="0" fontId="9" fillId="0" borderId="10" xfId="0" applyFont="1" applyBorder="1" applyAlignment="1">
      <alignment horizontal="left" vertical="center" wrapText="1"/>
    </xf>
    <xf numFmtId="166" fontId="9" fillId="0" borderId="13" xfId="0" applyNumberFormat="1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6" fontId="13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10" fontId="9" fillId="2" borderId="13" xfId="0" applyNumberFormat="1" applyFont="1" applyFill="1" applyBorder="1" applyAlignment="1">
      <alignment horizontal="center" vertical="center" wrapText="1"/>
    </xf>
    <xf numFmtId="166" fontId="9" fillId="2" borderId="1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10" fontId="13" fillId="2" borderId="13" xfId="0" applyNumberFormat="1" applyFont="1" applyFill="1" applyBorder="1" applyAlignment="1">
      <alignment horizontal="center" vertical="center" wrapText="1"/>
    </xf>
    <xf numFmtId="10" fontId="14" fillId="0" borderId="13" xfId="0" applyNumberFormat="1" applyFont="1" applyBorder="1" applyAlignment="1">
      <alignment horizontal="center" vertical="center" wrapText="1"/>
    </xf>
    <xf numFmtId="0" fontId="17" fillId="0" borderId="0" xfId="0" applyFont="1"/>
    <xf numFmtId="10" fontId="18" fillId="7" borderId="13" xfId="0" applyNumberFormat="1" applyFont="1" applyFill="1" applyBorder="1" applyAlignment="1">
      <alignment horizontal="center" vertical="center" wrapText="1"/>
    </xf>
    <xf numFmtId="167" fontId="14" fillId="0" borderId="13" xfId="0" applyNumberFormat="1" applyFont="1" applyBorder="1" applyAlignment="1">
      <alignment horizontal="center" vertical="center" wrapText="1"/>
    </xf>
    <xf numFmtId="166" fontId="9" fillId="8" borderId="13" xfId="0" applyNumberFormat="1" applyFont="1" applyFill="1" applyBorder="1" applyAlignment="1">
      <alignment horizontal="center" vertical="center" wrapText="1"/>
    </xf>
    <xf numFmtId="168" fontId="9" fillId="0" borderId="0" xfId="0" applyNumberFormat="1" applyFont="1"/>
    <xf numFmtId="0" fontId="13" fillId="0" borderId="13" xfId="0" applyFont="1" applyBorder="1" applyAlignment="1">
      <alignment vertical="center" wrapText="1"/>
    </xf>
    <xf numFmtId="10" fontId="9" fillId="8" borderId="13" xfId="0" applyNumberFormat="1" applyFont="1" applyFill="1" applyBorder="1" applyAlignment="1">
      <alignment horizontal="center" vertical="center" wrapText="1"/>
    </xf>
    <xf numFmtId="10" fontId="14" fillId="7" borderId="13" xfId="0" applyNumberFormat="1" applyFont="1" applyFill="1" applyBorder="1" applyAlignment="1">
      <alignment horizontal="center" vertical="center" wrapText="1"/>
    </xf>
    <xf numFmtId="10" fontId="13" fillId="2" borderId="23" xfId="0" applyNumberFormat="1" applyFont="1" applyFill="1" applyBorder="1" applyAlignment="1">
      <alignment horizontal="center" vertical="center" wrapText="1"/>
    </xf>
    <xf numFmtId="169" fontId="13" fillId="2" borderId="23" xfId="0" applyNumberFormat="1" applyFont="1" applyFill="1" applyBorder="1" applyAlignment="1">
      <alignment horizontal="center" vertical="center" wrapText="1"/>
    </xf>
    <xf numFmtId="10" fontId="9" fillId="0" borderId="1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21" fillId="0" borderId="12" xfId="0" applyFont="1" applyBorder="1"/>
    <xf numFmtId="0" fontId="13" fillId="0" borderId="0" xfId="0" applyFont="1" applyAlignment="1">
      <alignment horizontal="center" vertical="center"/>
    </xf>
    <xf numFmtId="0" fontId="13" fillId="8" borderId="23" xfId="0" applyFont="1" applyFill="1" applyBorder="1" applyAlignment="1">
      <alignment horizontal="center" vertical="center" wrapText="1"/>
    </xf>
    <xf numFmtId="164" fontId="9" fillId="8" borderId="13" xfId="0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10" fontId="14" fillId="0" borderId="2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10" fontId="9" fillId="0" borderId="18" xfId="0" applyNumberFormat="1" applyFont="1" applyBorder="1" applyAlignment="1">
      <alignment horizontal="center" vertical="center" wrapText="1"/>
    </xf>
    <xf numFmtId="164" fontId="9" fillId="8" borderId="27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10" fontId="14" fillId="0" borderId="19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166" fontId="13" fillId="8" borderId="2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166" fontId="13" fillId="0" borderId="13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7" fillId="3" borderId="9" xfId="0" applyFont="1" applyFill="1" applyBorder="1"/>
    <xf numFmtId="0" fontId="7" fillId="3" borderId="29" xfId="0" applyFont="1" applyFill="1" applyBorder="1"/>
    <xf numFmtId="0" fontId="7" fillId="3" borderId="13" xfId="0" applyFont="1" applyFill="1" applyBorder="1"/>
    <xf numFmtId="0" fontId="22" fillId="3" borderId="13" xfId="0" applyFont="1" applyFill="1" applyBorder="1"/>
    <xf numFmtId="0" fontId="7" fillId="3" borderId="0" xfId="0" applyFont="1" applyFill="1"/>
    <xf numFmtId="0" fontId="23" fillId="3" borderId="9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1" fontId="23" fillId="3" borderId="9" xfId="0" applyNumberFormat="1" applyFont="1" applyFill="1" applyBorder="1" applyAlignment="1">
      <alignment horizontal="center" vertical="center" wrapText="1"/>
    </xf>
    <xf numFmtId="169" fontId="23" fillId="3" borderId="9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/>
    <xf numFmtId="0" fontId="23" fillId="3" borderId="16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169" fontId="23" fillId="3" borderId="29" xfId="0" applyNumberFormat="1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169" fontId="23" fillId="3" borderId="13" xfId="0" applyNumberFormat="1" applyFont="1" applyFill="1" applyBorder="1" applyAlignment="1">
      <alignment horizontal="center" vertical="center" wrapText="1"/>
    </xf>
    <xf numFmtId="169" fontId="23" fillId="3" borderId="3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9" fontId="23" fillId="0" borderId="0" xfId="0" applyNumberFormat="1" applyFont="1" applyAlignment="1">
      <alignment horizontal="center" vertical="center" wrapText="1"/>
    </xf>
    <xf numFmtId="0" fontId="26" fillId="3" borderId="13" xfId="0" applyFont="1" applyFill="1" applyBorder="1"/>
    <xf numFmtId="0" fontId="32" fillId="0" borderId="6" xfId="0" applyFont="1" applyBorder="1" applyAlignment="1">
      <alignment horizontal="left" vertical="center" wrapText="1"/>
    </xf>
    <xf numFmtId="165" fontId="4" fillId="3" borderId="13" xfId="1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34" fillId="3" borderId="13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0" fillId="9" borderId="0" xfId="0" applyFill="1"/>
    <xf numFmtId="0" fontId="1" fillId="9" borderId="0" xfId="0" applyFont="1" applyFill="1" applyAlignment="1">
      <alignment horizontal="center" vertical="center"/>
    </xf>
    <xf numFmtId="0" fontId="34" fillId="3" borderId="13" xfId="0" applyFont="1" applyFill="1" applyBorder="1" applyAlignment="1">
      <alignment horizontal="center" vertical="center"/>
    </xf>
    <xf numFmtId="0" fontId="7" fillId="9" borderId="0" xfId="0" applyFont="1" applyFill="1"/>
    <xf numFmtId="1" fontId="23" fillId="9" borderId="9" xfId="0" applyNumberFormat="1" applyFont="1" applyFill="1" applyBorder="1" applyAlignment="1">
      <alignment horizontal="center" vertical="center" wrapText="1"/>
    </xf>
    <xf numFmtId="0" fontId="24" fillId="10" borderId="31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4" fontId="24" fillId="10" borderId="13" xfId="0" applyNumberFormat="1" applyFont="1" applyFill="1" applyBorder="1" applyAlignment="1">
      <alignment horizontal="center" vertical="center" wrapText="1"/>
    </xf>
    <xf numFmtId="0" fontId="24" fillId="11" borderId="13" xfId="0" applyFont="1" applyFill="1" applyBorder="1" applyAlignment="1">
      <alignment horizontal="left" vertical="center" wrapText="1"/>
    </xf>
    <xf numFmtId="0" fontId="7" fillId="3" borderId="35" xfId="0" applyFont="1" applyFill="1" applyBorder="1"/>
    <xf numFmtId="1" fontId="23" fillId="3" borderId="35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165" fontId="4" fillId="0" borderId="13" xfId="1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3" fillId="12" borderId="13" xfId="0" applyNumberFormat="1" applyFont="1" applyFill="1" applyBorder="1" applyAlignment="1">
      <alignment horizontal="center" vertical="center"/>
    </xf>
    <xf numFmtId="164" fontId="33" fillId="13" borderId="6" xfId="0" applyNumberFormat="1" applyFont="1" applyFill="1" applyBorder="1" applyAlignment="1">
      <alignment horizontal="center" vertical="center"/>
    </xf>
    <xf numFmtId="164" fontId="33" fillId="13" borderId="6" xfId="0" applyNumberFormat="1" applyFont="1" applyFill="1" applyBorder="1"/>
    <xf numFmtId="164" fontId="3" fillId="10" borderId="30" xfId="0" applyNumberFormat="1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24" fillId="11" borderId="13" xfId="0" applyFont="1" applyFill="1" applyBorder="1" applyAlignment="1">
      <alignment horizontal="center" vertical="center" wrapText="1"/>
    </xf>
    <xf numFmtId="165" fontId="24" fillId="11" borderId="13" xfId="0" applyNumberFormat="1" applyFont="1" applyFill="1" applyBorder="1" applyAlignment="1">
      <alignment horizontal="center" vertical="center" wrapText="1"/>
    </xf>
    <xf numFmtId="164" fontId="24" fillId="11" borderId="13" xfId="0" applyNumberFormat="1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left" vertical="center" wrapText="1"/>
    </xf>
    <xf numFmtId="0" fontId="24" fillId="10" borderId="13" xfId="0" applyFont="1" applyFill="1" applyBorder="1" applyAlignment="1">
      <alignment horizontal="center" vertical="center" wrapText="1"/>
    </xf>
    <xf numFmtId="165" fontId="24" fillId="10" borderId="13" xfId="0" applyNumberFormat="1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0" fontId="24" fillId="11" borderId="18" xfId="0" applyFont="1" applyFill="1" applyBorder="1" applyAlignment="1">
      <alignment horizontal="center" vertical="center" wrapText="1"/>
    </xf>
    <xf numFmtId="0" fontId="24" fillId="11" borderId="31" xfId="0" applyFont="1" applyFill="1" applyBorder="1" applyAlignment="1">
      <alignment horizontal="center" vertical="center" wrapText="1"/>
    </xf>
    <xf numFmtId="0" fontId="24" fillId="10" borderId="31" xfId="0" applyFont="1" applyFill="1" applyBorder="1" applyAlignment="1">
      <alignment horizontal="left" vertical="center" wrapText="1"/>
    </xf>
    <xf numFmtId="165" fontId="24" fillId="10" borderId="31" xfId="0" applyNumberFormat="1" applyFont="1" applyFill="1" applyBorder="1" applyAlignment="1">
      <alignment horizontal="center" vertical="center" wrapText="1"/>
    </xf>
    <xf numFmtId="0" fontId="24" fillId="11" borderId="31" xfId="0" applyFont="1" applyFill="1" applyBorder="1" applyAlignment="1">
      <alignment horizontal="left" vertical="center" wrapText="1"/>
    </xf>
    <xf numFmtId="165" fontId="24" fillId="11" borderId="31" xfId="0" applyNumberFormat="1" applyFont="1" applyFill="1" applyBorder="1" applyAlignment="1">
      <alignment horizontal="center" vertical="center" wrapText="1"/>
    </xf>
    <xf numFmtId="0" fontId="3" fillId="11" borderId="31" xfId="0" applyFont="1" applyFill="1" applyBorder="1" applyAlignment="1">
      <alignment horizontal="center" vertical="center" wrapText="1"/>
    </xf>
    <xf numFmtId="164" fontId="24" fillId="11" borderId="31" xfId="0" applyNumberFormat="1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24" fillId="10" borderId="38" xfId="0" applyFont="1" applyFill="1" applyBorder="1" applyAlignment="1">
      <alignment horizontal="left" vertical="center" wrapText="1"/>
    </xf>
    <xf numFmtId="0" fontId="24" fillId="10" borderId="38" xfId="0" applyFont="1" applyFill="1" applyBorder="1" applyAlignment="1">
      <alignment horizontal="center" vertical="center" wrapText="1"/>
    </xf>
    <xf numFmtId="0" fontId="3" fillId="11" borderId="36" xfId="0" applyFont="1" applyFill="1" applyBorder="1" applyAlignment="1">
      <alignment horizontal="center" vertical="center" wrapText="1"/>
    </xf>
    <xf numFmtId="0" fontId="0" fillId="9" borderId="36" xfId="0" applyFill="1" applyBorder="1"/>
    <xf numFmtId="0" fontId="24" fillId="10" borderId="36" xfId="0" applyFont="1" applyFill="1" applyBorder="1" applyAlignment="1">
      <alignment horizontal="center" vertical="center" wrapText="1"/>
    </xf>
    <xf numFmtId="0" fontId="24" fillId="11" borderId="36" xfId="0" applyFont="1" applyFill="1" applyBorder="1" applyAlignment="1">
      <alignment horizontal="center" vertical="center" wrapText="1"/>
    </xf>
    <xf numFmtId="165" fontId="24" fillId="11" borderId="36" xfId="0" applyNumberFormat="1" applyFont="1" applyFill="1" applyBorder="1" applyAlignment="1">
      <alignment horizontal="center" vertical="center" wrapText="1"/>
    </xf>
    <xf numFmtId="164" fontId="24" fillId="11" borderId="36" xfId="0" applyNumberFormat="1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24" fillId="9" borderId="36" xfId="0" applyFont="1" applyFill="1" applyBorder="1" applyAlignment="1">
      <alignment horizontal="center" vertical="center" wrapText="1"/>
    </xf>
    <xf numFmtId="165" fontId="24" fillId="9" borderId="36" xfId="0" applyNumberFormat="1" applyFont="1" applyFill="1" applyBorder="1" applyAlignment="1">
      <alignment horizontal="center" vertical="center" wrapText="1"/>
    </xf>
    <xf numFmtId="164" fontId="24" fillId="9" borderId="36" xfId="0" applyNumberFormat="1" applyFont="1" applyFill="1" applyBorder="1" applyAlignment="1">
      <alignment horizontal="center" vertical="center" wrapText="1"/>
    </xf>
    <xf numFmtId="0" fontId="33" fillId="11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left" vertical="center" wrapText="1"/>
    </xf>
    <xf numFmtId="0" fontId="32" fillId="11" borderId="13" xfId="0" applyFont="1" applyFill="1" applyBorder="1" applyAlignment="1">
      <alignment horizontal="center" vertical="center" wrapText="1"/>
    </xf>
    <xf numFmtId="165" fontId="32" fillId="11" borderId="13" xfId="0" applyNumberFormat="1" applyFont="1" applyFill="1" applyBorder="1" applyAlignment="1">
      <alignment horizontal="center" vertical="center" wrapText="1"/>
    </xf>
    <xf numFmtId="164" fontId="32" fillId="11" borderId="13" xfId="0" applyNumberFormat="1" applyFont="1" applyFill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left" vertical="center" wrapText="1"/>
    </xf>
    <xf numFmtId="0" fontId="32" fillId="10" borderId="13" xfId="0" applyFont="1" applyFill="1" applyBorder="1" applyAlignment="1">
      <alignment horizontal="center" vertical="center" wrapText="1"/>
    </xf>
    <xf numFmtId="164" fontId="32" fillId="10" borderId="13" xfId="0" applyNumberFormat="1" applyFont="1" applyFill="1" applyBorder="1" applyAlignment="1">
      <alignment horizontal="center" vertical="center" wrapText="1"/>
    </xf>
    <xf numFmtId="165" fontId="32" fillId="10" borderId="13" xfId="0" applyNumberFormat="1" applyFont="1" applyFill="1" applyBorder="1" applyAlignment="1">
      <alignment horizontal="center" vertical="center" wrapText="1"/>
    </xf>
    <xf numFmtId="0" fontId="32" fillId="10" borderId="31" xfId="0" applyFont="1" applyFill="1" applyBorder="1" applyAlignment="1">
      <alignment horizontal="left" vertical="center" wrapText="1"/>
    </xf>
    <xf numFmtId="0" fontId="32" fillId="11" borderId="31" xfId="0" applyFont="1" applyFill="1" applyBorder="1" applyAlignment="1">
      <alignment horizontal="left" vertical="center" wrapText="1"/>
    </xf>
    <xf numFmtId="0" fontId="32" fillId="10" borderId="18" xfId="0" applyFont="1" applyFill="1" applyBorder="1" applyAlignment="1">
      <alignment horizontal="left" vertical="center" wrapText="1"/>
    </xf>
    <xf numFmtId="0" fontId="32" fillId="10" borderId="31" xfId="0" applyFont="1" applyFill="1" applyBorder="1" applyAlignment="1">
      <alignment horizontal="center" vertical="center" wrapText="1"/>
    </xf>
    <xf numFmtId="0" fontId="32" fillId="11" borderId="31" xfId="0" applyFont="1" applyFill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left" vertical="center" wrapText="1"/>
    </xf>
    <xf numFmtId="0" fontId="38" fillId="11" borderId="13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left" vertical="center" wrapText="1"/>
    </xf>
    <xf numFmtId="164" fontId="25" fillId="17" borderId="18" xfId="0" applyNumberFormat="1" applyFont="1" applyFill="1" applyBorder="1" applyAlignment="1">
      <alignment vertical="center" wrapText="1"/>
    </xf>
    <xf numFmtId="0" fontId="25" fillId="18" borderId="13" xfId="0" applyFont="1" applyFill="1" applyBorder="1" applyAlignment="1">
      <alignment horizontal="center" vertical="center" wrapText="1"/>
    </xf>
    <xf numFmtId="8" fontId="25" fillId="17" borderId="13" xfId="0" applyNumberFormat="1" applyFont="1" applyFill="1" applyBorder="1" applyAlignment="1">
      <alignment horizontal="center" vertical="center" wrapText="1"/>
    </xf>
    <xf numFmtId="164" fontId="25" fillId="17" borderId="19" xfId="0" applyNumberFormat="1" applyFont="1" applyFill="1" applyBorder="1" applyAlignment="1">
      <alignment vertical="center" wrapText="1"/>
    </xf>
    <xf numFmtId="164" fontId="25" fillId="17" borderId="13" xfId="0" applyNumberFormat="1" applyFont="1" applyFill="1" applyBorder="1" applyAlignment="1">
      <alignment horizontal="center" vertical="center" wrapText="1"/>
    </xf>
    <xf numFmtId="3" fontId="25" fillId="18" borderId="13" xfId="0" applyNumberFormat="1" applyFont="1" applyFill="1" applyBorder="1" applyAlignment="1">
      <alignment horizontal="center" vertical="center" wrapText="1"/>
    </xf>
    <xf numFmtId="8" fontId="39" fillId="19" borderId="13" xfId="0" applyNumberFormat="1" applyFont="1" applyFill="1" applyBorder="1" applyAlignment="1">
      <alignment horizontal="center" vertical="center" wrapText="1"/>
    </xf>
    <xf numFmtId="0" fontId="38" fillId="11" borderId="18" xfId="0" applyFont="1" applyFill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center" vertical="center" wrapText="1"/>
    </xf>
    <xf numFmtId="10" fontId="40" fillId="7" borderId="13" xfId="0" applyNumberFormat="1" applyFont="1" applyFill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/>
    </xf>
    <xf numFmtId="165" fontId="24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164" fontId="24" fillId="0" borderId="13" xfId="0" applyNumberFormat="1" applyFont="1" applyFill="1" applyBorder="1" applyAlignment="1">
      <alignment horizontal="center" vertical="center" wrapText="1"/>
    </xf>
    <xf numFmtId="0" fontId="14" fillId="20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3" fillId="3" borderId="1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1" fillId="3" borderId="14" xfId="0" applyFont="1" applyFill="1" applyBorder="1" applyAlignment="1">
      <alignment horizontal="center" vertical="top"/>
    </xf>
    <xf numFmtId="0" fontId="8" fillId="5" borderId="1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13" fillId="0" borderId="10" xfId="0" applyFont="1" applyBorder="1" applyAlignment="1">
      <alignment horizontal="left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3" fillId="6" borderId="1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44" fillId="0" borderId="18" xfId="0" applyFont="1" applyBorder="1" applyAlignment="1">
      <alignment horizontal="center" vertical="center" wrapText="1"/>
    </xf>
    <xf numFmtId="0" fontId="46" fillId="0" borderId="19" xfId="0" applyFont="1" applyBorder="1"/>
    <xf numFmtId="0" fontId="46" fillId="0" borderId="20" xfId="0" applyFont="1" applyBorder="1"/>
    <xf numFmtId="0" fontId="9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10" fontId="9" fillId="0" borderId="18" xfId="0" applyNumberFormat="1" applyFont="1" applyBorder="1" applyAlignment="1">
      <alignment horizontal="center" vertical="center" wrapText="1"/>
    </xf>
    <xf numFmtId="164" fontId="9" fillId="8" borderId="18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2" fillId="0" borderId="21" xfId="0" applyFont="1" applyBorder="1"/>
    <xf numFmtId="0" fontId="13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16" fillId="0" borderId="31" xfId="0" applyFont="1" applyBorder="1" applyAlignment="1">
      <alignment horizontal="center" vertical="center" wrapText="1"/>
    </xf>
    <xf numFmtId="0" fontId="2" fillId="0" borderId="39" xfId="0" applyFont="1" applyBorder="1"/>
    <xf numFmtId="166" fontId="13" fillId="2" borderId="10" xfId="0" applyNumberFormat="1" applyFont="1" applyFill="1" applyBorder="1" applyAlignment="1">
      <alignment horizontal="center" vertical="center" wrapText="1"/>
    </xf>
    <xf numFmtId="166" fontId="13" fillId="2" borderId="22" xfId="0" applyNumberFormat="1" applyFont="1" applyFill="1" applyBorder="1" applyAlignment="1">
      <alignment horizontal="center" vertical="center" wrapText="1"/>
    </xf>
    <xf numFmtId="166" fontId="13" fillId="2" borderId="23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/>
    </xf>
    <xf numFmtId="0" fontId="18" fillId="0" borderId="1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  <xf numFmtId="0" fontId="2" fillId="0" borderId="22" xfId="0" applyFont="1" applyBorder="1"/>
    <xf numFmtId="0" fontId="20" fillId="0" borderId="21" xfId="0" applyFont="1" applyBorder="1" applyAlignment="1">
      <alignment horizontal="left" vertical="top" wrapText="1"/>
    </xf>
    <xf numFmtId="0" fontId="41" fillId="0" borderId="18" xfId="0" applyFont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" fillId="15" borderId="11" xfId="0" applyFont="1" applyFill="1" applyBorder="1"/>
    <xf numFmtId="0" fontId="2" fillId="15" borderId="12" xfId="0" applyFont="1" applyFill="1" applyBorder="1"/>
    <xf numFmtId="0" fontId="1" fillId="14" borderId="10" xfId="0" applyFont="1" applyFill="1" applyBorder="1" applyAlignment="1">
      <alignment horizontal="center" vertical="center"/>
    </xf>
    <xf numFmtId="0" fontId="2" fillId="14" borderId="11" xfId="0" applyFont="1" applyFill="1" applyBorder="1"/>
    <xf numFmtId="0" fontId="2" fillId="14" borderId="12" xfId="0" applyFont="1" applyFill="1" applyBorder="1"/>
    <xf numFmtId="0" fontId="33" fillId="15" borderId="10" xfId="0" applyFont="1" applyFill="1" applyBorder="1" applyAlignment="1">
      <alignment horizontal="center" vertical="center" wrapText="1"/>
    </xf>
    <xf numFmtId="0" fontId="32" fillId="15" borderId="11" xfId="0" applyFont="1" applyFill="1" applyBorder="1"/>
    <xf numFmtId="0" fontId="32" fillId="15" borderId="12" xfId="0" applyFont="1" applyFill="1" applyBorder="1"/>
    <xf numFmtId="0" fontId="25" fillId="16" borderId="10" xfId="0" applyFont="1" applyFill="1" applyBorder="1" applyAlignment="1">
      <alignment horizontal="center" vertical="center" wrapText="1"/>
    </xf>
    <xf numFmtId="0" fontId="2" fillId="16" borderId="11" xfId="0" applyFont="1" applyFill="1" applyBorder="1"/>
    <xf numFmtId="0" fontId="2" fillId="16" borderId="12" xfId="0" applyFont="1" applyFill="1" applyBorder="1"/>
    <xf numFmtId="0" fontId="3" fillId="15" borderId="26" xfId="0" applyFont="1" applyFill="1" applyBorder="1" applyAlignment="1">
      <alignment horizontal="center" vertical="center" wrapText="1"/>
    </xf>
    <xf numFmtId="0" fontId="2" fillId="15" borderId="35" xfId="0" applyFont="1" applyFill="1" applyBorder="1"/>
    <xf numFmtId="0" fontId="2" fillId="15" borderId="37" xfId="0" applyFont="1" applyFill="1" applyBorder="1"/>
    <xf numFmtId="0" fontId="33" fillId="15" borderId="32" xfId="0" applyFont="1" applyFill="1" applyBorder="1" applyAlignment="1">
      <alignment horizontal="center" vertical="center" wrapText="1"/>
    </xf>
    <xf numFmtId="0" fontId="2" fillId="15" borderId="33" xfId="0" applyFont="1" applyFill="1" applyBorder="1"/>
    <xf numFmtId="0" fontId="2" fillId="15" borderId="34" xfId="0" applyFont="1" applyFill="1" applyBorder="1"/>
    <xf numFmtId="0" fontId="3" fillId="15" borderId="10" xfId="0" applyFont="1" applyFill="1" applyBorder="1" applyAlignment="1">
      <alignment horizontal="center" vertical="center" wrapText="1"/>
    </xf>
    <xf numFmtId="0" fontId="3" fillId="15" borderId="3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11">
    <dxf>
      <border outline="0">
        <left style="thin">
          <color rgb="FF000000"/>
        </left>
      </border>
    </dxf>
    <dxf>
      <border outline="0">
        <right style="thin">
          <color rgb="FF000000"/>
        </right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>
    <tableStyle name="Mat. e Fer. BVB-style" pivot="0" count="3" xr9:uid="{00000000-0011-0000-FFFF-FFFF00000000}">
      <tableStyleElement type="headerRow" dxfId="10"/>
      <tableStyleElement type="firstRowStripe" dxfId="9"/>
      <tableStyleElement type="secondRowStripe" dxfId="8"/>
    </tableStyle>
    <tableStyle name="Mat. e Fer. PAC-style" pivot="0" count="3" xr9:uid="{00000000-0011-0000-FFFF-FFFF01000000}">
      <tableStyleElement type="headerRow" dxfId="7"/>
      <tableStyleElement type="firstRowStripe" dxfId="6"/>
      <tableStyleElement type="secondRowStripe" dxfId="5"/>
    </tableStyle>
    <tableStyle name="Mat. e Fer. BONFIM-style" pivot="0" count="3" xr9:uid="{00000000-0011-0000-FFFF-FFFF02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2:F9">
  <tableColumns count="4">
    <tableColumn id="1" xr3:uid="{00000000-0010-0000-0000-000001000000}" name="LOCAL"/>
    <tableColumn id="2" xr3:uid="{00000000-0010-0000-0000-000002000000}" name="SR" dataDxfId="1"/>
    <tableColumn id="3" xr3:uid="{00000000-0010-0000-0000-000003000000}" name="PACARAIMA"/>
    <tableColumn id="4" xr3:uid="{00000000-0010-0000-0000-000004000000}" name="BONFIM" dataDxfId="0"/>
  </tableColumns>
  <tableStyleInfo name="Mat. e Fer. BVB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C2:F9">
  <tableColumns count="4">
    <tableColumn id="1" xr3:uid="{00000000-0010-0000-0100-000001000000}" name="LOCAL"/>
    <tableColumn id="2" xr3:uid="{00000000-0010-0000-0100-000002000000}" name="SR"/>
    <tableColumn id="3" xr3:uid="{00000000-0010-0000-0100-000003000000}" name="PACARAIMA"/>
    <tableColumn id="4" xr3:uid="{00000000-0010-0000-0100-000004000000}" name="BONFIM"/>
  </tableColumns>
  <tableStyleInfo name="Mat. e Fer. PAC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C2:F9">
  <tableColumns count="4">
    <tableColumn id="1" xr3:uid="{00000000-0010-0000-0200-000001000000}" name="LOCAL"/>
    <tableColumn id="2" xr3:uid="{00000000-0010-0000-0200-000002000000}" name="SR"/>
    <tableColumn id="3" xr3:uid="{00000000-0010-0000-0200-000003000000}" name="PACARAIMA"/>
    <tableColumn id="4" xr3:uid="{00000000-0010-0000-0200-000004000000}" name="BONFIM"/>
  </tableColumns>
  <tableStyleInfo name="Mat. e Fer. BONFIM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workbookViewId="0">
      <selection activeCell="D15" sqref="D15"/>
    </sheetView>
  </sheetViews>
  <sheetFormatPr defaultColWidth="14.42578125" defaultRowHeight="15" customHeight="1"/>
  <cols>
    <col min="1" max="2" width="8.7109375" customWidth="1"/>
    <col min="3" max="3" width="12.7109375" customWidth="1"/>
    <col min="4" max="4" width="48.5703125" customWidth="1"/>
    <col min="5" max="5" width="12.7109375" customWidth="1"/>
    <col min="6" max="6" width="11.7109375" customWidth="1"/>
    <col min="7" max="7" width="9.5703125" customWidth="1"/>
    <col min="8" max="8" width="15.5703125" customWidth="1"/>
    <col min="9" max="9" width="16.5703125" customWidth="1"/>
    <col min="10" max="10" width="15.5703125" customWidth="1"/>
    <col min="11" max="26" width="8.7109375" customWidth="1"/>
  </cols>
  <sheetData>
    <row r="1" spans="1:15" ht="1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8.75">
      <c r="A2" s="119"/>
      <c r="B2" s="208" t="s">
        <v>0</v>
      </c>
      <c r="C2" s="209"/>
      <c r="D2" s="209"/>
      <c r="E2" s="209"/>
      <c r="F2" s="209"/>
      <c r="G2" s="209"/>
      <c r="H2" s="209"/>
      <c r="I2" s="209"/>
      <c r="J2" s="210"/>
      <c r="K2" s="119"/>
      <c r="L2" s="119"/>
      <c r="M2" s="119"/>
      <c r="N2" s="119"/>
      <c r="O2" s="119"/>
    </row>
    <row r="3" spans="1:15" ht="30.75" customHeight="1">
      <c r="A3" s="119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19"/>
      <c r="L3" s="119"/>
      <c r="M3" s="119"/>
      <c r="N3" s="119"/>
      <c r="O3" s="119"/>
    </row>
    <row r="4" spans="1:15" ht="30">
      <c r="A4" s="119"/>
      <c r="B4" s="211">
        <v>1</v>
      </c>
      <c r="C4" s="2">
        <v>1</v>
      </c>
      <c r="D4" s="114" t="s">
        <v>279</v>
      </c>
      <c r="E4" s="2">
        <v>24317</v>
      </c>
      <c r="F4" s="2" t="s">
        <v>10</v>
      </c>
      <c r="G4" s="2">
        <v>3</v>
      </c>
      <c r="H4" s="3">
        <f>'Jardinagem - BVB'!E149</f>
        <v>6281.46</v>
      </c>
      <c r="I4" s="3">
        <f>G4*H4</f>
        <v>18844.38</v>
      </c>
      <c r="J4" s="3">
        <f>I4*12</f>
        <v>226132.56</v>
      </c>
      <c r="K4" s="119"/>
      <c r="L4" s="119"/>
      <c r="M4" s="119"/>
      <c r="N4" s="119"/>
      <c r="O4" s="119"/>
    </row>
    <row r="5" spans="1:15" ht="30">
      <c r="A5" s="119"/>
      <c r="B5" s="212"/>
      <c r="C5" s="2">
        <v>2</v>
      </c>
      <c r="D5" s="114" t="s">
        <v>297</v>
      </c>
      <c r="E5" s="2">
        <v>24317</v>
      </c>
      <c r="F5" s="2" t="s">
        <v>10</v>
      </c>
      <c r="G5" s="2">
        <v>1</v>
      </c>
      <c r="H5" s="3">
        <f>'Jardinagem - PAC'!E149</f>
        <v>6238.52</v>
      </c>
      <c r="I5" s="3">
        <f t="shared" ref="I5:I6" si="0">G5*H5</f>
        <v>6238.52</v>
      </c>
      <c r="J5" s="3">
        <f t="shared" ref="J5:J6" si="1">I5*12</f>
        <v>74862.240000000005</v>
      </c>
      <c r="K5" s="119"/>
      <c r="L5" s="119"/>
      <c r="M5" s="119"/>
      <c r="N5" s="119"/>
      <c r="O5" s="119"/>
    </row>
    <row r="6" spans="1:15" ht="30">
      <c r="A6" s="119"/>
      <c r="B6" s="213"/>
      <c r="C6" s="2">
        <v>3</v>
      </c>
      <c r="D6" s="114" t="s">
        <v>296</v>
      </c>
      <c r="E6" s="2">
        <v>24317</v>
      </c>
      <c r="F6" s="2" t="s">
        <v>10</v>
      </c>
      <c r="G6" s="2">
        <v>1</v>
      </c>
      <c r="H6" s="3">
        <f>'Jardinagem - BONFIM'!E149</f>
        <v>6187.42</v>
      </c>
      <c r="I6" s="3">
        <f t="shared" si="0"/>
        <v>6187.42</v>
      </c>
      <c r="J6" s="3">
        <f t="shared" si="1"/>
        <v>74249.040000000008</v>
      </c>
      <c r="K6" s="119"/>
      <c r="L6" s="119"/>
      <c r="M6" s="119"/>
      <c r="N6" s="119"/>
      <c r="O6" s="119"/>
    </row>
    <row r="7" spans="1:15">
      <c r="A7" s="119"/>
      <c r="B7" s="214" t="s">
        <v>11</v>
      </c>
      <c r="C7" s="209"/>
      <c r="D7" s="209"/>
      <c r="E7" s="209"/>
      <c r="F7" s="209"/>
      <c r="G7" s="209"/>
      <c r="H7" s="210"/>
      <c r="I7" s="137">
        <f>SUM(I4:I6)</f>
        <v>31270.32</v>
      </c>
      <c r="J7" s="138">
        <f>SUM(J4:J6)</f>
        <v>375243.83999999997</v>
      </c>
      <c r="K7" s="119"/>
      <c r="L7" s="119"/>
      <c r="M7" s="119"/>
      <c r="N7" s="119"/>
      <c r="O7" s="119"/>
    </row>
    <row r="8" spans="1:15" ht="1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</row>
    <row r="9" spans="1:15" ht="15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1:15" ht="15" customHeight="1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spans="1:15" ht="15" customHeight="1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spans="1:15" ht="15" customHeight="1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spans="1:15" ht="15" customHeight="1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spans="1:15" ht="15" customHeight="1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</row>
    <row r="15" spans="1:15" ht="15" customHeight="1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spans="1:15" ht="1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J2"/>
    <mergeCell ref="B4:B6"/>
    <mergeCell ref="B7:H7"/>
  </mergeCells>
  <pageMargins left="0.51181102362204722" right="0.51181102362204722" top="0.78740157480314965" bottom="0.78740157480314965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zoomScale="85" zoomScaleNormal="85" workbookViewId="0">
      <selection activeCell="H13" sqref="H13"/>
    </sheetView>
  </sheetViews>
  <sheetFormatPr defaultColWidth="14.42578125" defaultRowHeight="15" customHeight="1"/>
  <cols>
    <col min="1" max="1" width="5.42578125" customWidth="1"/>
    <col min="2" max="2" width="6" customWidth="1"/>
    <col min="3" max="3" width="69.7109375" customWidth="1"/>
    <col min="4" max="4" width="16" customWidth="1"/>
    <col min="5" max="5" width="11.85546875" customWidth="1"/>
    <col min="6" max="6" width="13.85546875" customWidth="1"/>
    <col min="7" max="7" width="18" customWidth="1"/>
    <col min="8" max="8" width="61.7109375" customWidth="1"/>
    <col min="9" max="26" width="9.140625" customWidth="1"/>
  </cols>
  <sheetData>
    <row r="1" spans="1:2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.75">
      <c r="A2" s="4"/>
      <c r="B2" s="215" t="s">
        <v>12</v>
      </c>
      <c r="C2" s="221"/>
      <c r="D2" s="221"/>
      <c r="E2" s="221"/>
      <c r="F2" s="221"/>
      <c r="G2" s="22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0">
      <c r="A3" s="4"/>
      <c r="B3" s="5" t="s">
        <v>13</v>
      </c>
      <c r="C3" s="5" t="s">
        <v>3</v>
      </c>
      <c r="D3" s="6" t="s">
        <v>14</v>
      </c>
      <c r="E3" s="6" t="s">
        <v>15</v>
      </c>
      <c r="F3" s="6" t="s">
        <v>16</v>
      </c>
      <c r="G3" s="6" t="s">
        <v>17</v>
      </c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0">
      <c r="A4" s="4"/>
      <c r="B4" s="8">
        <v>1</v>
      </c>
      <c r="C4" s="9" t="s">
        <v>18</v>
      </c>
      <c r="D4" s="115">
        <v>101.08</v>
      </c>
      <c r="E4" s="10">
        <v>12</v>
      </c>
      <c r="F4" s="10">
        <v>4</v>
      </c>
      <c r="G4" s="11">
        <f t="shared" ref="G4:G9" si="0">D4*F4/E4</f>
        <v>33.693333333333335</v>
      </c>
      <c r="H4" s="1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5">
      <c r="A5" s="4"/>
      <c r="B5" s="8">
        <v>2</v>
      </c>
      <c r="C5" s="9" t="s">
        <v>19</v>
      </c>
      <c r="D5" s="115">
        <v>44</v>
      </c>
      <c r="E5" s="10">
        <v>12</v>
      </c>
      <c r="F5" s="10">
        <v>4</v>
      </c>
      <c r="G5" s="11">
        <f t="shared" si="0"/>
        <v>14.666666666666666</v>
      </c>
      <c r="H5" s="12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>
      <c r="A6" s="4"/>
      <c r="B6" s="8">
        <v>3</v>
      </c>
      <c r="C6" s="13" t="s">
        <v>20</v>
      </c>
      <c r="D6" s="115">
        <v>52.57</v>
      </c>
      <c r="E6" s="10">
        <v>12</v>
      </c>
      <c r="F6" s="10">
        <v>4</v>
      </c>
      <c r="G6" s="11">
        <f t="shared" si="0"/>
        <v>17.523333333333333</v>
      </c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8">
        <v>4</v>
      </c>
      <c r="C7" s="13" t="s">
        <v>21</v>
      </c>
      <c r="D7" s="115">
        <v>17.059999999999999</v>
      </c>
      <c r="E7" s="10">
        <v>12</v>
      </c>
      <c r="F7" s="10">
        <v>1</v>
      </c>
      <c r="G7" s="11">
        <f t="shared" si="0"/>
        <v>1.4216666666666666</v>
      </c>
      <c r="H7" s="12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8">
        <v>5</v>
      </c>
      <c r="C8" s="13" t="s">
        <v>22</v>
      </c>
      <c r="D8" s="115">
        <v>35.81</v>
      </c>
      <c r="E8" s="10">
        <v>12</v>
      </c>
      <c r="F8" s="10">
        <v>4</v>
      </c>
      <c r="G8" s="11">
        <f t="shared" si="0"/>
        <v>11.936666666666667</v>
      </c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8">
        <v>6</v>
      </c>
      <c r="C9" s="13" t="s">
        <v>280</v>
      </c>
      <c r="D9" s="115">
        <v>40</v>
      </c>
      <c r="E9" s="10">
        <v>12</v>
      </c>
      <c r="F9" s="10">
        <v>4</v>
      </c>
      <c r="G9" s="11">
        <f t="shared" si="0"/>
        <v>13.333333333333334</v>
      </c>
      <c r="H9" s="1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4"/>
      <c r="B10" s="218" t="s">
        <v>23</v>
      </c>
      <c r="C10" s="219"/>
      <c r="D10" s="219"/>
      <c r="E10" s="219"/>
      <c r="F10" s="220"/>
      <c r="G10" s="136">
        <f>SUM(G4:G9)</f>
        <v>92.574999999999989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14"/>
      <c r="C11" s="14"/>
      <c r="D11" s="14"/>
      <c r="E11" s="14"/>
      <c r="F11" s="14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4"/>
      <c r="C12" s="4"/>
      <c r="D12" s="16"/>
      <c r="E12" s="4"/>
      <c r="F12" s="16"/>
      <c r="G12" s="1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>
      <c r="A13" s="4"/>
      <c r="B13" s="215" t="s">
        <v>24</v>
      </c>
      <c r="C13" s="216"/>
      <c r="D13" s="216"/>
      <c r="E13" s="216"/>
      <c r="F13" s="216"/>
      <c r="G13" s="21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0">
      <c r="A14" s="4"/>
      <c r="B14" s="5" t="s">
        <v>13</v>
      </c>
      <c r="C14" s="5" t="s">
        <v>3</v>
      </c>
      <c r="D14" s="6" t="s">
        <v>14</v>
      </c>
      <c r="E14" s="6" t="s">
        <v>15</v>
      </c>
      <c r="F14" s="6" t="s">
        <v>16</v>
      </c>
      <c r="G14" s="6" t="s">
        <v>17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45">
      <c r="A15" s="4"/>
      <c r="B15" s="8">
        <v>1</v>
      </c>
      <c r="C15" s="9" t="s">
        <v>25</v>
      </c>
      <c r="D15" s="115">
        <v>13.3</v>
      </c>
      <c r="E15" s="10">
        <v>12</v>
      </c>
      <c r="F15" s="10">
        <v>12</v>
      </c>
      <c r="G15" s="11">
        <f>D15*F15/E15</f>
        <v>13.300000000000002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>
      <c r="A16" s="4"/>
      <c r="B16" s="8">
        <v>2</v>
      </c>
      <c r="C16" s="13" t="s">
        <v>26</v>
      </c>
      <c r="D16" s="115">
        <v>37.700000000000003</v>
      </c>
      <c r="E16" s="10">
        <v>12</v>
      </c>
      <c r="F16" s="10">
        <v>6</v>
      </c>
      <c r="G16" s="11">
        <f t="shared" ref="G16:G21" si="1">D16*F16/E16</f>
        <v>18.850000000000001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>
      <c r="A17" s="4"/>
      <c r="B17" s="8">
        <v>3</v>
      </c>
      <c r="C17" s="13" t="s">
        <v>27</v>
      </c>
      <c r="D17" s="115">
        <v>55.4</v>
      </c>
      <c r="E17" s="10">
        <v>12</v>
      </c>
      <c r="F17" s="10">
        <v>2</v>
      </c>
      <c r="G17" s="11">
        <f t="shared" si="1"/>
        <v>9.2333333333333325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"/>
      <c r="B18" s="131">
        <v>4</v>
      </c>
      <c r="C18" s="132" t="s">
        <v>28</v>
      </c>
      <c r="D18" s="133">
        <v>5.53</v>
      </c>
      <c r="E18" s="134">
        <v>12</v>
      </c>
      <c r="F18" s="134">
        <v>24</v>
      </c>
      <c r="G18" s="135">
        <f t="shared" si="1"/>
        <v>11.06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116"/>
      <c r="B19" s="8">
        <v>5</v>
      </c>
      <c r="C19" s="132" t="s">
        <v>293</v>
      </c>
      <c r="D19" s="133">
        <v>81</v>
      </c>
      <c r="E19" s="134">
        <v>12</v>
      </c>
      <c r="F19" s="134">
        <v>1</v>
      </c>
      <c r="G19" s="135">
        <f t="shared" si="1"/>
        <v>6.75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</row>
    <row r="20" spans="1:26">
      <c r="A20" s="116"/>
      <c r="B20" s="131">
        <v>6</v>
      </c>
      <c r="C20" s="132" t="s">
        <v>294</v>
      </c>
      <c r="D20" s="133">
        <v>43.8</v>
      </c>
      <c r="E20" s="134">
        <v>12</v>
      </c>
      <c r="F20" s="134">
        <v>1</v>
      </c>
      <c r="G20" s="135">
        <f t="shared" si="1"/>
        <v>3.65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</row>
    <row r="21" spans="1:26">
      <c r="A21" s="4"/>
      <c r="B21" s="8">
        <v>7</v>
      </c>
      <c r="C21" s="13" t="s">
        <v>29</v>
      </c>
      <c r="D21" s="115">
        <v>1.1499999999999999</v>
      </c>
      <c r="E21" s="10">
        <v>12</v>
      </c>
      <c r="F21" s="10">
        <v>24</v>
      </c>
      <c r="G21" s="11">
        <f t="shared" si="1"/>
        <v>2.2999999999999998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>
      <c r="A22" s="116"/>
      <c r="B22" s="131">
        <v>8</v>
      </c>
      <c r="C22" s="13" t="s">
        <v>30</v>
      </c>
      <c r="D22" s="115">
        <v>10.199999999999999</v>
      </c>
      <c r="E22" s="10">
        <v>12</v>
      </c>
      <c r="F22" s="10">
        <v>4</v>
      </c>
      <c r="G22" s="11">
        <f>D22*F22/E22</f>
        <v>3.4</v>
      </c>
      <c r="H22" s="116"/>
      <c r="I22" s="4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</row>
    <row r="23" spans="1:26">
      <c r="A23" s="4"/>
      <c r="B23" s="8">
        <v>9</v>
      </c>
      <c r="C23" s="132" t="s">
        <v>295</v>
      </c>
      <c r="D23" s="133">
        <v>38.49</v>
      </c>
      <c r="E23" s="134">
        <v>12</v>
      </c>
      <c r="F23" s="134">
        <v>2</v>
      </c>
      <c r="G23" s="135">
        <f>D23*F23/E23</f>
        <v>6.415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218" t="s">
        <v>31</v>
      </c>
      <c r="C24" s="216"/>
      <c r="D24" s="216"/>
      <c r="E24" s="216"/>
      <c r="F24" s="217"/>
      <c r="G24" s="136">
        <f>SUM(G15:G23)</f>
        <v>74.958333333333357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4">
    <mergeCell ref="B13:G13"/>
    <mergeCell ref="B24:F24"/>
    <mergeCell ref="B10:F10"/>
    <mergeCell ref="B2:G2"/>
  </mergeCells>
  <pageMargins left="0.51181102362204722" right="0.51181102362204722" top="0.78740157480314965" bottom="0.78740157480314965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8"/>
  <sheetViews>
    <sheetView showGridLines="0" tabSelected="1" workbookViewId="0">
      <selection activeCell="E22" sqref="E22"/>
    </sheetView>
  </sheetViews>
  <sheetFormatPr defaultColWidth="14.42578125" defaultRowHeight="15" customHeight="1"/>
  <cols>
    <col min="1" max="1" width="6.42578125" customWidth="1"/>
    <col min="2" max="2" width="6.28515625" customWidth="1"/>
    <col min="3" max="3" width="60.42578125" customWidth="1"/>
    <col min="4" max="4" width="20.28515625" customWidth="1"/>
    <col min="5" max="5" width="21" customWidth="1"/>
    <col min="6" max="6" width="26.7109375" customWidth="1"/>
    <col min="7" max="7" width="8.42578125" customWidth="1"/>
    <col min="8" max="9" width="10.140625" customWidth="1"/>
    <col min="10" max="10" width="8.42578125" customWidth="1"/>
    <col min="11" max="26" width="8.7109375" customWidth="1"/>
  </cols>
  <sheetData>
    <row r="1" spans="1:26" ht="15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>
      <c r="A2" s="18"/>
      <c r="B2" s="223" t="s">
        <v>302</v>
      </c>
      <c r="C2" s="209"/>
      <c r="D2" s="209"/>
      <c r="E2" s="209"/>
      <c r="F2" s="210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2" customHeight="1">
      <c r="A3" s="18"/>
      <c r="B3" s="20"/>
      <c r="C3" s="20"/>
      <c r="D3" s="21"/>
      <c r="E3" s="22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" customHeight="1">
      <c r="A4" s="18"/>
      <c r="B4" s="20"/>
      <c r="C4" s="20"/>
      <c r="D4" s="21"/>
      <c r="E4" s="22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6.5" customHeight="1">
      <c r="A5" s="18"/>
      <c r="B5" s="224" t="s">
        <v>32</v>
      </c>
      <c r="C5" s="225"/>
      <c r="D5" s="225"/>
      <c r="E5" s="225"/>
      <c r="F5" s="226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 customHeight="1">
      <c r="A6" s="18"/>
      <c r="B6" s="227" t="s">
        <v>33</v>
      </c>
      <c r="C6" s="225"/>
      <c r="D6" s="225"/>
      <c r="E6" s="225"/>
      <c r="F6" s="226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2" customHeight="1">
      <c r="A7" s="18"/>
      <c r="B7" s="23"/>
      <c r="C7" s="23"/>
      <c r="D7" s="24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75" customHeight="1">
      <c r="A8" s="18"/>
      <c r="B8" s="228" t="s">
        <v>34</v>
      </c>
      <c r="C8" s="225"/>
      <c r="D8" s="225"/>
      <c r="E8" s="225"/>
      <c r="F8" s="226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.75" customHeight="1">
      <c r="A9" s="18"/>
      <c r="B9" s="25"/>
      <c r="C9" s="25"/>
      <c r="D9" s="26"/>
      <c r="E9" s="2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2" customHeight="1">
      <c r="A10" s="18"/>
      <c r="B10" s="229" t="s">
        <v>301</v>
      </c>
      <c r="C10" s="230"/>
      <c r="D10" s="230"/>
      <c r="E10" s="230"/>
      <c r="F10" s="23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" customHeight="1">
      <c r="A11" s="18"/>
      <c r="B11" s="231"/>
      <c r="C11" s="232"/>
      <c r="D11" s="232"/>
      <c r="E11" s="232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0.25" customHeight="1">
      <c r="A12" s="18"/>
      <c r="B12" s="239" t="s">
        <v>35</v>
      </c>
      <c r="C12" s="216"/>
      <c r="D12" s="216"/>
      <c r="E12" s="217"/>
      <c r="F12" s="27" t="s">
        <v>36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" customHeight="1">
      <c r="A13" s="18"/>
      <c r="B13" s="28">
        <v>1</v>
      </c>
      <c r="C13" s="29" t="s">
        <v>37</v>
      </c>
      <c r="D13" s="30"/>
      <c r="E13" s="31" t="s">
        <v>38</v>
      </c>
      <c r="F13" s="233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" customHeight="1">
      <c r="A14" s="18"/>
      <c r="B14" s="28">
        <v>2</v>
      </c>
      <c r="C14" s="29" t="s">
        <v>39</v>
      </c>
      <c r="D14" s="32"/>
      <c r="E14" s="199" t="s">
        <v>303</v>
      </c>
      <c r="F14" s="23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" customHeight="1">
      <c r="A15" s="18"/>
      <c r="B15" s="28">
        <v>3</v>
      </c>
      <c r="C15" s="29" t="s">
        <v>41</v>
      </c>
      <c r="D15" s="33"/>
      <c r="E15" s="34" t="s">
        <v>42</v>
      </c>
      <c r="F15" s="234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" customHeight="1">
      <c r="A16" s="18"/>
      <c r="B16" s="28">
        <v>4</v>
      </c>
      <c r="C16" s="29" t="s">
        <v>43</v>
      </c>
      <c r="D16" s="30"/>
      <c r="E16" s="34" t="s">
        <v>44</v>
      </c>
      <c r="F16" s="234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" customHeight="1">
      <c r="A17" s="18"/>
      <c r="B17" s="28">
        <v>5</v>
      </c>
      <c r="C17" s="29" t="s">
        <v>45</v>
      </c>
      <c r="D17" s="30"/>
      <c r="E17" s="34">
        <v>1</v>
      </c>
      <c r="F17" s="234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" customHeight="1">
      <c r="A18" s="18"/>
      <c r="B18" s="28">
        <v>6</v>
      </c>
      <c r="C18" s="29" t="s">
        <v>46</v>
      </c>
      <c r="D18" s="30"/>
      <c r="E18" s="34">
        <v>12</v>
      </c>
      <c r="F18" s="234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" customHeight="1">
      <c r="A19" s="18"/>
      <c r="B19" s="28">
        <v>7</v>
      </c>
      <c r="C19" s="29" t="s">
        <v>47</v>
      </c>
      <c r="D19" s="30"/>
      <c r="E19" s="35">
        <v>1691.93</v>
      </c>
      <c r="F19" s="234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8" customHeight="1">
      <c r="A20" s="18"/>
      <c r="B20" s="28">
        <v>8</v>
      </c>
      <c r="C20" s="29" t="s">
        <v>48</v>
      </c>
      <c r="D20" s="30"/>
      <c r="E20" s="36" t="s">
        <v>283</v>
      </c>
      <c r="F20" s="234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" customHeight="1">
      <c r="A21" s="18"/>
      <c r="B21" s="28">
        <v>9</v>
      </c>
      <c r="C21" s="37" t="s">
        <v>49</v>
      </c>
      <c r="D21" s="38"/>
      <c r="E21" s="39" t="s">
        <v>50</v>
      </c>
      <c r="F21" s="23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" customHeight="1">
      <c r="A22" s="18"/>
      <c r="B22" s="28">
        <v>10</v>
      </c>
      <c r="C22" s="37" t="s">
        <v>51</v>
      </c>
      <c r="D22" s="38"/>
      <c r="E22" s="39" t="s">
        <v>52</v>
      </c>
      <c r="F22" s="234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" customHeight="1">
      <c r="A23" s="18"/>
      <c r="B23" s="28">
        <v>11</v>
      </c>
      <c r="C23" s="37" t="s">
        <v>53</v>
      </c>
      <c r="D23" s="38"/>
      <c r="E23" s="207" t="s">
        <v>327</v>
      </c>
      <c r="F23" s="234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" customHeight="1">
      <c r="A24" s="18"/>
      <c r="B24" s="28">
        <v>12</v>
      </c>
      <c r="C24" s="37" t="s">
        <v>55</v>
      </c>
      <c r="D24" s="38"/>
      <c r="E24" s="41">
        <v>45658</v>
      </c>
      <c r="F24" s="235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" customHeight="1">
      <c r="A25" s="18"/>
      <c r="B25" s="42"/>
      <c r="C25" s="42"/>
      <c r="D25" s="43"/>
      <c r="E25" s="42"/>
      <c r="F25" s="44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" customHeight="1">
      <c r="A26" s="18"/>
      <c r="B26" s="240" t="s">
        <v>56</v>
      </c>
      <c r="C26" s="232"/>
      <c r="D26" s="232"/>
      <c r="E26" s="232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4" customHeight="1">
      <c r="A27" s="18"/>
      <c r="B27" s="45">
        <v>1</v>
      </c>
      <c r="C27" s="241" t="s">
        <v>57</v>
      </c>
      <c r="D27" s="217"/>
      <c r="E27" s="45" t="s">
        <v>58</v>
      </c>
      <c r="F27" s="45" t="s">
        <v>36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4" customHeight="1">
      <c r="A28" s="18"/>
      <c r="B28" s="46" t="s">
        <v>59</v>
      </c>
      <c r="C28" s="236" t="s">
        <v>60</v>
      </c>
      <c r="D28" s="217"/>
      <c r="E28" s="35">
        <f>E19</f>
        <v>1691.93</v>
      </c>
      <c r="F28" s="233" t="s">
        <v>61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4" customHeight="1">
      <c r="A29" s="18"/>
      <c r="B29" s="46" t="s">
        <v>62</v>
      </c>
      <c r="C29" s="236" t="s">
        <v>63</v>
      </c>
      <c r="D29" s="217"/>
      <c r="E29" s="48">
        <v>0</v>
      </c>
      <c r="F29" s="234"/>
      <c r="G29" s="49"/>
      <c r="H29" s="50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4" customHeight="1">
      <c r="A30" s="18"/>
      <c r="B30" s="46" t="s">
        <v>64</v>
      </c>
      <c r="C30" s="236" t="s">
        <v>65</v>
      </c>
      <c r="D30" s="217"/>
      <c r="E30" s="48">
        <v>0</v>
      </c>
      <c r="F30" s="23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4" customHeight="1">
      <c r="A31" s="18"/>
      <c r="B31" s="46" t="s">
        <v>66</v>
      </c>
      <c r="C31" s="236" t="s">
        <v>67</v>
      </c>
      <c r="D31" s="217"/>
      <c r="E31" s="48">
        <v>0</v>
      </c>
      <c r="F31" s="234"/>
      <c r="G31" s="51"/>
      <c r="H31" s="51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4" customHeight="1">
      <c r="A32" s="18"/>
      <c r="B32" s="46" t="s">
        <v>68</v>
      </c>
      <c r="C32" s="236" t="s">
        <v>69</v>
      </c>
      <c r="D32" s="217"/>
      <c r="E32" s="48">
        <v>0</v>
      </c>
      <c r="F32" s="234"/>
      <c r="G32" s="51"/>
      <c r="H32" s="51"/>
      <c r="I32" s="19"/>
      <c r="J32" s="4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4" customHeight="1">
      <c r="A33" s="18"/>
      <c r="B33" s="46" t="s">
        <v>70</v>
      </c>
      <c r="C33" s="236" t="s">
        <v>71</v>
      </c>
      <c r="D33" s="217"/>
      <c r="E33" s="48">
        <v>0</v>
      </c>
      <c r="F33" s="23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4" customHeight="1">
      <c r="A34" s="18"/>
      <c r="B34" s="46" t="s">
        <v>72</v>
      </c>
      <c r="C34" s="236" t="s">
        <v>73</v>
      </c>
      <c r="D34" s="217"/>
      <c r="E34" s="48">
        <v>0</v>
      </c>
      <c r="F34" s="234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4" customHeight="1">
      <c r="A35" s="18"/>
      <c r="B35" s="46" t="s">
        <v>74</v>
      </c>
      <c r="C35" s="236" t="s">
        <v>75</v>
      </c>
      <c r="D35" s="217"/>
      <c r="E35" s="48">
        <v>0</v>
      </c>
      <c r="F35" s="234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4" customHeight="1">
      <c r="A36" s="18"/>
      <c r="B36" s="46"/>
      <c r="C36" s="238"/>
      <c r="D36" s="217"/>
      <c r="E36" s="53"/>
      <c r="F36" s="234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4" customHeight="1">
      <c r="A37" s="18"/>
      <c r="B37" s="54"/>
      <c r="C37" s="237" t="s">
        <v>305</v>
      </c>
      <c r="D37" s="217"/>
      <c r="E37" s="55">
        <f>SUM(E28:E36)</f>
        <v>1691.93</v>
      </c>
      <c r="F37" s="235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0.25" customHeight="1">
      <c r="A38" s="18"/>
      <c r="B38" s="255"/>
      <c r="C38" s="256"/>
      <c r="D38" s="256"/>
      <c r="E38" s="256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" customHeight="1">
      <c r="A39" s="18"/>
      <c r="B39" s="56"/>
      <c r="C39" s="56"/>
      <c r="D39" s="57"/>
      <c r="E39" s="56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" customHeight="1">
      <c r="A40" s="18"/>
      <c r="B40" s="257" t="s">
        <v>76</v>
      </c>
      <c r="C40" s="230"/>
      <c r="D40" s="230"/>
      <c r="E40" s="23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" customHeight="1">
      <c r="A41" s="18"/>
      <c r="B41" s="258" t="s">
        <v>300</v>
      </c>
      <c r="C41" s="230"/>
      <c r="D41" s="230"/>
      <c r="E41" s="22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" customHeight="1">
      <c r="A42" s="18"/>
      <c r="B42" s="45" t="s">
        <v>78</v>
      </c>
      <c r="C42" s="237" t="s">
        <v>304</v>
      </c>
      <c r="D42" s="217"/>
      <c r="E42" s="45" t="s">
        <v>58</v>
      </c>
      <c r="F42" s="45" t="s">
        <v>36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42.75" customHeight="1">
      <c r="A43" s="18"/>
      <c r="B43" s="46" t="s">
        <v>59</v>
      </c>
      <c r="C43" s="58" t="s">
        <v>80</v>
      </c>
      <c r="D43" s="59">
        <f t="shared" ref="D43" si="0">1/12</f>
        <v>8.3333333333333329E-2</v>
      </c>
      <c r="E43" s="60">
        <f>$E$37*D43</f>
        <v>140.99416666666667</v>
      </c>
      <c r="F43" s="259" t="s">
        <v>317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43.5" customHeight="1">
      <c r="A44" s="18"/>
      <c r="B44" s="198" t="s">
        <v>62</v>
      </c>
      <c r="C44" s="58" t="s">
        <v>81</v>
      </c>
      <c r="D44" s="59">
        <v>2.7799999999999998E-2</v>
      </c>
      <c r="E44" s="60">
        <f t="shared" ref="E44" si="1">$E$37*D44</f>
        <v>47.035654000000001</v>
      </c>
      <c r="F44" s="234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59.25" customHeight="1">
      <c r="A45" s="18"/>
      <c r="B45" s="261" t="s">
        <v>318</v>
      </c>
      <c r="C45" s="262"/>
      <c r="D45" s="263"/>
      <c r="E45" s="55">
        <f>SUM(E43:E44)</f>
        <v>188.02982066666667</v>
      </c>
      <c r="F45" s="260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4.75" customHeight="1">
      <c r="A46" s="18"/>
      <c r="B46" s="264"/>
      <c r="C46" s="256"/>
      <c r="D46" s="256"/>
      <c r="E46" s="256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6.5" customHeight="1">
      <c r="A47" s="18"/>
      <c r="B47" s="56"/>
      <c r="C47" s="56"/>
      <c r="D47" s="57"/>
      <c r="E47" s="56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6.5" customHeight="1">
      <c r="A48" s="18"/>
      <c r="B48" s="243" t="s">
        <v>82</v>
      </c>
      <c r="C48" s="232"/>
      <c r="D48" s="232"/>
      <c r="E48" s="23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2.5" customHeight="1">
      <c r="A49" s="18"/>
      <c r="B49" s="45" t="s">
        <v>83</v>
      </c>
      <c r="C49" s="61" t="s">
        <v>84</v>
      </c>
      <c r="D49" s="62" t="s">
        <v>85</v>
      </c>
      <c r="E49" s="45" t="s">
        <v>58</v>
      </c>
      <c r="F49" s="45" t="s">
        <v>36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2.5" customHeight="1">
      <c r="A50" s="18"/>
      <c r="B50" s="46" t="s">
        <v>59</v>
      </c>
      <c r="C50" s="58" t="s">
        <v>86</v>
      </c>
      <c r="D50" s="63">
        <v>0.2</v>
      </c>
      <c r="E50" s="60">
        <f>D50*($E$37)</f>
        <v>338.38600000000002</v>
      </c>
      <c r="F50" s="247" t="s">
        <v>306</v>
      </c>
      <c r="G50" s="19"/>
      <c r="H50" s="19"/>
      <c r="I50" s="64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2.5" customHeight="1">
      <c r="A51" s="18"/>
      <c r="B51" s="46" t="s">
        <v>62</v>
      </c>
      <c r="C51" s="58" t="s">
        <v>87</v>
      </c>
      <c r="D51" s="63">
        <v>2.5000000000000001E-2</v>
      </c>
      <c r="E51" s="60">
        <f t="shared" ref="E51:E57" si="2">D51*$E$37</f>
        <v>42.298250000000003</v>
      </c>
      <c r="F51" s="234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2.5" customHeight="1">
      <c r="A52" s="18"/>
      <c r="B52" s="46" t="s">
        <v>64</v>
      </c>
      <c r="C52" s="58" t="s">
        <v>88</v>
      </c>
      <c r="D52" s="65">
        <v>0.03</v>
      </c>
      <c r="E52" s="60">
        <f t="shared" si="2"/>
        <v>50.757899999999999</v>
      </c>
      <c r="F52" s="234"/>
      <c r="G52" s="51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2.5" customHeight="1">
      <c r="A53" s="18"/>
      <c r="B53" s="46" t="s">
        <v>66</v>
      </c>
      <c r="C53" s="58" t="s">
        <v>89</v>
      </c>
      <c r="D53" s="63">
        <v>1.4999999999999999E-2</v>
      </c>
      <c r="E53" s="60">
        <f t="shared" si="2"/>
        <v>25.37895</v>
      </c>
      <c r="F53" s="234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2.5" customHeight="1">
      <c r="A54" s="18"/>
      <c r="B54" s="46" t="s">
        <v>68</v>
      </c>
      <c r="C54" s="58" t="s">
        <v>90</v>
      </c>
      <c r="D54" s="63">
        <v>0.01</v>
      </c>
      <c r="E54" s="60">
        <f t="shared" si="2"/>
        <v>16.9193</v>
      </c>
      <c r="F54" s="234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2.5" customHeight="1">
      <c r="A55" s="18"/>
      <c r="B55" s="46" t="s">
        <v>70</v>
      </c>
      <c r="C55" s="58" t="s">
        <v>91</v>
      </c>
      <c r="D55" s="63">
        <v>6.0000000000000001E-3</v>
      </c>
      <c r="E55" s="60">
        <f t="shared" si="2"/>
        <v>10.151580000000001</v>
      </c>
      <c r="F55" s="234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2.5" customHeight="1">
      <c r="A56" s="18"/>
      <c r="B56" s="46" t="s">
        <v>72</v>
      </c>
      <c r="C56" s="58" t="s">
        <v>92</v>
      </c>
      <c r="D56" s="63">
        <v>2E-3</v>
      </c>
      <c r="E56" s="60">
        <f t="shared" si="2"/>
        <v>3.3838600000000003</v>
      </c>
      <c r="F56" s="234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2.5" customHeight="1">
      <c r="A57" s="18"/>
      <c r="B57" s="46" t="s">
        <v>74</v>
      </c>
      <c r="C57" s="58" t="s">
        <v>93</v>
      </c>
      <c r="D57" s="63">
        <v>0.08</v>
      </c>
      <c r="E57" s="60">
        <f t="shared" si="2"/>
        <v>135.3544</v>
      </c>
      <c r="F57" s="234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2.5" customHeight="1">
      <c r="A58" s="18"/>
      <c r="B58" s="54"/>
      <c r="C58" s="61" t="s">
        <v>94</v>
      </c>
      <c r="D58" s="62">
        <f t="shared" ref="D58:E58" si="3">SUM(D50:D57)</f>
        <v>0.36800000000000005</v>
      </c>
      <c r="E58" s="55">
        <f t="shared" si="3"/>
        <v>622.63024000000007</v>
      </c>
      <c r="F58" s="235"/>
      <c r="G58" s="51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6.5" customHeight="1">
      <c r="A59" s="18"/>
      <c r="B59" s="18"/>
      <c r="C59" s="19"/>
      <c r="D59" s="51"/>
      <c r="E59" s="22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6.5" customHeight="1">
      <c r="A60" s="18"/>
      <c r="B60" s="245" t="s">
        <v>95</v>
      </c>
      <c r="C60" s="230"/>
      <c r="D60" s="230"/>
      <c r="E60" s="22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30.75" customHeight="1">
      <c r="A61" s="18"/>
      <c r="B61" s="45" t="s">
        <v>96</v>
      </c>
      <c r="C61" s="241" t="s">
        <v>97</v>
      </c>
      <c r="D61" s="217"/>
      <c r="E61" s="45" t="s">
        <v>58</v>
      </c>
      <c r="F61" s="45" t="s">
        <v>36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30.75" customHeight="1">
      <c r="A62" s="18"/>
      <c r="B62" s="46" t="s">
        <v>59</v>
      </c>
      <c r="C62" s="236" t="s">
        <v>326</v>
      </c>
      <c r="D62" s="217"/>
      <c r="E62" s="66">
        <f>(5.5*2*22)-(E28*0.06)</f>
        <v>140.48419999999999</v>
      </c>
      <c r="F62" s="265" t="s">
        <v>320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30.75" customHeight="1">
      <c r="A63" s="18"/>
      <c r="B63" s="46" t="s">
        <v>62</v>
      </c>
      <c r="C63" s="236" t="s">
        <v>98</v>
      </c>
      <c r="D63" s="217"/>
      <c r="E63" s="48">
        <f>22*30</f>
        <v>660</v>
      </c>
      <c r="F63" s="234"/>
      <c r="G63" s="4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30.75" customHeight="1">
      <c r="A64" s="18"/>
      <c r="B64" s="46" t="s">
        <v>64</v>
      </c>
      <c r="C64" s="267" t="s">
        <v>99</v>
      </c>
      <c r="D64" s="217"/>
      <c r="E64" s="48">
        <v>-0.25</v>
      </c>
      <c r="F64" s="234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30.75" customHeight="1">
      <c r="A65" s="18"/>
      <c r="B65" s="46" t="s">
        <v>66</v>
      </c>
      <c r="C65" s="236" t="s">
        <v>100</v>
      </c>
      <c r="D65" s="217"/>
      <c r="E65" s="48">
        <v>0</v>
      </c>
      <c r="F65" s="234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30.75" customHeight="1">
      <c r="A66" s="18"/>
      <c r="B66" s="46" t="s">
        <v>68</v>
      </c>
      <c r="C66" s="236" t="s">
        <v>101</v>
      </c>
      <c r="D66" s="217"/>
      <c r="E66" s="53"/>
      <c r="F66" s="234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30.75" customHeight="1">
      <c r="A67" s="18"/>
      <c r="B67" s="46" t="s">
        <v>70</v>
      </c>
      <c r="C67" s="236" t="s">
        <v>101</v>
      </c>
      <c r="D67" s="217"/>
      <c r="E67" s="53"/>
      <c r="F67" s="234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30.75" customHeight="1">
      <c r="A68" s="18"/>
      <c r="B68" s="46" t="s">
        <v>72</v>
      </c>
      <c r="C68" s="236" t="s">
        <v>101</v>
      </c>
      <c r="D68" s="217"/>
      <c r="E68" s="53"/>
      <c r="F68" s="234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30.75" customHeight="1">
      <c r="A69" s="18"/>
      <c r="B69" s="241" t="s">
        <v>102</v>
      </c>
      <c r="C69" s="216"/>
      <c r="D69" s="217"/>
      <c r="E69" s="55">
        <f>SUM(E62:E68)</f>
        <v>800.23419999999999</v>
      </c>
      <c r="F69" s="235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" customHeight="1">
      <c r="A70" s="18"/>
      <c r="B70" s="266"/>
      <c r="C70" s="256"/>
      <c r="D70" s="256"/>
      <c r="E70" s="256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" customHeight="1">
      <c r="A71" s="18"/>
      <c r="B71" s="19"/>
      <c r="C71" s="19"/>
      <c r="D71" s="51"/>
      <c r="E71" s="22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" customHeight="1">
      <c r="A72" s="18"/>
      <c r="B72" s="245" t="s">
        <v>103</v>
      </c>
      <c r="C72" s="230"/>
      <c r="D72" s="230"/>
      <c r="E72" s="22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20.25" customHeight="1">
      <c r="A73" s="18"/>
      <c r="B73" s="45">
        <v>2</v>
      </c>
      <c r="C73" s="241" t="s">
        <v>104</v>
      </c>
      <c r="D73" s="217"/>
      <c r="E73" s="45" t="s">
        <v>58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20.25" customHeight="1">
      <c r="A74" s="18"/>
      <c r="B74" s="46" t="s">
        <v>78</v>
      </c>
      <c r="C74" s="242" t="s">
        <v>304</v>
      </c>
      <c r="D74" s="217"/>
      <c r="E74" s="67">
        <f>E45</f>
        <v>188.02982066666667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0.25" customHeight="1">
      <c r="A75" s="18"/>
      <c r="B75" s="46" t="s">
        <v>83</v>
      </c>
      <c r="C75" s="238" t="s">
        <v>84</v>
      </c>
      <c r="D75" s="217"/>
      <c r="E75" s="67">
        <f>E58</f>
        <v>622.63024000000007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20.25" customHeight="1">
      <c r="A76" s="18"/>
      <c r="B76" s="46" t="s">
        <v>96</v>
      </c>
      <c r="C76" s="238" t="s">
        <v>97</v>
      </c>
      <c r="D76" s="217"/>
      <c r="E76" s="67">
        <f>E69</f>
        <v>800.23419999999999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20.25" customHeight="1">
      <c r="A77" s="18"/>
      <c r="B77" s="241" t="s">
        <v>105</v>
      </c>
      <c r="C77" s="216"/>
      <c r="D77" s="217"/>
      <c r="E77" s="55">
        <f>SUM(E74:E76)</f>
        <v>1610.8942606666667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" customHeight="1">
      <c r="A78" s="18"/>
      <c r="B78" s="19"/>
      <c r="C78" s="19"/>
      <c r="D78" s="51"/>
      <c r="E78" s="22"/>
      <c r="F78" s="19"/>
      <c r="G78" s="68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6.25" customHeight="1">
      <c r="A79" s="18"/>
      <c r="B79" s="243" t="s">
        <v>106</v>
      </c>
      <c r="C79" s="232"/>
      <c r="D79" s="232"/>
      <c r="E79" s="232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8.5" customHeight="1">
      <c r="A80" s="18"/>
      <c r="B80" s="45">
        <v>3</v>
      </c>
      <c r="C80" s="241" t="s">
        <v>107</v>
      </c>
      <c r="D80" s="217"/>
      <c r="E80" s="45" t="s">
        <v>58</v>
      </c>
      <c r="F80" s="45" t="s">
        <v>36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28.5" customHeight="1">
      <c r="A81" s="18"/>
      <c r="B81" s="46" t="s">
        <v>59</v>
      </c>
      <c r="C81" s="69" t="s">
        <v>108</v>
      </c>
      <c r="D81" s="70">
        <v>4.1999999999999997E-3</v>
      </c>
      <c r="E81" s="67">
        <f t="shared" ref="E81:E86" si="4">$E$37*D81</f>
        <v>7.1061059999999996</v>
      </c>
      <c r="F81" s="247" t="s">
        <v>308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28.5" customHeight="1">
      <c r="A82" s="18"/>
      <c r="B82" s="46" t="s">
        <v>62</v>
      </c>
      <c r="C82" s="58" t="s">
        <v>109</v>
      </c>
      <c r="D82" s="70">
        <v>2.9999999999999997E-4</v>
      </c>
      <c r="E82" s="67">
        <f t="shared" si="4"/>
        <v>0.507579</v>
      </c>
      <c r="F82" s="234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28.5" customHeight="1">
      <c r="A83" s="18"/>
      <c r="B83" s="46" t="s">
        <v>64</v>
      </c>
      <c r="C83" s="69" t="s">
        <v>110</v>
      </c>
      <c r="D83" s="70">
        <f>1.94%</f>
        <v>1.9400000000000001E-2</v>
      </c>
      <c r="E83" s="67">
        <f t="shared" si="4"/>
        <v>32.823442</v>
      </c>
      <c r="F83" s="234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28.5" customHeight="1">
      <c r="A84" s="18"/>
      <c r="B84" s="46" t="s">
        <v>66</v>
      </c>
      <c r="C84" s="69" t="s">
        <v>111</v>
      </c>
      <c r="D84" s="70">
        <v>7.1999999999999998E-3</v>
      </c>
      <c r="E84" s="67">
        <f t="shared" si="4"/>
        <v>12.181896</v>
      </c>
      <c r="F84" s="234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28.5" customHeight="1">
      <c r="A85" s="18"/>
      <c r="B85" s="46" t="s">
        <v>68</v>
      </c>
      <c r="C85" s="47" t="s">
        <v>112</v>
      </c>
      <c r="D85" s="70">
        <v>6.2E-4</v>
      </c>
      <c r="E85" s="67">
        <f t="shared" si="4"/>
        <v>1.0489965999999999</v>
      </c>
      <c r="F85" s="234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28.5" customHeight="1">
      <c r="A86" s="18"/>
      <c r="B86" s="46" t="s">
        <v>70</v>
      </c>
      <c r="C86" s="47" t="s">
        <v>113</v>
      </c>
      <c r="D86" s="70">
        <f>(((1+2/12+((1/3)/12))*0.08)*0.4)*0.9</f>
        <v>3.4400000000000007E-2</v>
      </c>
      <c r="E86" s="67">
        <f t="shared" si="4"/>
        <v>58.202392000000017</v>
      </c>
      <c r="F86" s="234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28.5" customHeight="1">
      <c r="A87" s="18"/>
      <c r="B87" s="241" t="s">
        <v>114</v>
      </c>
      <c r="C87" s="216"/>
      <c r="D87" s="217"/>
      <c r="E87" s="55">
        <f>SUM(E81+E82+E83+E84+E86)</f>
        <v>110.82141500000002</v>
      </c>
      <c r="F87" s="235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28.5" customHeight="1">
      <c r="A88" s="18"/>
      <c r="B88" s="268"/>
      <c r="C88" s="256"/>
      <c r="D88" s="256"/>
      <c r="E88" s="256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18"/>
      <c r="B89" s="257" t="s">
        <v>115</v>
      </c>
      <c r="C89" s="230"/>
      <c r="D89" s="230"/>
      <c r="E89" s="230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" customHeight="1">
      <c r="A90" s="18"/>
      <c r="B90" s="245" t="s">
        <v>116</v>
      </c>
      <c r="C90" s="230"/>
      <c r="D90" s="230"/>
      <c r="E90" s="22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31.5" customHeight="1">
      <c r="A91" s="18"/>
      <c r="B91" s="45" t="s">
        <v>117</v>
      </c>
      <c r="C91" s="241" t="s">
        <v>118</v>
      </c>
      <c r="D91" s="217"/>
      <c r="E91" s="45" t="s">
        <v>58</v>
      </c>
      <c r="F91" s="45" t="s">
        <v>36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31.5" customHeight="1">
      <c r="A92" s="18"/>
      <c r="B92" s="46" t="s">
        <v>59</v>
      </c>
      <c r="C92" s="69" t="s">
        <v>119</v>
      </c>
      <c r="D92" s="197">
        <v>8.3299999999999999E-2</v>
      </c>
      <c r="E92" s="60">
        <f t="shared" ref="E92:E102" si="5">D92*$E$37</f>
        <v>140.937769</v>
      </c>
      <c r="F92" s="247" t="s">
        <v>309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31.5" customHeight="1">
      <c r="A93" s="18"/>
      <c r="B93" s="46" t="s">
        <v>62</v>
      </c>
      <c r="C93" s="69" t="s">
        <v>120</v>
      </c>
      <c r="D93" s="71">
        <v>1.3899999999999999E-2</v>
      </c>
      <c r="E93" s="60">
        <f t="shared" si="5"/>
        <v>23.517827</v>
      </c>
      <c r="F93" s="234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31.5" customHeight="1">
      <c r="A94" s="18"/>
      <c r="B94" s="46" t="s">
        <v>64</v>
      </c>
      <c r="C94" s="69" t="s">
        <v>121</v>
      </c>
      <c r="D94" s="71">
        <v>2.8999999999999998E-3</v>
      </c>
      <c r="E94" s="60">
        <f t="shared" si="5"/>
        <v>4.9065969999999997</v>
      </c>
      <c r="F94" s="234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31.5" customHeight="1">
      <c r="A95" s="18"/>
      <c r="B95" s="46" t="s">
        <v>66</v>
      </c>
      <c r="C95" s="69" t="s">
        <v>122</v>
      </c>
      <c r="D95" s="71">
        <v>2.0000000000000001E-4</v>
      </c>
      <c r="E95" s="60">
        <f t="shared" si="5"/>
        <v>0.33838600000000002</v>
      </c>
      <c r="F95" s="234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31.5" customHeight="1">
      <c r="A96" s="18"/>
      <c r="B96" s="46" t="s">
        <v>68</v>
      </c>
      <c r="C96" s="69" t="s">
        <v>123</v>
      </c>
      <c r="D96" s="71">
        <v>2.8E-3</v>
      </c>
      <c r="E96" s="60">
        <f t="shared" si="5"/>
        <v>4.7374039999999997</v>
      </c>
      <c r="F96" s="234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31.5" customHeight="1">
      <c r="A97" s="18"/>
      <c r="B97" s="46" t="s">
        <v>70</v>
      </c>
      <c r="C97" s="69" t="s">
        <v>124</v>
      </c>
      <c r="D97" s="71">
        <v>6.9999999999999999E-4</v>
      </c>
      <c r="E97" s="60">
        <f t="shared" si="5"/>
        <v>1.1843509999999999</v>
      </c>
      <c r="F97" s="234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31.5" customHeight="1">
      <c r="A98" s="18"/>
      <c r="B98" s="269" t="s">
        <v>125</v>
      </c>
      <c r="C98" s="217"/>
      <c r="D98" s="71">
        <f>SUM(D92:D97)</f>
        <v>0.1038</v>
      </c>
      <c r="E98" s="60">
        <f t="shared" si="5"/>
        <v>175.62233400000002</v>
      </c>
      <c r="F98" s="234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31.5" customHeight="1">
      <c r="A99" s="18"/>
      <c r="B99" s="46" t="s">
        <v>74</v>
      </c>
      <c r="C99" s="47" t="s">
        <v>126</v>
      </c>
      <c r="D99" s="71">
        <f>(D98-D94)*(D43+D92+D44)</f>
        <v>1.9618323333333333E-2</v>
      </c>
      <c r="E99" s="60">
        <f t="shared" si="5"/>
        <v>33.19282979736667</v>
      </c>
      <c r="F99" s="234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31.5" customHeight="1">
      <c r="A100" s="18"/>
      <c r="B100" s="269" t="s">
        <v>127</v>
      </c>
      <c r="C100" s="217"/>
      <c r="D100" s="71">
        <f>D98+D99</f>
        <v>0.12341832333333333</v>
      </c>
      <c r="E100" s="60">
        <f t="shared" si="5"/>
        <v>208.81516379736667</v>
      </c>
      <c r="F100" s="234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31.5" customHeight="1">
      <c r="A101" s="18"/>
      <c r="B101" s="46" t="s">
        <v>128</v>
      </c>
      <c r="C101" s="47" t="s">
        <v>129</v>
      </c>
      <c r="D101" s="71">
        <f>D100*D58</f>
        <v>4.5417942986666675E-2</v>
      </c>
      <c r="E101" s="60">
        <f t="shared" si="5"/>
        <v>76.843980277430944</v>
      </c>
      <c r="F101" s="234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31.5" customHeight="1">
      <c r="A102" s="18"/>
      <c r="B102" s="241" t="s">
        <v>130</v>
      </c>
      <c r="C102" s="270"/>
      <c r="D102" s="72">
        <f>D100+D101</f>
        <v>0.16883626632000001</v>
      </c>
      <c r="E102" s="73">
        <f t="shared" si="5"/>
        <v>285.65914407479761</v>
      </c>
      <c r="F102" s="235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6.5" customHeight="1">
      <c r="A103" s="18"/>
      <c r="B103" s="271"/>
      <c r="C103" s="256"/>
      <c r="D103" s="256"/>
      <c r="E103" s="256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30.75" customHeight="1">
      <c r="A104" s="18"/>
      <c r="B104" s="244"/>
      <c r="C104" s="230"/>
      <c r="D104" s="230"/>
      <c r="E104" s="230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6.5" customHeight="1">
      <c r="A105" s="18"/>
      <c r="B105" s="245" t="s">
        <v>131</v>
      </c>
      <c r="C105" s="230"/>
      <c r="D105" s="230"/>
      <c r="E105" s="22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8.75" customHeight="1">
      <c r="A106" s="18"/>
      <c r="B106" s="45" t="s">
        <v>132</v>
      </c>
      <c r="C106" s="241" t="s">
        <v>133</v>
      </c>
      <c r="D106" s="217"/>
      <c r="E106" s="45" t="s">
        <v>58</v>
      </c>
      <c r="F106" s="45" t="s">
        <v>36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8.75" customHeight="1">
      <c r="A107" s="18"/>
      <c r="B107" s="46" t="s">
        <v>59</v>
      </c>
      <c r="C107" s="58" t="s">
        <v>134</v>
      </c>
      <c r="D107" s="74">
        <v>0</v>
      </c>
      <c r="E107" s="60">
        <v>0</v>
      </c>
      <c r="F107" s="247" t="s">
        <v>310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8.75" customHeight="1">
      <c r="A108" s="18"/>
      <c r="B108" s="241" t="s">
        <v>135</v>
      </c>
      <c r="C108" s="216"/>
      <c r="D108" s="217"/>
      <c r="E108" s="55">
        <f>SUM(E107)</f>
        <v>0</v>
      </c>
      <c r="F108" s="235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" customHeight="1">
      <c r="A109" s="18"/>
      <c r="B109" s="19"/>
      <c r="C109" s="19"/>
      <c r="D109" s="51"/>
      <c r="E109" s="22"/>
      <c r="F109" s="18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" customHeight="1">
      <c r="A110" s="18"/>
      <c r="B110" s="245" t="s">
        <v>136</v>
      </c>
      <c r="C110" s="230"/>
      <c r="D110" s="230"/>
      <c r="E110" s="22"/>
      <c r="F110" s="18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9.5" customHeight="1">
      <c r="A111" s="18"/>
      <c r="B111" s="45">
        <v>4</v>
      </c>
      <c r="C111" s="241" t="s">
        <v>104</v>
      </c>
      <c r="D111" s="217"/>
      <c r="E111" s="45" t="s">
        <v>58</v>
      </c>
      <c r="F111" s="18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9.5" customHeight="1">
      <c r="A112" s="18"/>
      <c r="B112" s="46" t="s">
        <v>117</v>
      </c>
      <c r="C112" s="238" t="s">
        <v>137</v>
      </c>
      <c r="D112" s="217"/>
      <c r="E112" s="60">
        <f>E102</f>
        <v>285.65914407479761</v>
      </c>
      <c r="F112" s="18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9.5" customHeight="1">
      <c r="A113" s="18"/>
      <c r="B113" s="46" t="s">
        <v>132</v>
      </c>
      <c r="C113" s="238" t="s">
        <v>134</v>
      </c>
      <c r="D113" s="217"/>
      <c r="E113" s="60">
        <f>E108</f>
        <v>0</v>
      </c>
      <c r="F113" s="18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9.5" customHeight="1">
      <c r="A114" s="18"/>
      <c r="B114" s="241" t="s">
        <v>105</v>
      </c>
      <c r="C114" s="216"/>
      <c r="D114" s="217"/>
      <c r="E114" s="55">
        <f>E112+E113</f>
        <v>285.65914407479761</v>
      </c>
      <c r="F114" s="18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" customHeight="1">
      <c r="A115" s="18"/>
      <c r="B115" s="19"/>
      <c r="C115" s="19"/>
      <c r="D115" s="51"/>
      <c r="E115" s="22"/>
      <c r="F115" s="18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" customHeight="1">
      <c r="A116" s="18"/>
      <c r="B116" s="240" t="s">
        <v>138</v>
      </c>
      <c r="C116" s="232"/>
      <c r="D116" s="232"/>
      <c r="E116" s="232"/>
      <c r="F116" s="18"/>
      <c r="G116" s="18"/>
      <c r="H116" s="18"/>
      <c r="I116" s="18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8" customHeight="1">
      <c r="A117" s="18"/>
      <c r="B117" s="45">
        <v>5</v>
      </c>
      <c r="C117" s="241" t="s">
        <v>139</v>
      </c>
      <c r="D117" s="217"/>
      <c r="E117" s="45" t="s">
        <v>58</v>
      </c>
      <c r="F117" s="18"/>
      <c r="G117" s="18"/>
      <c r="H117" s="18"/>
      <c r="I117" s="18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8" customHeight="1">
      <c r="A118" s="18"/>
      <c r="B118" s="46" t="s">
        <v>59</v>
      </c>
      <c r="C118" s="238" t="s">
        <v>140</v>
      </c>
      <c r="D118" s="217"/>
      <c r="E118" s="48">
        <f>'Uniformes - EPIs'!G10</f>
        <v>92.574999999999989</v>
      </c>
      <c r="F118" s="18"/>
      <c r="G118" s="18"/>
      <c r="H118" s="18"/>
      <c r="I118" s="18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8" customHeight="1">
      <c r="A119" s="18"/>
      <c r="B119" s="46" t="s">
        <v>62</v>
      </c>
      <c r="C119" s="52" t="s">
        <v>141</v>
      </c>
      <c r="D119" s="75"/>
      <c r="E119" s="48">
        <f>'Uniformes - EPIs'!G24</f>
        <v>74.958333333333357</v>
      </c>
      <c r="F119" s="18"/>
      <c r="G119" s="18"/>
      <c r="H119" s="18"/>
      <c r="I119" s="18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8" customHeight="1">
      <c r="A120" s="18"/>
      <c r="B120" s="46" t="s">
        <v>64</v>
      </c>
      <c r="C120" s="52" t="s">
        <v>142</v>
      </c>
      <c r="D120" s="76"/>
      <c r="E120" s="48">
        <f>'Mat. e Fer. BVB'!K62</f>
        <v>1101.2231111111112</v>
      </c>
      <c r="F120" s="18"/>
      <c r="G120" s="18"/>
      <c r="H120" s="18"/>
      <c r="I120" s="18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8" customHeight="1">
      <c r="A121" s="18"/>
      <c r="B121" s="46" t="s">
        <v>66</v>
      </c>
      <c r="C121" s="238" t="s">
        <v>143</v>
      </c>
      <c r="D121" s="217"/>
      <c r="E121" s="48">
        <v>0</v>
      </c>
      <c r="F121" s="18"/>
      <c r="G121" s="18"/>
      <c r="H121" s="18"/>
      <c r="I121" s="18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8" customHeight="1">
      <c r="A122" s="18"/>
      <c r="B122" s="46" t="s">
        <v>68</v>
      </c>
      <c r="C122" s="238" t="s">
        <v>144</v>
      </c>
      <c r="D122" s="217"/>
      <c r="E122" s="48"/>
      <c r="F122" s="18"/>
      <c r="G122" s="18"/>
      <c r="H122" s="18"/>
      <c r="I122" s="18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8" customHeight="1">
      <c r="A123" s="18"/>
      <c r="B123" s="241" t="s">
        <v>145</v>
      </c>
      <c r="C123" s="216"/>
      <c r="D123" s="217"/>
      <c r="E123" s="55">
        <f>SUM(E118:E122)</f>
        <v>1268.7564444444445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6.5" customHeight="1">
      <c r="A124" s="18"/>
      <c r="B124" s="19"/>
      <c r="C124" s="19"/>
      <c r="D124" s="51"/>
      <c r="E124" s="22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6.5" customHeight="1">
      <c r="A125" s="18"/>
      <c r="B125" s="246" t="s">
        <v>146</v>
      </c>
      <c r="C125" s="230"/>
      <c r="D125" s="230"/>
      <c r="E125" s="230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26.25" customHeight="1">
      <c r="A126" s="18"/>
      <c r="B126" s="45">
        <v>6</v>
      </c>
      <c r="C126" s="61" t="s">
        <v>147</v>
      </c>
      <c r="D126" s="62" t="s">
        <v>148</v>
      </c>
      <c r="E126" s="78" t="s">
        <v>58</v>
      </c>
      <c r="F126" s="45" t="s">
        <v>36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26.25" customHeight="1">
      <c r="A127" s="18"/>
      <c r="B127" s="46" t="s">
        <v>59</v>
      </c>
      <c r="C127" s="58" t="s">
        <v>149</v>
      </c>
      <c r="D127" s="63">
        <v>0.05</v>
      </c>
      <c r="E127" s="79">
        <f>E147*D127</f>
        <v>248.40306320929545</v>
      </c>
      <c r="F127" s="247" t="s">
        <v>312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26.25" customHeight="1">
      <c r="A128" s="18"/>
      <c r="B128" s="46" t="s">
        <v>62</v>
      </c>
      <c r="C128" s="80" t="s">
        <v>150</v>
      </c>
      <c r="D128" s="81">
        <v>0.1</v>
      </c>
      <c r="E128" s="79">
        <f>(E147+E127)*D128</f>
        <v>521.64643273952049</v>
      </c>
      <c r="F128" s="248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26.25" customHeight="1">
      <c r="A129" s="18"/>
      <c r="B129" s="250" t="s">
        <v>64</v>
      </c>
      <c r="C129" s="58" t="s">
        <v>151</v>
      </c>
      <c r="D129" s="74"/>
      <c r="E129" s="79"/>
      <c r="F129" s="248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26.25" customHeight="1">
      <c r="A130" s="18"/>
      <c r="B130" s="251"/>
      <c r="C130" s="82" t="s">
        <v>152</v>
      </c>
      <c r="D130" s="83"/>
      <c r="E130" s="84"/>
      <c r="F130" s="248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26.25" customHeight="1">
      <c r="A131" s="18"/>
      <c r="B131" s="251"/>
      <c r="C131" s="58" t="s">
        <v>153</v>
      </c>
      <c r="D131" s="63">
        <v>6.4999999999999997E-3</v>
      </c>
      <c r="E131" s="79">
        <f t="shared" ref="E131:E134" si="6">($E$127+$E$128+$E$147)/(1-($D$131+$D$132+$D$133+$D$134))*D131</f>
        <v>40.829469010263502</v>
      </c>
      <c r="F131" s="248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26.25" customHeight="1">
      <c r="A132" s="18"/>
      <c r="B132" s="251"/>
      <c r="C132" s="85" t="s">
        <v>154</v>
      </c>
      <c r="D132" s="81">
        <v>0.03</v>
      </c>
      <c r="E132" s="79">
        <f t="shared" si="6"/>
        <v>188.44370312429311</v>
      </c>
      <c r="F132" s="248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26.25" customHeight="1">
      <c r="A133" s="18"/>
      <c r="B133" s="251"/>
      <c r="C133" s="58" t="s">
        <v>155</v>
      </c>
      <c r="D133" s="86">
        <v>0</v>
      </c>
      <c r="E133" s="79">
        <f t="shared" si="6"/>
        <v>0</v>
      </c>
      <c r="F133" s="248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26.25" customHeight="1">
      <c r="A134" s="18"/>
      <c r="B134" s="251"/>
      <c r="C134" s="87" t="s">
        <v>156</v>
      </c>
      <c r="D134" s="252">
        <v>0.05</v>
      </c>
      <c r="E134" s="253">
        <f t="shared" si="6"/>
        <v>314.07283854048853</v>
      </c>
      <c r="F134" s="248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26.25" customHeight="1">
      <c r="A135" s="18"/>
      <c r="B135" s="251"/>
      <c r="C135" s="85" t="s">
        <v>157</v>
      </c>
      <c r="D135" s="235"/>
      <c r="E135" s="235"/>
      <c r="F135" s="248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26.25" customHeight="1">
      <c r="A136" s="18"/>
      <c r="B136" s="241" t="s">
        <v>11</v>
      </c>
      <c r="C136" s="217"/>
      <c r="D136" s="62"/>
      <c r="E136" s="88">
        <f>SUM(E127:E135)</f>
        <v>1313.3955066238614</v>
      </c>
      <c r="F136" s="24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" customHeight="1">
      <c r="A137" s="18"/>
      <c r="B137" s="244" t="s">
        <v>158</v>
      </c>
      <c r="C137" s="230"/>
      <c r="D137" s="230"/>
      <c r="E137" s="230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" customHeight="1">
      <c r="A138" s="18"/>
      <c r="B138" s="244" t="s">
        <v>159</v>
      </c>
      <c r="C138" s="230"/>
      <c r="D138" s="230"/>
      <c r="E138" s="230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" customHeight="1">
      <c r="A139" s="18"/>
      <c r="B139" s="19"/>
      <c r="C139" s="19"/>
      <c r="D139" s="51"/>
      <c r="E139" s="2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" customHeight="1">
      <c r="A140" s="18"/>
      <c r="B140" s="240" t="s">
        <v>160</v>
      </c>
      <c r="C140" s="232"/>
      <c r="D140" s="232"/>
      <c r="E140" s="23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8" customHeight="1">
      <c r="A141" s="18"/>
      <c r="B141" s="89"/>
      <c r="C141" s="241" t="s">
        <v>161</v>
      </c>
      <c r="D141" s="217"/>
      <c r="E141" s="54" t="s">
        <v>162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8" customHeight="1">
      <c r="A142" s="18"/>
      <c r="B142" s="46" t="s">
        <v>59</v>
      </c>
      <c r="C142" s="238" t="s">
        <v>163</v>
      </c>
      <c r="D142" s="217"/>
      <c r="E142" s="53">
        <f>E37</f>
        <v>1691.93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8" customHeight="1">
      <c r="A143" s="18"/>
      <c r="B143" s="46" t="s">
        <v>62</v>
      </c>
      <c r="C143" s="238" t="s">
        <v>164</v>
      </c>
      <c r="D143" s="217"/>
      <c r="E143" s="53">
        <f>E77</f>
        <v>1610.8942606666667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8" customHeight="1">
      <c r="A144" s="18"/>
      <c r="B144" s="46" t="s">
        <v>64</v>
      </c>
      <c r="C144" s="238" t="s">
        <v>165</v>
      </c>
      <c r="D144" s="217"/>
      <c r="E144" s="53">
        <f>E87</f>
        <v>110.82141500000002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8" customHeight="1">
      <c r="A145" s="18"/>
      <c r="B145" s="46" t="s">
        <v>66</v>
      </c>
      <c r="C145" s="238" t="s">
        <v>166</v>
      </c>
      <c r="D145" s="217"/>
      <c r="E145" s="53">
        <f>E114</f>
        <v>285.65914407479761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8" customHeight="1">
      <c r="A146" s="18"/>
      <c r="B146" s="46" t="s">
        <v>68</v>
      </c>
      <c r="C146" s="238" t="s">
        <v>167</v>
      </c>
      <c r="D146" s="217"/>
      <c r="E146" s="53">
        <f>E123</f>
        <v>1268.7564444444445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8" customHeight="1">
      <c r="A147" s="18"/>
      <c r="B147" s="254" t="s">
        <v>168</v>
      </c>
      <c r="C147" s="216"/>
      <c r="D147" s="217"/>
      <c r="E147" s="90">
        <f>SUM(E142:E146)</f>
        <v>4968.0612641859088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8" customHeight="1">
      <c r="A148" s="18"/>
      <c r="B148" s="91" t="s">
        <v>70</v>
      </c>
      <c r="C148" s="238" t="s">
        <v>169</v>
      </c>
      <c r="D148" s="217"/>
      <c r="E148" s="53">
        <f>E136</f>
        <v>1313.3955066238614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8" customHeight="1">
      <c r="A149" s="18"/>
      <c r="B149" s="241" t="s">
        <v>170</v>
      </c>
      <c r="C149" s="216"/>
      <c r="D149" s="217"/>
      <c r="E149" s="55">
        <f>ROUND(SUM(E148+E147),2)</f>
        <v>6281.46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" customHeight="1">
      <c r="A150" s="18"/>
      <c r="B150" s="19"/>
      <c r="C150" s="19"/>
      <c r="D150" s="51"/>
      <c r="E150" s="2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" customHeight="1">
      <c r="A151" s="18"/>
      <c r="B151" s="19"/>
      <c r="C151" s="19"/>
      <c r="D151" s="51"/>
      <c r="E151" s="9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" customHeight="1">
      <c r="A152" s="18"/>
      <c r="B152" s="19"/>
      <c r="C152" s="19"/>
      <c r="D152" s="51"/>
      <c r="E152" s="2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" customHeight="1">
      <c r="A153" s="18"/>
      <c r="B153" s="19"/>
      <c r="C153" s="19"/>
      <c r="D153" s="51"/>
      <c r="E153" s="2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" customHeight="1">
      <c r="A154" s="18"/>
      <c r="B154" s="19"/>
      <c r="C154" s="19"/>
      <c r="D154" s="51"/>
      <c r="E154" s="2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" customHeight="1">
      <c r="A155" s="18"/>
      <c r="B155" s="20"/>
      <c r="C155" s="20"/>
      <c r="D155" s="21"/>
      <c r="E155" s="22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" customHeight="1">
      <c r="A156" s="18"/>
      <c r="B156" s="20"/>
      <c r="C156" s="20"/>
      <c r="D156" s="21"/>
      <c r="E156" s="22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" customHeight="1">
      <c r="A157" s="18"/>
      <c r="B157" s="20"/>
      <c r="C157" s="20"/>
      <c r="D157" s="21"/>
      <c r="E157" s="22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" customHeight="1">
      <c r="A158" s="18"/>
      <c r="B158" s="20"/>
      <c r="C158" s="20"/>
      <c r="D158" s="21"/>
      <c r="E158" s="22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" customHeight="1">
      <c r="A159" s="18"/>
      <c r="B159" s="20"/>
      <c r="C159" s="20"/>
      <c r="D159" s="21"/>
      <c r="E159" s="22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" customHeight="1">
      <c r="A160" s="18"/>
      <c r="B160" s="20"/>
      <c r="C160" s="20"/>
      <c r="D160" s="21"/>
      <c r="E160" s="2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" customHeight="1">
      <c r="A161" s="18"/>
      <c r="B161" s="20"/>
      <c r="C161" s="20"/>
      <c r="D161" s="21"/>
      <c r="E161" s="2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" customHeight="1">
      <c r="A162" s="18"/>
      <c r="B162" s="20"/>
      <c r="C162" s="20"/>
      <c r="D162" s="21"/>
      <c r="E162" s="22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" customHeight="1">
      <c r="A163" s="18"/>
      <c r="B163" s="20"/>
      <c r="C163" s="20"/>
      <c r="D163" s="21"/>
      <c r="E163" s="22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" customHeight="1">
      <c r="A164" s="18"/>
      <c r="B164" s="20"/>
      <c r="C164" s="20"/>
      <c r="D164" s="21"/>
      <c r="E164" s="22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" customHeight="1">
      <c r="A165" s="18"/>
      <c r="B165" s="20"/>
      <c r="C165" s="20"/>
      <c r="D165" s="21"/>
      <c r="E165" s="22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" customHeight="1">
      <c r="A166" s="18"/>
      <c r="B166" s="20"/>
      <c r="C166" s="20"/>
      <c r="D166" s="21"/>
      <c r="E166" s="22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" customHeight="1">
      <c r="A167" s="18"/>
      <c r="B167" s="20"/>
      <c r="C167" s="20"/>
      <c r="D167" s="21"/>
      <c r="E167" s="22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" customHeight="1">
      <c r="A168" s="18"/>
      <c r="B168" s="20"/>
      <c r="C168" s="20"/>
      <c r="D168" s="21"/>
      <c r="E168" s="22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" customHeight="1">
      <c r="A169" s="18"/>
      <c r="B169" s="20"/>
      <c r="C169" s="20"/>
      <c r="D169" s="21"/>
      <c r="E169" s="22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" customHeight="1">
      <c r="A170" s="18"/>
      <c r="B170" s="20"/>
      <c r="C170" s="20"/>
      <c r="D170" s="21"/>
      <c r="E170" s="22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" customHeight="1">
      <c r="A171" s="18"/>
      <c r="B171" s="20"/>
      <c r="C171" s="20"/>
      <c r="D171" s="21"/>
      <c r="E171" s="22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" customHeight="1">
      <c r="A172" s="18"/>
      <c r="B172" s="20"/>
      <c r="C172" s="20"/>
      <c r="D172" s="21"/>
      <c r="E172" s="22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" customHeight="1">
      <c r="A173" s="18"/>
      <c r="B173" s="20"/>
      <c r="C173" s="20"/>
      <c r="D173" s="21"/>
      <c r="E173" s="22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" customHeight="1">
      <c r="A174" s="18"/>
      <c r="B174" s="20"/>
      <c r="C174" s="20"/>
      <c r="D174" s="21"/>
      <c r="E174" s="22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" customHeight="1">
      <c r="A175" s="18"/>
      <c r="B175" s="20"/>
      <c r="C175" s="20"/>
      <c r="D175" s="21"/>
      <c r="E175" s="22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" customHeight="1">
      <c r="A176" s="18"/>
      <c r="B176" s="20"/>
      <c r="C176" s="20"/>
      <c r="D176" s="21"/>
      <c r="E176" s="22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" customHeight="1">
      <c r="A177" s="18"/>
      <c r="B177" s="20"/>
      <c r="C177" s="20"/>
      <c r="D177" s="21"/>
      <c r="E177" s="22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" customHeight="1">
      <c r="A178" s="18"/>
      <c r="B178" s="20"/>
      <c r="C178" s="20"/>
      <c r="D178" s="21"/>
      <c r="E178" s="22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" customHeight="1">
      <c r="A179" s="18"/>
      <c r="B179" s="20"/>
      <c r="C179" s="20"/>
      <c r="D179" s="21"/>
      <c r="E179" s="22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" customHeight="1">
      <c r="A180" s="18"/>
      <c r="B180" s="20"/>
      <c r="C180" s="20"/>
      <c r="D180" s="21"/>
      <c r="E180" s="22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" customHeight="1">
      <c r="A181" s="18"/>
      <c r="B181" s="20"/>
      <c r="C181" s="20"/>
      <c r="D181" s="21"/>
      <c r="E181" s="22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" customHeight="1">
      <c r="A182" s="18"/>
      <c r="B182" s="20"/>
      <c r="C182" s="20"/>
      <c r="D182" s="21"/>
      <c r="E182" s="22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" customHeight="1">
      <c r="A183" s="18"/>
      <c r="B183" s="20"/>
      <c r="C183" s="20"/>
      <c r="D183" s="21"/>
      <c r="E183" s="22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" customHeight="1">
      <c r="A184" s="18"/>
      <c r="B184" s="20"/>
      <c r="C184" s="20"/>
      <c r="D184" s="21"/>
      <c r="E184" s="22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" customHeight="1">
      <c r="A185" s="18"/>
      <c r="B185" s="20"/>
      <c r="C185" s="20"/>
      <c r="D185" s="21"/>
      <c r="E185" s="22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" customHeight="1">
      <c r="A186" s="18"/>
      <c r="B186" s="20"/>
      <c r="C186" s="20"/>
      <c r="D186" s="21"/>
      <c r="E186" s="22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" customHeight="1">
      <c r="A187" s="18"/>
      <c r="B187" s="20"/>
      <c r="C187" s="20"/>
      <c r="D187" s="21"/>
      <c r="E187" s="22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" customHeight="1">
      <c r="A188" s="18"/>
      <c r="B188" s="20"/>
      <c r="C188" s="20"/>
      <c r="D188" s="21"/>
      <c r="E188" s="22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" customHeight="1">
      <c r="A189" s="18"/>
      <c r="B189" s="20"/>
      <c r="C189" s="20"/>
      <c r="D189" s="21"/>
      <c r="E189" s="22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" customHeight="1">
      <c r="A190" s="18"/>
      <c r="B190" s="20"/>
      <c r="C190" s="20"/>
      <c r="D190" s="21"/>
      <c r="E190" s="22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" customHeight="1">
      <c r="A191" s="18"/>
      <c r="B191" s="20"/>
      <c r="C191" s="20"/>
      <c r="D191" s="21"/>
      <c r="E191" s="22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" customHeight="1">
      <c r="A192" s="18"/>
      <c r="B192" s="20"/>
      <c r="C192" s="20"/>
      <c r="D192" s="21"/>
      <c r="E192" s="22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" customHeight="1">
      <c r="A193" s="18"/>
      <c r="B193" s="20"/>
      <c r="C193" s="20"/>
      <c r="D193" s="21"/>
      <c r="E193" s="22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" customHeight="1">
      <c r="A194" s="18"/>
      <c r="B194" s="20"/>
      <c r="C194" s="20"/>
      <c r="D194" s="21"/>
      <c r="E194" s="22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" customHeight="1">
      <c r="A195" s="18"/>
      <c r="B195" s="20"/>
      <c r="C195" s="20"/>
      <c r="D195" s="21"/>
      <c r="E195" s="22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" customHeight="1">
      <c r="A196" s="18"/>
      <c r="B196" s="20"/>
      <c r="C196" s="20"/>
      <c r="D196" s="21"/>
      <c r="E196" s="22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" customHeight="1">
      <c r="A197" s="18"/>
      <c r="B197" s="20"/>
      <c r="C197" s="20"/>
      <c r="D197" s="21"/>
      <c r="E197" s="22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" customHeight="1">
      <c r="A198" s="18"/>
      <c r="B198" s="20"/>
      <c r="C198" s="20"/>
      <c r="D198" s="21"/>
      <c r="E198" s="22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" customHeight="1">
      <c r="A199" s="18"/>
      <c r="B199" s="20"/>
      <c r="C199" s="20"/>
      <c r="D199" s="21"/>
      <c r="E199" s="22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" customHeight="1">
      <c r="A200" s="18"/>
      <c r="B200" s="20"/>
      <c r="C200" s="20"/>
      <c r="D200" s="21"/>
      <c r="E200" s="22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" customHeight="1">
      <c r="A201" s="18"/>
      <c r="B201" s="20"/>
      <c r="C201" s="20"/>
      <c r="D201" s="21"/>
      <c r="E201" s="22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" customHeight="1">
      <c r="A202" s="18"/>
      <c r="B202" s="20"/>
      <c r="C202" s="20"/>
      <c r="D202" s="21"/>
      <c r="E202" s="22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" customHeight="1">
      <c r="A203" s="18"/>
      <c r="B203" s="20"/>
      <c r="C203" s="20"/>
      <c r="D203" s="21"/>
      <c r="E203" s="22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" customHeight="1">
      <c r="A204" s="18"/>
      <c r="B204" s="20"/>
      <c r="C204" s="20"/>
      <c r="D204" s="21"/>
      <c r="E204" s="22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" customHeight="1">
      <c r="A205" s="18"/>
      <c r="B205" s="20"/>
      <c r="C205" s="20"/>
      <c r="D205" s="21"/>
      <c r="E205" s="22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" customHeight="1">
      <c r="A206" s="18"/>
      <c r="B206" s="20"/>
      <c r="C206" s="20"/>
      <c r="D206" s="21"/>
      <c r="E206" s="22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" customHeight="1">
      <c r="A207" s="18"/>
      <c r="B207" s="20"/>
      <c r="C207" s="20"/>
      <c r="D207" s="21"/>
      <c r="E207" s="22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" customHeight="1">
      <c r="A208" s="18"/>
      <c r="B208" s="20"/>
      <c r="C208" s="20"/>
      <c r="D208" s="21"/>
      <c r="E208" s="22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" customHeight="1">
      <c r="A209" s="18"/>
      <c r="B209" s="20"/>
      <c r="C209" s="20"/>
      <c r="D209" s="21"/>
      <c r="E209" s="22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" customHeight="1">
      <c r="A210" s="18"/>
      <c r="B210" s="20"/>
      <c r="C210" s="20"/>
      <c r="D210" s="21"/>
      <c r="E210" s="22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" customHeight="1">
      <c r="A211" s="18"/>
      <c r="B211" s="20"/>
      <c r="C211" s="20"/>
      <c r="D211" s="21"/>
      <c r="E211" s="22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" customHeight="1">
      <c r="A212" s="18"/>
      <c r="B212" s="20"/>
      <c r="C212" s="20"/>
      <c r="D212" s="21"/>
      <c r="E212" s="22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" customHeight="1">
      <c r="A213" s="18"/>
      <c r="B213" s="20"/>
      <c r="C213" s="20"/>
      <c r="D213" s="21"/>
      <c r="E213" s="22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" customHeight="1">
      <c r="A214" s="18"/>
      <c r="B214" s="20"/>
      <c r="C214" s="20"/>
      <c r="D214" s="21"/>
      <c r="E214" s="22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" customHeight="1">
      <c r="A215" s="18"/>
      <c r="B215" s="20"/>
      <c r="C215" s="20"/>
      <c r="D215" s="21"/>
      <c r="E215" s="22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" customHeight="1">
      <c r="A216" s="18"/>
      <c r="B216" s="20"/>
      <c r="C216" s="20"/>
      <c r="D216" s="21"/>
      <c r="E216" s="22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" customHeight="1">
      <c r="A217" s="18"/>
      <c r="B217" s="20"/>
      <c r="C217" s="20"/>
      <c r="D217" s="21"/>
      <c r="E217" s="22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" customHeight="1">
      <c r="A218" s="18"/>
      <c r="B218" s="20"/>
      <c r="C218" s="20"/>
      <c r="D218" s="21"/>
      <c r="E218" s="22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" customHeight="1">
      <c r="A219" s="18"/>
      <c r="B219" s="20"/>
      <c r="C219" s="20"/>
      <c r="D219" s="21"/>
      <c r="E219" s="22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" customHeight="1">
      <c r="A220" s="18"/>
      <c r="B220" s="20"/>
      <c r="C220" s="20"/>
      <c r="D220" s="21"/>
      <c r="E220" s="22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" customHeight="1">
      <c r="A221" s="18"/>
      <c r="B221" s="20"/>
      <c r="C221" s="20"/>
      <c r="D221" s="21"/>
      <c r="E221" s="22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" customHeight="1">
      <c r="A222" s="18"/>
      <c r="B222" s="20"/>
      <c r="C222" s="20"/>
      <c r="D222" s="21"/>
      <c r="E222" s="22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" customHeight="1">
      <c r="A223" s="18"/>
      <c r="B223" s="20"/>
      <c r="C223" s="20"/>
      <c r="D223" s="21"/>
      <c r="E223" s="22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" customHeight="1">
      <c r="A224" s="18"/>
      <c r="B224" s="20"/>
      <c r="C224" s="20"/>
      <c r="D224" s="21"/>
      <c r="E224" s="22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" customHeight="1">
      <c r="A225" s="18"/>
      <c r="B225" s="20"/>
      <c r="C225" s="20"/>
      <c r="D225" s="21"/>
      <c r="E225" s="22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" customHeight="1">
      <c r="A226" s="18"/>
      <c r="B226" s="20"/>
      <c r="C226" s="20"/>
      <c r="D226" s="21"/>
      <c r="E226" s="22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" customHeight="1">
      <c r="A227" s="18"/>
      <c r="B227" s="20"/>
      <c r="C227" s="20"/>
      <c r="D227" s="21"/>
      <c r="E227" s="22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" customHeight="1">
      <c r="A228" s="18"/>
      <c r="B228" s="20"/>
      <c r="C228" s="20"/>
      <c r="D228" s="21"/>
      <c r="E228" s="22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" customHeight="1">
      <c r="A229" s="18"/>
      <c r="B229" s="20"/>
      <c r="C229" s="20"/>
      <c r="D229" s="21"/>
      <c r="E229" s="22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" customHeight="1">
      <c r="A230" s="18"/>
      <c r="B230" s="20"/>
      <c r="C230" s="20"/>
      <c r="D230" s="21"/>
      <c r="E230" s="22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" customHeight="1">
      <c r="A231" s="18"/>
      <c r="B231" s="20"/>
      <c r="C231" s="20"/>
      <c r="D231" s="21"/>
      <c r="E231" s="22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" customHeight="1">
      <c r="A232" s="18"/>
      <c r="B232" s="20"/>
      <c r="C232" s="20"/>
      <c r="D232" s="21"/>
      <c r="E232" s="22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" customHeight="1">
      <c r="A233" s="18"/>
      <c r="B233" s="20"/>
      <c r="C233" s="20"/>
      <c r="D233" s="21"/>
      <c r="E233" s="22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" customHeight="1">
      <c r="A234" s="18"/>
      <c r="B234" s="20"/>
      <c r="C234" s="20"/>
      <c r="D234" s="21"/>
      <c r="E234" s="22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" customHeight="1">
      <c r="A235" s="18"/>
      <c r="B235" s="20"/>
      <c r="C235" s="20"/>
      <c r="D235" s="21"/>
      <c r="E235" s="22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" customHeight="1">
      <c r="A236" s="18"/>
      <c r="B236" s="20"/>
      <c r="C236" s="20"/>
      <c r="D236" s="21"/>
      <c r="E236" s="22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" customHeight="1">
      <c r="A237" s="18"/>
      <c r="B237" s="20"/>
      <c r="C237" s="20"/>
      <c r="D237" s="21"/>
      <c r="E237" s="22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" customHeight="1">
      <c r="A238" s="18"/>
      <c r="B238" s="20"/>
      <c r="C238" s="20"/>
      <c r="D238" s="21"/>
      <c r="E238" s="22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" customHeight="1">
      <c r="A239" s="18"/>
      <c r="B239" s="20"/>
      <c r="C239" s="20"/>
      <c r="D239" s="21"/>
      <c r="E239" s="22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" customHeight="1">
      <c r="A240" s="18"/>
      <c r="B240" s="20"/>
      <c r="C240" s="20"/>
      <c r="D240" s="21"/>
      <c r="E240" s="22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" customHeight="1">
      <c r="A241" s="18"/>
      <c r="B241" s="20"/>
      <c r="C241" s="20"/>
      <c r="D241" s="21"/>
      <c r="E241" s="22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" customHeight="1">
      <c r="A242" s="18"/>
      <c r="B242" s="20"/>
      <c r="C242" s="20"/>
      <c r="D242" s="21"/>
      <c r="E242" s="22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" customHeight="1">
      <c r="A243" s="18"/>
      <c r="B243" s="20"/>
      <c r="C243" s="20"/>
      <c r="D243" s="21"/>
      <c r="E243" s="22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" customHeight="1">
      <c r="A244" s="18"/>
      <c r="B244" s="20"/>
      <c r="C244" s="20"/>
      <c r="D244" s="21"/>
      <c r="E244" s="22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" customHeight="1">
      <c r="A245" s="18"/>
      <c r="B245" s="20"/>
      <c r="C245" s="20"/>
      <c r="D245" s="21"/>
      <c r="E245" s="22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" customHeight="1">
      <c r="A246" s="18"/>
      <c r="B246" s="20"/>
      <c r="C246" s="20"/>
      <c r="D246" s="21"/>
      <c r="E246" s="22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" customHeight="1">
      <c r="A247" s="18"/>
      <c r="B247" s="20"/>
      <c r="C247" s="20"/>
      <c r="D247" s="21"/>
      <c r="E247" s="22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" customHeight="1">
      <c r="A248" s="18"/>
      <c r="B248" s="20"/>
      <c r="C248" s="20"/>
      <c r="D248" s="21"/>
      <c r="E248" s="22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" customHeight="1">
      <c r="A249" s="18"/>
      <c r="B249" s="20"/>
      <c r="C249" s="20"/>
      <c r="D249" s="21"/>
      <c r="E249" s="22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" customHeight="1">
      <c r="A250" s="18"/>
      <c r="B250" s="20"/>
      <c r="C250" s="20"/>
      <c r="D250" s="21"/>
      <c r="E250" s="22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" customHeight="1">
      <c r="A251" s="18"/>
      <c r="B251" s="20"/>
      <c r="C251" s="20"/>
      <c r="D251" s="21"/>
      <c r="E251" s="22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" customHeight="1">
      <c r="A252" s="18"/>
      <c r="B252" s="20"/>
      <c r="C252" s="20"/>
      <c r="D252" s="21"/>
      <c r="E252" s="22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" customHeight="1">
      <c r="A253" s="18"/>
      <c r="B253" s="20"/>
      <c r="C253" s="20"/>
      <c r="D253" s="21"/>
      <c r="E253" s="22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" customHeight="1">
      <c r="A254" s="18"/>
      <c r="B254" s="20"/>
      <c r="C254" s="20"/>
      <c r="D254" s="21"/>
      <c r="E254" s="22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" customHeight="1">
      <c r="A255" s="18"/>
      <c r="B255" s="20"/>
      <c r="C255" s="20"/>
      <c r="D255" s="21"/>
      <c r="E255" s="22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" customHeight="1">
      <c r="A256" s="18"/>
      <c r="B256" s="20"/>
      <c r="C256" s="20"/>
      <c r="D256" s="21"/>
      <c r="E256" s="22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" customHeight="1">
      <c r="A257" s="18"/>
      <c r="B257" s="20"/>
      <c r="C257" s="20"/>
      <c r="D257" s="21"/>
      <c r="E257" s="22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" customHeight="1">
      <c r="A258" s="18"/>
      <c r="B258" s="20"/>
      <c r="C258" s="20"/>
      <c r="D258" s="21"/>
      <c r="E258" s="22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" customHeight="1">
      <c r="A259" s="18"/>
      <c r="B259" s="20"/>
      <c r="C259" s="20"/>
      <c r="D259" s="21"/>
      <c r="E259" s="22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" customHeight="1">
      <c r="A260" s="18"/>
      <c r="B260" s="20"/>
      <c r="C260" s="20"/>
      <c r="D260" s="21"/>
      <c r="E260" s="22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" customHeight="1">
      <c r="A261" s="18"/>
      <c r="B261" s="20"/>
      <c r="C261" s="20"/>
      <c r="D261" s="21"/>
      <c r="E261" s="22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" customHeight="1">
      <c r="A262" s="18"/>
      <c r="B262" s="20"/>
      <c r="C262" s="20"/>
      <c r="D262" s="21"/>
      <c r="E262" s="22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" customHeight="1">
      <c r="A263" s="18"/>
      <c r="B263" s="20"/>
      <c r="C263" s="20"/>
      <c r="D263" s="21"/>
      <c r="E263" s="22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" customHeight="1">
      <c r="A264" s="18"/>
      <c r="B264" s="20"/>
      <c r="C264" s="20"/>
      <c r="D264" s="21"/>
      <c r="E264" s="22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" customHeight="1">
      <c r="A265" s="18"/>
      <c r="B265" s="20"/>
      <c r="C265" s="20"/>
      <c r="D265" s="21"/>
      <c r="E265" s="22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" customHeight="1">
      <c r="A266" s="18"/>
      <c r="B266" s="20"/>
      <c r="C266" s="20"/>
      <c r="D266" s="21"/>
      <c r="E266" s="22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" customHeight="1">
      <c r="A267" s="18"/>
      <c r="B267" s="20"/>
      <c r="C267" s="20"/>
      <c r="D267" s="21"/>
      <c r="E267" s="22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" customHeight="1">
      <c r="A268" s="18"/>
      <c r="B268" s="20"/>
      <c r="C268" s="20"/>
      <c r="D268" s="21"/>
      <c r="E268" s="22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" customHeight="1">
      <c r="A269" s="18"/>
      <c r="B269" s="20"/>
      <c r="C269" s="20"/>
      <c r="D269" s="21"/>
      <c r="E269" s="22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" customHeight="1">
      <c r="A270" s="18"/>
      <c r="B270" s="20"/>
      <c r="C270" s="20"/>
      <c r="D270" s="21"/>
      <c r="E270" s="22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" customHeight="1">
      <c r="A271" s="18"/>
      <c r="B271" s="20"/>
      <c r="C271" s="20"/>
      <c r="D271" s="21"/>
      <c r="E271" s="22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" customHeight="1">
      <c r="A272" s="18"/>
      <c r="B272" s="20"/>
      <c r="C272" s="20"/>
      <c r="D272" s="21"/>
      <c r="E272" s="22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" customHeight="1">
      <c r="A273" s="18"/>
      <c r="B273" s="20"/>
      <c r="C273" s="20"/>
      <c r="D273" s="21"/>
      <c r="E273" s="22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" customHeight="1">
      <c r="A274" s="18"/>
      <c r="B274" s="20"/>
      <c r="C274" s="20"/>
      <c r="D274" s="21"/>
      <c r="E274" s="22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" customHeight="1">
      <c r="A275" s="18"/>
      <c r="B275" s="20"/>
      <c r="C275" s="20"/>
      <c r="D275" s="21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" customHeight="1">
      <c r="A276" s="18"/>
      <c r="B276" s="20"/>
      <c r="C276" s="20"/>
      <c r="D276" s="21"/>
      <c r="E276" s="22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" customHeight="1">
      <c r="A277" s="18"/>
      <c r="B277" s="20"/>
      <c r="C277" s="20"/>
      <c r="D277" s="21"/>
      <c r="E277" s="22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" customHeight="1">
      <c r="A278" s="18"/>
      <c r="B278" s="20"/>
      <c r="C278" s="20"/>
      <c r="D278" s="21"/>
      <c r="E278" s="22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" customHeight="1">
      <c r="A279" s="18"/>
      <c r="B279" s="20"/>
      <c r="C279" s="20"/>
      <c r="D279" s="21"/>
      <c r="E279" s="22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" customHeight="1">
      <c r="A280" s="18"/>
      <c r="B280" s="20"/>
      <c r="C280" s="20"/>
      <c r="D280" s="21"/>
      <c r="E280" s="22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" customHeight="1">
      <c r="A281" s="18"/>
      <c r="B281" s="20"/>
      <c r="C281" s="20"/>
      <c r="D281" s="21"/>
      <c r="E281" s="22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" customHeight="1">
      <c r="A282" s="18"/>
      <c r="B282" s="20"/>
      <c r="C282" s="20"/>
      <c r="D282" s="21"/>
      <c r="E282" s="22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" customHeight="1">
      <c r="A283" s="18"/>
      <c r="B283" s="20"/>
      <c r="C283" s="20"/>
      <c r="D283" s="21"/>
      <c r="E283" s="22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" customHeight="1">
      <c r="A284" s="18"/>
      <c r="B284" s="20"/>
      <c r="C284" s="20"/>
      <c r="D284" s="21"/>
      <c r="E284" s="22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" customHeight="1">
      <c r="A285" s="18"/>
      <c r="B285" s="20"/>
      <c r="C285" s="20"/>
      <c r="D285" s="21"/>
      <c r="E285" s="22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" customHeight="1">
      <c r="A286" s="18"/>
      <c r="B286" s="20"/>
      <c r="C286" s="20"/>
      <c r="D286" s="21"/>
      <c r="E286" s="22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" customHeight="1">
      <c r="A287" s="18"/>
      <c r="B287" s="20"/>
      <c r="C287" s="20"/>
      <c r="D287" s="21"/>
      <c r="E287" s="22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" customHeight="1">
      <c r="A288" s="18"/>
      <c r="B288" s="20"/>
      <c r="C288" s="20"/>
      <c r="D288" s="21"/>
      <c r="E288" s="22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" customHeight="1">
      <c r="A289" s="18"/>
      <c r="B289" s="20"/>
      <c r="C289" s="20"/>
      <c r="D289" s="21"/>
      <c r="E289" s="22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" customHeight="1">
      <c r="A290" s="18"/>
      <c r="B290" s="20"/>
      <c r="C290" s="20"/>
      <c r="D290" s="21"/>
      <c r="E290" s="22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" customHeight="1">
      <c r="A291" s="18"/>
      <c r="B291" s="20"/>
      <c r="C291" s="20"/>
      <c r="D291" s="21"/>
      <c r="E291" s="22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" customHeight="1">
      <c r="A292" s="18"/>
      <c r="B292" s="20"/>
      <c r="C292" s="20"/>
      <c r="D292" s="21"/>
      <c r="E292" s="22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" customHeight="1">
      <c r="A293" s="18"/>
      <c r="B293" s="20"/>
      <c r="C293" s="20"/>
      <c r="D293" s="21"/>
      <c r="E293" s="22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" customHeight="1">
      <c r="A294" s="18"/>
      <c r="B294" s="20"/>
      <c r="C294" s="20"/>
      <c r="D294" s="21"/>
      <c r="E294" s="22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" customHeight="1">
      <c r="A295" s="18"/>
      <c r="B295" s="20"/>
      <c r="C295" s="20"/>
      <c r="D295" s="21"/>
      <c r="E295" s="22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" customHeight="1">
      <c r="A296" s="18"/>
      <c r="B296" s="20"/>
      <c r="C296" s="20"/>
      <c r="D296" s="21"/>
      <c r="E296" s="22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" customHeight="1">
      <c r="A297" s="18"/>
      <c r="B297" s="20"/>
      <c r="C297" s="20"/>
      <c r="D297" s="21"/>
      <c r="E297" s="22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" customHeight="1">
      <c r="A298" s="18"/>
      <c r="B298" s="20"/>
      <c r="C298" s="20"/>
      <c r="D298" s="21"/>
      <c r="E298" s="22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" customHeight="1">
      <c r="A299" s="18"/>
      <c r="B299" s="20"/>
      <c r="C299" s="20"/>
      <c r="D299" s="21"/>
      <c r="E299" s="22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" customHeight="1">
      <c r="A300" s="18"/>
      <c r="B300" s="20"/>
      <c r="C300" s="20"/>
      <c r="D300" s="21"/>
      <c r="E300" s="22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" customHeight="1">
      <c r="A301" s="18"/>
      <c r="B301" s="20"/>
      <c r="C301" s="20"/>
      <c r="D301" s="21"/>
      <c r="E301" s="22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" customHeight="1">
      <c r="A302" s="18"/>
      <c r="B302" s="20"/>
      <c r="C302" s="20"/>
      <c r="D302" s="21"/>
      <c r="E302" s="22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" customHeight="1">
      <c r="A303" s="18"/>
      <c r="B303" s="20"/>
      <c r="C303" s="20"/>
      <c r="D303" s="21"/>
      <c r="E303" s="22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" customHeight="1">
      <c r="A304" s="18"/>
      <c r="B304" s="20"/>
      <c r="C304" s="20"/>
      <c r="D304" s="21"/>
      <c r="E304" s="22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" customHeight="1">
      <c r="A305" s="18"/>
      <c r="B305" s="20"/>
      <c r="C305" s="20"/>
      <c r="D305" s="21"/>
      <c r="E305" s="22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" customHeight="1">
      <c r="A306" s="18"/>
      <c r="B306" s="20"/>
      <c r="C306" s="20"/>
      <c r="D306" s="21"/>
      <c r="E306" s="22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" customHeight="1">
      <c r="A307" s="18"/>
      <c r="B307" s="20"/>
      <c r="C307" s="20"/>
      <c r="D307" s="21"/>
      <c r="E307" s="22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" customHeight="1">
      <c r="A308" s="18"/>
      <c r="B308" s="20"/>
      <c r="C308" s="20"/>
      <c r="D308" s="21"/>
      <c r="E308" s="22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" customHeight="1">
      <c r="A309" s="18"/>
      <c r="B309" s="20"/>
      <c r="C309" s="20"/>
      <c r="D309" s="21"/>
      <c r="E309" s="22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" customHeight="1">
      <c r="A310" s="18"/>
      <c r="B310" s="20"/>
      <c r="C310" s="20"/>
      <c r="D310" s="21"/>
      <c r="E310" s="22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" customHeight="1">
      <c r="A311" s="18"/>
      <c r="B311" s="20"/>
      <c r="C311" s="20"/>
      <c r="D311" s="21"/>
      <c r="E311" s="22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" customHeight="1">
      <c r="A312" s="18"/>
      <c r="B312" s="20"/>
      <c r="C312" s="20"/>
      <c r="D312" s="21"/>
      <c r="E312" s="22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" customHeight="1">
      <c r="A313" s="18"/>
      <c r="B313" s="20"/>
      <c r="C313" s="20"/>
      <c r="D313" s="21"/>
      <c r="E313" s="22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" customHeight="1">
      <c r="A314" s="18"/>
      <c r="B314" s="20"/>
      <c r="C314" s="20"/>
      <c r="D314" s="21"/>
      <c r="E314" s="22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" customHeight="1">
      <c r="A315" s="18"/>
      <c r="B315" s="20"/>
      <c r="C315" s="20"/>
      <c r="D315" s="21"/>
      <c r="E315" s="22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" customHeight="1">
      <c r="A316" s="18"/>
      <c r="B316" s="20"/>
      <c r="C316" s="20"/>
      <c r="D316" s="21"/>
      <c r="E316" s="22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" customHeight="1">
      <c r="A317" s="18"/>
      <c r="B317" s="20"/>
      <c r="C317" s="20"/>
      <c r="D317" s="21"/>
      <c r="E317" s="22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" customHeight="1">
      <c r="A318" s="18"/>
      <c r="B318" s="20"/>
      <c r="C318" s="20"/>
      <c r="D318" s="21"/>
      <c r="E318" s="22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" customHeight="1">
      <c r="A319" s="18"/>
      <c r="B319" s="20"/>
      <c r="C319" s="20"/>
      <c r="D319" s="21"/>
      <c r="E319" s="22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" customHeight="1">
      <c r="A320" s="18"/>
      <c r="B320" s="20"/>
      <c r="C320" s="20"/>
      <c r="D320" s="21"/>
      <c r="E320" s="22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" customHeight="1">
      <c r="A321" s="18"/>
      <c r="B321" s="20"/>
      <c r="C321" s="20"/>
      <c r="D321" s="21"/>
      <c r="E321" s="22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" customHeight="1">
      <c r="A322" s="18"/>
      <c r="B322" s="20"/>
      <c r="C322" s="20"/>
      <c r="D322" s="21"/>
      <c r="E322" s="22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" customHeight="1">
      <c r="A323" s="18"/>
      <c r="B323" s="20"/>
      <c r="C323" s="20"/>
      <c r="D323" s="21"/>
      <c r="E323" s="22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" customHeight="1">
      <c r="A324" s="18"/>
      <c r="B324" s="20"/>
      <c r="C324" s="20"/>
      <c r="D324" s="21"/>
      <c r="E324" s="22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" customHeight="1">
      <c r="A325" s="18"/>
      <c r="B325" s="20"/>
      <c r="C325" s="20"/>
      <c r="D325" s="21"/>
      <c r="E325" s="22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" customHeight="1">
      <c r="A326" s="18"/>
      <c r="B326" s="20"/>
      <c r="C326" s="20"/>
      <c r="D326" s="21"/>
      <c r="E326" s="22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" customHeight="1">
      <c r="A327" s="18"/>
      <c r="B327" s="20"/>
      <c r="C327" s="20"/>
      <c r="D327" s="21"/>
      <c r="E327" s="22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" customHeight="1">
      <c r="A328" s="18"/>
      <c r="B328" s="20"/>
      <c r="C328" s="20"/>
      <c r="D328" s="21"/>
      <c r="E328" s="22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" customHeight="1">
      <c r="A329" s="18"/>
      <c r="B329" s="20"/>
      <c r="C329" s="20"/>
      <c r="D329" s="21"/>
      <c r="E329" s="22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" customHeight="1">
      <c r="A330" s="18"/>
      <c r="B330" s="20"/>
      <c r="C330" s="20"/>
      <c r="D330" s="21"/>
      <c r="E330" s="22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" customHeight="1">
      <c r="A331" s="18"/>
      <c r="B331" s="20"/>
      <c r="C331" s="20"/>
      <c r="D331" s="21"/>
      <c r="E331" s="22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" customHeight="1">
      <c r="A332" s="18"/>
      <c r="B332" s="20"/>
      <c r="C332" s="20"/>
      <c r="D332" s="21"/>
      <c r="E332" s="22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" customHeight="1">
      <c r="A333" s="18"/>
      <c r="B333" s="20"/>
      <c r="C333" s="20"/>
      <c r="D333" s="21"/>
      <c r="E333" s="22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" customHeight="1">
      <c r="A334" s="18"/>
      <c r="B334" s="20"/>
      <c r="C334" s="20"/>
      <c r="D334" s="21"/>
      <c r="E334" s="22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" customHeight="1">
      <c r="A335" s="18"/>
      <c r="B335" s="20"/>
      <c r="C335" s="20"/>
      <c r="D335" s="21"/>
      <c r="E335" s="22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" customHeight="1">
      <c r="A336" s="18"/>
      <c r="B336" s="20"/>
      <c r="C336" s="20"/>
      <c r="D336" s="21"/>
      <c r="E336" s="22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" customHeight="1">
      <c r="A337" s="18"/>
      <c r="B337" s="20"/>
      <c r="C337" s="20"/>
      <c r="D337" s="21"/>
      <c r="E337" s="22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" customHeight="1">
      <c r="A338" s="18"/>
      <c r="B338" s="20"/>
      <c r="C338" s="20"/>
      <c r="D338" s="21"/>
      <c r="E338" s="22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" customHeight="1">
      <c r="A339" s="18"/>
      <c r="B339" s="20"/>
      <c r="C339" s="20"/>
      <c r="D339" s="21"/>
      <c r="E339" s="22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" customHeight="1">
      <c r="A340" s="18"/>
      <c r="B340" s="20"/>
      <c r="C340" s="20"/>
      <c r="D340" s="21"/>
      <c r="E340" s="22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" customHeight="1">
      <c r="A341" s="18"/>
      <c r="B341" s="20"/>
      <c r="C341" s="20"/>
      <c r="D341" s="21"/>
      <c r="E341" s="22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" customHeight="1">
      <c r="A342" s="18"/>
      <c r="B342" s="20"/>
      <c r="C342" s="20"/>
      <c r="D342" s="21"/>
      <c r="E342" s="22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" customHeight="1">
      <c r="A343" s="18"/>
      <c r="B343" s="20"/>
      <c r="C343" s="20"/>
      <c r="D343" s="21"/>
      <c r="E343" s="22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" customHeight="1">
      <c r="A344" s="18"/>
      <c r="B344" s="20"/>
      <c r="C344" s="20"/>
      <c r="D344" s="21"/>
      <c r="E344" s="22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" customHeight="1">
      <c r="A345" s="18"/>
      <c r="B345" s="20"/>
      <c r="C345" s="20"/>
      <c r="D345" s="21"/>
      <c r="E345" s="22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" customHeight="1">
      <c r="A346" s="18"/>
      <c r="B346" s="20"/>
      <c r="C346" s="20"/>
      <c r="D346" s="21"/>
      <c r="E346" s="22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" customHeight="1">
      <c r="A347" s="18"/>
      <c r="B347" s="20"/>
      <c r="C347" s="20"/>
      <c r="D347" s="21"/>
      <c r="E347" s="22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" customHeight="1">
      <c r="A348" s="18"/>
      <c r="B348" s="20"/>
      <c r="C348" s="20"/>
      <c r="D348" s="21"/>
      <c r="E348" s="22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" customHeight="1">
      <c r="A349" s="18"/>
      <c r="B349" s="20"/>
      <c r="C349" s="20"/>
      <c r="D349" s="21"/>
      <c r="E349" s="22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</sheetData>
  <mergeCells count="95">
    <mergeCell ref="F107:F108"/>
    <mergeCell ref="B108:D108"/>
    <mergeCell ref="B110:D110"/>
    <mergeCell ref="F92:F102"/>
    <mergeCell ref="B98:C98"/>
    <mergeCell ref="B100:C100"/>
    <mergeCell ref="B102:C102"/>
    <mergeCell ref="B103:E103"/>
    <mergeCell ref="F81:F87"/>
    <mergeCell ref="B87:D87"/>
    <mergeCell ref="B88:E88"/>
    <mergeCell ref="B89:E89"/>
    <mergeCell ref="B90:D90"/>
    <mergeCell ref="F62:F69"/>
    <mergeCell ref="B70:E70"/>
    <mergeCell ref="C68:D68"/>
    <mergeCell ref="B69:D69"/>
    <mergeCell ref="B72:D72"/>
    <mergeCell ref="C62:D62"/>
    <mergeCell ref="C63:D63"/>
    <mergeCell ref="C64:D64"/>
    <mergeCell ref="C65:D65"/>
    <mergeCell ref="B46:E46"/>
    <mergeCell ref="B48:E48"/>
    <mergeCell ref="F50:F58"/>
    <mergeCell ref="B60:D60"/>
    <mergeCell ref="C61:D61"/>
    <mergeCell ref="B38:E38"/>
    <mergeCell ref="B40:E40"/>
    <mergeCell ref="B41:D41"/>
    <mergeCell ref="C42:D42"/>
    <mergeCell ref="F43:F45"/>
    <mergeCell ref="B45:D45"/>
    <mergeCell ref="B149:D149"/>
    <mergeCell ref="B136:C136"/>
    <mergeCell ref="B137:E137"/>
    <mergeCell ref="B138:E138"/>
    <mergeCell ref="B140:E140"/>
    <mergeCell ref="C141:D141"/>
    <mergeCell ref="C142:D142"/>
    <mergeCell ref="C143:D143"/>
    <mergeCell ref="C144:D144"/>
    <mergeCell ref="C145:D145"/>
    <mergeCell ref="C146:D146"/>
    <mergeCell ref="B147:D147"/>
    <mergeCell ref="C148:D148"/>
    <mergeCell ref="C121:D121"/>
    <mergeCell ref="C122:D122"/>
    <mergeCell ref="B123:D123"/>
    <mergeCell ref="B125:E125"/>
    <mergeCell ref="F127:F136"/>
    <mergeCell ref="B129:B135"/>
    <mergeCell ref="D134:D135"/>
    <mergeCell ref="E134:E135"/>
    <mergeCell ref="C113:D113"/>
    <mergeCell ref="B114:D114"/>
    <mergeCell ref="B116:E116"/>
    <mergeCell ref="C117:D117"/>
    <mergeCell ref="C118:D118"/>
    <mergeCell ref="C112:D112"/>
    <mergeCell ref="C66:D66"/>
    <mergeCell ref="C67:D67"/>
    <mergeCell ref="C73:D73"/>
    <mergeCell ref="C74:D74"/>
    <mergeCell ref="C75:D75"/>
    <mergeCell ref="C76:D76"/>
    <mergeCell ref="B77:D77"/>
    <mergeCell ref="B79:E79"/>
    <mergeCell ref="C80:D80"/>
    <mergeCell ref="C91:D91"/>
    <mergeCell ref="B104:E104"/>
    <mergeCell ref="C111:D111"/>
    <mergeCell ref="B105:D105"/>
    <mergeCell ref="C106:D106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  <mergeCell ref="C36:D36"/>
    <mergeCell ref="B12:E12"/>
    <mergeCell ref="B26:E26"/>
    <mergeCell ref="C27:D27"/>
    <mergeCell ref="C28:D28"/>
    <mergeCell ref="C29:D29"/>
    <mergeCell ref="C30:D30"/>
    <mergeCell ref="B2:F2"/>
    <mergeCell ref="B5:F5"/>
    <mergeCell ref="B6:F6"/>
    <mergeCell ref="B8:F8"/>
    <mergeCell ref="B10:F10"/>
  </mergeCells>
  <pageMargins left="0.7" right="0.7" top="0.75" bottom="0.75" header="0" footer="0"/>
  <pageSetup paperSize="9" fitToHeight="0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8"/>
  <sheetViews>
    <sheetView showGridLines="0" workbookViewId="0">
      <selection activeCell="C122" sqref="C122:D122"/>
    </sheetView>
  </sheetViews>
  <sheetFormatPr defaultColWidth="14.42578125" defaultRowHeight="15" customHeight="1"/>
  <cols>
    <col min="1" max="1" width="6.42578125" customWidth="1"/>
    <col min="2" max="2" width="6.28515625" customWidth="1"/>
    <col min="3" max="3" width="60.42578125" customWidth="1"/>
    <col min="4" max="4" width="20.28515625" customWidth="1"/>
    <col min="5" max="5" width="21" customWidth="1"/>
    <col min="6" max="6" width="26.7109375" customWidth="1"/>
    <col min="7" max="7" width="8.42578125" customWidth="1"/>
    <col min="8" max="9" width="10.140625" customWidth="1"/>
    <col min="10" max="10" width="8.42578125" customWidth="1"/>
    <col min="11" max="26" width="8.7109375" customWidth="1"/>
  </cols>
  <sheetData>
    <row r="1" spans="1:26" ht="15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>
      <c r="A2" s="18"/>
      <c r="B2" s="223" t="s">
        <v>313</v>
      </c>
      <c r="C2" s="209"/>
      <c r="D2" s="209"/>
      <c r="E2" s="209"/>
      <c r="F2" s="210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2" customHeight="1">
      <c r="A3" s="18"/>
      <c r="B3" s="20"/>
      <c r="C3" s="20"/>
      <c r="D3" s="21"/>
      <c r="E3" s="22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" customHeight="1">
      <c r="A4" s="18"/>
      <c r="B4" s="20"/>
      <c r="C4" s="20"/>
      <c r="D4" s="21"/>
      <c r="E4" s="22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6.5" customHeight="1">
      <c r="A5" s="18"/>
      <c r="B5" s="224" t="s">
        <v>32</v>
      </c>
      <c r="C5" s="225"/>
      <c r="D5" s="225"/>
      <c r="E5" s="225"/>
      <c r="F5" s="226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 customHeight="1">
      <c r="A6" s="18"/>
      <c r="B6" s="227" t="s">
        <v>171</v>
      </c>
      <c r="C6" s="225"/>
      <c r="D6" s="225"/>
      <c r="E6" s="225"/>
      <c r="F6" s="226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2" customHeight="1">
      <c r="A7" s="18"/>
      <c r="B7" s="23"/>
      <c r="C7" s="23"/>
      <c r="D7" s="24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75" customHeight="1">
      <c r="A8" s="18"/>
      <c r="B8" s="228" t="s">
        <v>172</v>
      </c>
      <c r="C8" s="225"/>
      <c r="D8" s="225"/>
      <c r="E8" s="225"/>
      <c r="F8" s="226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.75" customHeight="1">
      <c r="A9" s="18"/>
      <c r="B9" s="25"/>
      <c r="C9" s="25"/>
      <c r="D9" s="26"/>
      <c r="E9" s="2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2" customHeight="1">
      <c r="A10" s="18"/>
      <c r="B10" s="229" t="s">
        <v>301</v>
      </c>
      <c r="C10" s="230"/>
      <c r="D10" s="230"/>
      <c r="E10" s="230"/>
      <c r="F10" s="23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" customHeight="1">
      <c r="A11" s="18"/>
      <c r="B11" s="231"/>
      <c r="C11" s="232"/>
      <c r="D11" s="232"/>
      <c r="E11" s="232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0.25" customHeight="1">
      <c r="A12" s="18"/>
      <c r="B12" s="239" t="s">
        <v>35</v>
      </c>
      <c r="C12" s="216"/>
      <c r="D12" s="216"/>
      <c r="E12" s="217"/>
      <c r="F12" s="27" t="s">
        <v>36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" customHeight="1">
      <c r="A13" s="18"/>
      <c r="B13" s="28">
        <v>1</v>
      </c>
      <c r="C13" s="29" t="s">
        <v>37</v>
      </c>
      <c r="D13" s="30"/>
      <c r="E13" s="31" t="s">
        <v>38</v>
      </c>
      <c r="F13" s="233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" customHeight="1">
      <c r="A14" s="18"/>
      <c r="B14" s="28">
        <v>2</v>
      </c>
      <c r="C14" s="29" t="s">
        <v>39</v>
      </c>
      <c r="D14" s="32"/>
      <c r="E14" s="31" t="s">
        <v>40</v>
      </c>
      <c r="F14" s="23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" customHeight="1">
      <c r="A15" s="18"/>
      <c r="B15" s="28">
        <v>3</v>
      </c>
      <c r="C15" s="29" t="s">
        <v>41</v>
      </c>
      <c r="D15" s="33"/>
      <c r="E15" s="34" t="s">
        <v>42</v>
      </c>
      <c r="F15" s="234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" customHeight="1">
      <c r="A16" s="18"/>
      <c r="B16" s="28">
        <v>4</v>
      </c>
      <c r="C16" s="29" t="s">
        <v>43</v>
      </c>
      <c r="D16" s="30"/>
      <c r="E16" s="34" t="s">
        <v>44</v>
      </c>
      <c r="F16" s="234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" customHeight="1">
      <c r="A17" s="18"/>
      <c r="B17" s="28">
        <v>5</v>
      </c>
      <c r="C17" s="29" t="s">
        <v>45</v>
      </c>
      <c r="D17" s="30"/>
      <c r="E17" s="34">
        <v>1</v>
      </c>
      <c r="F17" s="234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" customHeight="1">
      <c r="A18" s="18"/>
      <c r="B18" s="28">
        <v>6</v>
      </c>
      <c r="C18" s="29" t="s">
        <v>46</v>
      </c>
      <c r="D18" s="30"/>
      <c r="E18" s="34">
        <v>12</v>
      </c>
      <c r="F18" s="234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" customHeight="1">
      <c r="A19" s="18"/>
      <c r="B19" s="28">
        <v>7</v>
      </c>
      <c r="C19" s="29" t="s">
        <v>47</v>
      </c>
      <c r="D19" s="30"/>
      <c r="E19" s="35">
        <v>1691.93</v>
      </c>
      <c r="F19" s="234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8" customHeight="1">
      <c r="A20" s="18"/>
      <c r="B20" s="28">
        <v>8</v>
      </c>
      <c r="C20" s="29" t="s">
        <v>48</v>
      </c>
      <c r="D20" s="30"/>
      <c r="E20" s="36" t="s">
        <v>283</v>
      </c>
      <c r="F20" s="234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" customHeight="1">
      <c r="A21" s="18"/>
      <c r="B21" s="28">
        <v>9</v>
      </c>
      <c r="C21" s="37" t="s">
        <v>49</v>
      </c>
      <c r="D21" s="38"/>
      <c r="E21" s="39" t="s">
        <v>50</v>
      </c>
      <c r="F21" s="23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" customHeight="1">
      <c r="A22" s="18"/>
      <c r="B22" s="28">
        <v>10</v>
      </c>
      <c r="C22" s="37" t="s">
        <v>51</v>
      </c>
      <c r="D22" s="38"/>
      <c r="E22" s="126" t="s">
        <v>281</v>
      </c>
      <c r="F22" s="234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" customHeight="1">
      <c r="A23" s="18"/>
      <c r="B23" s="28">
        <v>11</v>
      </c>
      <c r="C23" s="37" t="s">
        <v>53</v>
      </c>
      <c r="D23" s="38"/>
      <c r="E23" s="207" t="s">
        <v>54</v>
      </c>
      <c r="F23" s="234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" customHeight="1">
      <c r="A24" s="18"/>
      <c r="B24" s="28">
        <v>12</v>
      </c>
      <c r="C24" s="37" t="s">
        <v>55</v>
      </c>
      <c r="D24" s="38"/>
      <c r="E24" s="41">
        <v>45658</v>
      </c>
      <c r="F24" s="235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" customHeight="1">
      <c r="A25" s="18"/>
      <c r="B25" s="42"/>
      <c r="C25" s="42"/>
      <c r="D25" s="43"/>
      <c r="E25" s="42"/>
      <c r="F25" s="44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" customHeight="1">
      <c r="A26" s="18"/>
      <c r="B26" s="240" t="s">
        <v>56</v>
      </c>
      <c r="C26" s="232"/>
      <c r="D26" s="232"/>
      <c r="E26" s="232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4" customHeight="1">
      <c r="A27" s="18"/>
      <c r="B27" s="45">
        <v>1</v>
      </c>
      <c r="C27" s="241" t="s">
        <v>57</v>
      </c>
      <c r="D27" s="217"/>
      <c r="E27" s="45" t="s">
        <v>58</v>
      </c>
      <c r="F27" s="45" t="s">
        <v>36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4" customHeight="1">
      <c r="A28" s="18"/>
      <c r="B28" s="46" t="s">
        <v>59</v>
      </c>
      <c r="C28" s="236" t="s">
        <v>60</v>
      </c>
      <c r="D28" s="217"/>
      <c r="E28" s="35">
        <f>E19</f>
        <v>1691.93</v>
      </c>
      <c r="F28" s="247" t="s">
        <v>316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4" customHeight="1">
      <c r="A29" s="18"/>
      <c r="B29" s="46" t="s">
        <v>62</v>
      </c>
      <c r="C29" s="236" t="s">
        <v>173</v>
      </c>
      <c r="D29" s="217"/>
      <c r="E29" s="48">
        <v>0</v>
      </c>
      <c r="F29" s="248"/>
      <c r="G29" s="49"/>
      <c r="H29" s="50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4" customHeight="1">
      <c r="A30" s="18"/>
      <c r="B30" s="46" t="s">
        <v>64</v>
      </c>
      <c r="C30" s="236" t="s">
        <v>174</v>
      </c>
      <c r="D30" s="217"/>
      <c r="E30" s="48">
        <v>0</v>
      </c>
      <c r="F30" s="24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4" customHeight="1">
      <c r="A31" s="18"/>
      <c r="B31" s="46" t="s">
        <v>66</v>
      </c>
      <c r="C31" s="236" t="s">
        <v>175</v>
      </c>
      <c r="D31" s="217"/>
      <c r="E31" s="48">
        <v>0</v>
      </c>
      <c r="F31" s="248"/>
      <c r="G31" s="51"/>
      <c r="H31" s="51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4" customHeight="1">
      <c r="A32" s="18"/>
      <c r="B32" s="46" t="s">
        <v>68</v>
      </c>
      <c r="C32" s="236" t="s">
        <v>176</v>
      </c>
      <c r="D32" s="217"/>
      <c r="E32" s="48">
        <v>0</v>
      </c>
      <c r="F32" s="248"/>
      <c r="G32" s="51"/>
      <c r="H32" s="51"/>
      <c r="I32" s="19"/>
      <c r="J32" s="4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4" customHeight="1">
      <c r="A33" s="18"/>
      <c r="B33" s="46" t="s">
        <v>70</v>
      </c>
      <c r="C33" s="236" t="s">
        <v>177</v>
      </c>
      <c r="D33" s="217"/>
      <c r="E33" s="48">
        <v>0</v>
      </c>
      <c r="F33" s="24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4" customHeight="1">
      <c r="A34" s="18"/>
      <c r="B34" s="46" t="s">
        <v>72</v>
      </c>
      <c r="C34" s="236" t="s">
        <v>178</v>
      </c>
      <c r="D34" s="217"/>
      <c r="E34" s="48">
        <v>0</v>
      </c>
      <c r="F34" s="24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4" customHeight="1">
      <c r="A35" s="18"/>
      <c r="B35" s="46" t="s">
        <v>74</v>
      </c>
      <c r="C35" s="236" t="s">
        <v>179</v>
      </c>
      <c r="D35" s="217"/>
      <c r="E35" s="48">
        <v>0</v>
      </c>
      <c r="F35" s="24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4" customHeight="1">
      <c r="A36" s="18"/>
      <c r="B36" s="46"/>
      <c r="C36" s="238"/>
      <c r="D36" s="217"/>
      <c r="E36" s="53"/>
      <c r="F36" s="24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4" customHeight="1">
      <c r="A37" s="18"/>
      <c r="B37" s="54"/>
      <c r="C37" s="237" t="s">
        <v>305</v>
      </c>
      <c r="D37" s="217"/>
      <c r="E37" s="55">
        <f>SUM(E28:E36)</f>
        <v>1691.93</v>
      </c>
      <c r="F37" s="24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0.25" customHeight="1">
      <c r="A38" s="18"/>
      <c r="B38" s="255"/>
      <c r="C38" s="256"/>
      <c r="D38" s="256"/>
      <c r="E38" s="256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" customHeight="1">
      <c r="A39" s="18"/>
      <c r="B39" s="56"/>
      <c r="C39" s="56"/>
      <c r="D39" s="57"/>
      <c r="E39" s="56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" customHeight="1">
      <c r="A40" s="18"/>
      <c r="B40" s="257" t="s">
        <v>76</v>
      </c>
      <c r="C40" s="230"/>
      <c r="D40" s="230"/>
      <c r="E40" s="23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" customHeight="1">
      <c r="A41" s="18"/>
      <c r="B41" s="258" t="s">
        <v>300</v>
      </c>
      <c r="C41" s="230"/>
      <c r="D41" s="230"/>
      <c r="E41" s="22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25" customHeight="1">
      <c r="A42" s="18"/>
      <c r="B42" s="45" t="s">
        <v>78</v>
      </c>
      <c r="C42" s="237" t="s">
        <v>304</v>
      </c>
      <c r="D42" s="217"/>
      <c r="E42" s="45" t="s">
        <v>58</v>
      </c>
      <c r="F42" s="45" t="s">
        <v>36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49.5" customHeight="1">
      <c r="A43" s="18"/>
      <c r="B43" s="46" t="s">
        <v>59</v>
      </c>
      <c r="C43" s="58" t="s">
        <v>180</v>
      </c>
      <c r="D43" s="59">
        <f t="shared" ref="D43" si="0">1/12</f>
        <v>8.3333333333333329E-2</v>
      </c>
      <c r="E43" s="60">
        <f t="shared" ref="E43:E44" si="1">$E$37*D43</f>
        <v>140.99416666666667</v>
      </c>
      <c r="F43" s="259" t="s">
        <v>317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46.5" customHeight="1">
      <c r="A44" s="18"/>
      <c r="B44" s="198" t="s">
        <v>62</v>
      </c>
      <c r="C44" s="58" t="s">
        <v>181</v>
      </c>
      <c r="D44" s="59">
        <v>2.7799999999999998E-2</v>
      </c>
      <c r="E44" s="60">
        <f t="shared" si="1"/>
        <v>47.035654000000001</v>
      </c>
      <c r="F44" s="234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51.75" customHeight="1">
      <c r="A45" s="18"/>
      <c r="B45" s="237" t="s">
        <v>319</v>
      </c>
      <c r="C45" s="216"/>
      <c r="D45" s="217"/>
      <c r="E45" s="55">
        <f>SUM(E43:E44)</f>
        <v>188.02982066666667</v>
      </c>
      <c r="F45" s="260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4.75" customHeight="1">
      <c r="A46" s="18"/>
      <c r="B46" s="264"/>
      <c r="C46" s="256"/>
      <c r="D46" s="256"/>
      <c r="E46" s="256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6.5" customHeight="1">
      <c r="A47" s="18"/>
      <c r="B47" s="56"/>
      <c r="C47" s="56"/>
      <c r="D47" s="57"/>
      <c r="E47" s="56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6.5" customHeight="1">
      <c r="A48" s="18"/>
      <c r="B48" s="243" t="s">
        <v>82</v>
      </c>
      <c r="C48" s="232"/>
      <c r="D48" s="232"/>
      <c r="E48" s="23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2.5" customHeight="1">
      <c r="A49" s="18"/>
      <c r="B49" s="45" t="s">
        <v>83</v>
      </c>
      <c r="C49" s="61" t="s">
        <v>84</v>
      </c>
      <c r="D49" s="62" t="s">
        <v>85</v>
      </c>
      <c r="E49" s="45" t="s">
        <v>58</v>
      </c>
      <c r="F49" s="45" t="s">
        <v>36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2.5" customHeight="1">
      <c r="A50" s="18"/>
      <c r="B50" s="46" t="s">
        <v>59</v>
      </c>
      <c r="C50" s="58" t="s">
        <v>86</v>
      </c>
      <c r="D50" s="63">
        <v>0.2</v>
      </c>
      <c r="E50" s="60">
        <f>D50*($E$37)</f>
        <v>338.38600000000002</v>
      </c>
      <c r="F50" s="247" t="s">
        <v>306</v>
      </c>
      <c r="G50" s="19"/>
      <c r="H50" s="19"/>
      <c r="I50" s="64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2.5" customHeight="1">
      <c r="A51" s="18"/>
      <c r="B51" s="46" t="s">
        <v>62</v>
      </c>
      <c r="C51" s="58" t="s">
        <v>87</v>
      </c>
      <c r="D51" s="63">
        <v>2.5000000000000001E-2</v>
      </c>
      <c r="E51" s="60">
        <f t="shared" ref="E51:E57" si="2">D51*$E$37</f>
        <v>42.298250000000003</v>
      </c>
      <c r="F51" s="234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2.5" customHeight="1">
      <c r="A52" s="18"/>
      <c r="B52" s="46" t="s">
        <v>64</v>
      </c>
      <c r="C52" s="58" t="s">
        <v>88</v>
      </c>
      <c r="D52" s="65">
        <v>0.03</v>
      </c>
      <c r="E52" s="60">
        <f t="shared" si="2"/>
        <v>50.757899999999999</v>
      </c>
      <c r="F52" s="234"/>
      <c r="G52" s="51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2.5" customHeight="1">
      <c r="A53" s="18"/>
      <c r="B53" s="46" t="s">
        <v>66</v>
      </c>
      <c r="C53" s="58" t="s">
        <v>89</v>
      </c>
      <c r="D53" s="63">
        <v>1.4999999999999999E-2</v>
      </c>
      <c r="E53" s="60">
        <f t="shared" si="2"/>
        <v>25.37895</v>
      </c>
      <c r="F53" s="234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2.5" customHeight="1">
      <c r="A54" s="18"/>
      <c r="B54" s="46" t="s">
        <v>68</v>
      </c>
      <c r="C54" s="58" t="s">
        <v>90</v>
      </c>
      <c r="D54" s="63">
        <v>0.01</v>
      </c>
      <c r="E54" s="60">
        <f t="shared" si="2"/>
        <v>16.9193</v>
      </c>
      <c r="F54" s="234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2.5" customHeight="1">
      <c r="A55" s="18"/>
      <c r="B55" s="46" t="s">
        <v>70</v>
      </c>
      <c r="C55" s="58" t="s">
        <v>91</v>
      </c>
      <c r="D55" s="63">
        <v>6.0000000000000001E-3</v>
      </c>
      <c r="E55" s="60">
        <f t="shared" si="2"/>
        <v>10.151580000000001</v>
      </c>
      <c r="F55" s="234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2.5" customHeight="1">
      <c r="A56" s="18"/>
      <c r="B56" s="46" t="s">
        <v>72</v>
      </c>
      <c r="C56" s="58" t="s">
        <v>92</v>
      </c>
      <c r="D56" s="63">
        <v>2E-3</v>
      </c>
      <c r="E56" s="60">
        <f t="shared" si="2"/>
        <v>3.3838600000000003</v>
      </c>
      <c r="F56" s="234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2.5" customHeight="1">
      <c r="A57" s="18"/>
      <c r="B57" s="46" t="s">
        <v>74</v>
      </c>
      <c r="C57" s="58" t="s">
        <v>93</v>
      </c>
      <c r="D57" s="63">
        <v>0.08</v>
      </c>
      <c r="E57" s="60">
        <f t="shared" si="2"/>
        <v>135.3544</v>
      </c>
      <c r="F57" s="234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2.5" customHeight="1">
      <c r="A58" s="18"/>
      <c r="B58" s="54"/>
      <c r="C58" s="61" t="s">
        <v>94</v>
      </c>
      <c r="D58" s="62">
        <f t="shared" ref="D58:E58" si="3">SUM(D50:D57)</f>
        <v>0.36800000000000005</v>
      </c>
      <c r="E58" s="55">
        <f t="shared" si="3"/>
        <v>622.63024000000007</v>
      </c>
      <c r="F58" s="235"/>
      <c r="G58" s="51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6.5" customHeight="1">
      <c r="A59" s="18"/>
      <c r="B59" s="18"/>
      <c r="C59" s="19"/>
      <c r="D59" s="51"/>
      <c r="E59" s="22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6.5" customHeight="1">
      <c r="A60" s="18"/>
      <c r="B60" s="245" t="s">
        <v>95</v>
      </c>
      <c r="C60" s="230"/>
      <c r="D60" s="230"/>
      <c r="E60" s="22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30.75" customHeight="1">
      <c r="A61" s="18"/>
      <c r="B61" s="45" t="s">
        <v>96</v>
      </c>
      <c r="C61" s="241" t="s">
        <v>97</v>
      </c>
      <c r="D61" s="217"/>
      <c r="E61" s="45" t="s">
        <v>58</v>
      </c>
      <c r="F61" s="45" t="s">
        <v>36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30.75" customHeight="1">
      <c r="A62" s="18"/>
      <c r="B62" s="46" t="s">
        <v>59</v>
      </c>
      <c r="C62" s="236" t="s">
        <v>182</v>
      </c>
      <c r="D62" s="217"/>
      <c r="E62" s="66">
        <v>0</v>
      </c>
      <c r="F62" s="247" t="s">
        <v>307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30.75" customHeight="1">
      <c r="A63" s="18"/>
      <c r="B63" s="46" t="s">
        <v>62</v>
      </c>
      <c r="C63" s="236" t="s">
        <v>183</v>
      </c>
      <c r="D63" s="217"/>
      <c r="E63" s="48">
        <f>22*30</f>
        <v>660</v>
      </c>
      <c r="F63" s="234"/>
      <c r="G63" s="4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30.75" customHeight="1">
      <c r="A64" s="18"/>
      <c r="B64" s="46" t="s">
        <v>64</v>
      </c>
      <c r="C64" s="267" t="s">
        <v>284</v>
      </c>
      <c r="D64" s="217"/>
      <c r="E64" s="48">
        <v>-0.25</v>
      </c>
      <c r="F64" s="234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30.75" customHeight="1">
      <c r="A65" s="18"/>
      <c r="B65" s="46" t="s">
        <v>66</v>
      </c>
      <c r="C65" s="236" t="s">
        <v>100</v>
      </c>
      <c r="D65" s="217"/>
      <c r="E65" s="48">
        <v>0</v>
      </c>
      <c r="F65" s="234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30.75" customHeight="1">
      <c r="A66" s="18"/>
      <c r="B66" s="46" t="s">
        <v>68</v>
      </c>
      <c r="C66" s="236" t="s">
        <v>101</v>
      </c>
      <c r="D66" s="217"/>
      <c r="E66" s="53"/>
      <c r="F66" s="234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30.75" customHeight="1">
      <c r="A67" s="18"/>
      <c r="B67" s="46" t="s">
        <v>70</v>
      </c>
      <c r="C67" s="236" t="s">
        <v>101</v>
      </c>
      <c r="D67" s="217"/>
      <c r="E67" s="53"/>
      <c r="F67" s="234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30.75" customHeight="1">
      <c r="A68" s="18"/>
      <c r="B68" s="46" t="s">
        <v>72</v>
      </c>
      <c r="C68" s="236" t="s">
        <v>101</v>
      </c>
      <c r="D68" s="217"/>
      <c r="E68" s="53"/>
      <c r="F68" s="234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30.75" customHeight="1">
      <c r="A69" s="18"/>
      <c r="B69" s="241" t="s">
        <v>102</v>
      </c>
      <c r="C69" s="216"/>
      <c r="D69" s="217"/>
      <c r="E69" s="55">
        <f>SUM(E62:E68)</f>
        <v>659.75</v>
      </c>
      <c r="F69" s="235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" customHeight="1">
      <c r="A70" s="18"/>
      <c r="B70" s="266"/>
      <c r="C70" s="256"/>
      <c r="D70" s="256"/>
      <c r="E70" s="256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" customHeight="1">
      <c r="A71" s="18"/>
      <c r="B71" s="19"/>
      <c r="C71" s="19"/>
      <c r="D71" s="51"/>
      <c r="E71" s="22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" customHeight="1">
      <c r="A72" s="18"/>
      <c r="B72" s="245" t="s">
        <v>103</v>
      </c>
      <c r="C72" s="230"/>
      <c r="D72" s="230"/>
      <c r="E72" s="22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20.25" customHeight="1">
      <c r="A73" s="18"/>
      <c r="B73" s="45">
        <v>2</v>
      </c>
      <c r="C73" s="241" t="s">
        <v>104</v>
      </c>
      <c r="D73" s="217"/>
      <c r="E73" s="45" t="s">
        <v>58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20.25" customHeight="1">
      <c r="A74" s="18"/>
      <c r="B74" s="46" t="s">
        <v>78</v>
      </c>
      <c r="C74" s="238" t="s">
        <v>79</v>
      </c>
      <c r="D74" s="217"/>
      <c r="E74" s="67">
        <f>E45</f>
        <v>188.02982066666667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0.25" customHeight="1">
      <c r="A75" s="18"/>
      <c r="B75" s="46" t="s">
        <v>83</v>
      </c>
      <c r="C75" s="238" t="s">
        <v>84</v>
      </c>
      <c r="D75" s="217"/>
      <c r="E75" s="67">
        <f>E58</f>
        <v>622.63024000000007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20.25" customHeight="1">
      <c r="A76" s="18"/>
      <c r="B76" s="46" t="s">
        <v>96</v>
      </c>
      <c r="C76" s="238" t="s">
        <v>97</v>
      </c>
      <c r="D76" s="217"/>
      <c r="E76" s="67">
        <f>E69</f>
        <v>659.75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20.25" customHeight="1">
      <c r="A77" s="18"/>
      <c r="B77" s="241" t="s">
        <v>105</v>
      </c>
      <c r="C77" s="216"/>
      <c r="D77" s="217"/>
      <c r="E77" s="55">
        <f>SUM(E74:E76)</f>
        <v>1470.4100606666666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" customHeight="1">
      <c r="A78" s="18"/>
      <c r="B78" s="19"/>
      <c r="C78" s="19"/>
      <c r="D78" s="51"/>
      <c r="E78" s="22"/>
      <c r="F78" s="19"/>
      <c r="G78" s="68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6.25" customHeight="1">
      <c r="A79" s="18"/>
      <c r="B79" s="243" t="s">
        <v>106</v>
      </c>
      <c r="C79" s="232"/>
      <c r="D79" s="232"/>
      <c r="E79" s="232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8.5" customHeight="1">
      <c r="A80" s="18"/>
      <c r="B80" s="45">
        <v>3</v>
      </c>
      <c r="C80" s="241" t="s">
        <v>107</v>
      </c>
      <c r="D80" s="217"/>
      <c r="E80" s="45" t="s">
        <v>58</v>
      </c>
      <c r="F80" s="45" t="s">
        <v>36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28.5" customHeight="1">
      <c r="A81" s="18"/>
      <c r="B81" s="46" t="s">
        <v>59</v>
      </c>
      <c r="C81" s="69" t="s">
        <v>184</v>
      </c>
      <c r="D81" s="70">
        <v>4.1999999999999997E-3</v>
      </c>
      <c r="E81" s="67">
        <f t="shared" ref="E81:E86" si="4">$E$37*D81</f>
        <v>7.1061059999999996</v>
      </c>
      <c r="F81" s="247" t="s">
        <v>308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28.5" customHeight="1">
      <c r="A82" s="18"/>
      <c r="B82" s="46" t="s">
        <v>62</v>
      </c>
      <c r="C82" s="58" t="s">
        <v>185</v>
      </c>
      <c r="D82" s="70">
        <v>2.9999999999999997E-4</v>
      </c>
      <c r="E82" s="67">
        <f t="shared" si="4"/>
        <v>0.507579</v>
      </c>
      <c r="F82" s="234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28.5" customHeight="1">
      <c r="A83" s="18"/>
      <c r="B83" s="46" t="s">
        <v>64</v>
      </c>
      <c r="C83" s="69" t="s">
        <v>186</v>
      </c>
      <c r="D83" s="70">
        <f>1.94%</f>
        <v>1.9400000000000001E-2</v>
      </c>
      <c r="E83" s="67">
        <f t="shared" si="4"/>
        <v>32.823442</v>
      </c>
      <c r="F83" s="234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28.5" customHeight="1">
      <c r="A84" s="18"/>
      <c r="B84" s="46" t="s">
        <v>66</v>
      </c>
      <c r="C84" s="69" t="s">
        <v>187</v>
      </c>
      <c r="D84" s="70">
        <v>7.1999999999999998E-3</v>
      </c>
      <c r="E84" s="67">
        <f t="shared" si="4"/>
        <v>12.181896</v>
      </c>
      <c r="F84" s="234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28.5" customHeight="1">
      <c r="A85" s="18"/>
      <c r="B85" s="46" t="s">
        <v>68</v>
      </c>
      <c r="C85" s="47" t="s">
        <v>188</v>
      </c>
      <c r="D85" s="70">
        <v>6.2E-4</v>
      </c>
      <c r="E85" s="67">
        <f t="shared" si="4"/>
        <v>1.0489965999999999</v>
      </c>
      <c r="F85" s="234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28.5" customHeight="1">
      <c r="A86" s="18"/>
      <c r="B86" s="46" t="s">
        <v>70</v>
      </c>
      <c r="C86" s="47" t="s">
        <v>189</v>
      </c>
      <c r="D86" s="70">
        <f>(((1+2/12+((1/3)/12))*0.08)*0.4)*0.9</f>
        <v>3.4400000000000007E-2</v>
      </c>
      <c r="E86" s="67">
        <f t="shared" si="4"/>
        <v>58.202392000000017</v>
      </c>
      <c r="F86" s="234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28.5" customHeight="1">
      <c r="A87" s="18"/>
      <c r="B87" s="241" t="s">
        <v>114</v>
      </c>
      <c r="C87" s="216"/>
      <c r="D87" s="217"/>
      <c r="E87" s="55">
        <f>SUM(E81+E82+E83+E84+E86)</f>
        <v>110.82141500000002</v>
      </c>
      <c r="F87" s="235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28.5" customHeight="1">
      <c r="A88" s="18"/>
      <c r="B88" s="268"/>
      <c r="C88" s="256"/>
      <c r="D88" s="256"/>
      <c r="E88" s="256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18"/>
      <c r="B89" s="257" t="s">
        <v>115</v>
      </c>
      <c r="C89" s="230"/>
      <c r="D89" s="230"/>
      <c r="E89" s="230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" customHeight="1">
      <c r="A90" s="18"/>
      <c r="B90" s="245" t="s">
        <v>116</v>
      </c>
      <c r="C90" s="230"/>
      <c r="D90" s="230"/>
      <c r="E90" s="22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31.5" customHeight="1">
      <c r="A91" s="18"/>
      <c r="B91" s="45" t="s">
        <v>117</v>
      </c>
      <c r="C91" s="241" t="s">
        <v>118</v>
      </c>
      <c r="D91" s="217"/>
      <c r="E91" s="45" t="s">
        <v>58</v>
      </c>
      <c r="F91" s="45" t="s">
        <v>36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31.5" customHeight="1">
      <c r="A92" s="18"/>
      <c r="B92" s="46" t="s">
        <v>59</v>
      </c>
      <c r="C92" s="69" t="s">
        <v>119</v>
      </c>
      <c r="D92" s="197">
        <v>8.3299999999999999E-2</v>
      </c>
      <c r="E92" s="60">
        <f t="shared" ref="E92:E102" si="5">D92*$E$37</f>
        <v>140.937769</v>
      </c>
      <c r="F92" s="247" t="s">
        <v>309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31.5" customHeight="1">
      <c r="A93" s="18"/>
      <c r="B93" s="46" t="s">
        <v>62</v>
      </c>
      <c r="C93" s="69" t="s">
        <v>120</v>
      </c>
      <c r="D93" s="71">
        <v>1.3899999999999999E-2</v>
      </c>
      <c r="E93" s="60">
        <f t="shared" si="5"/>
        <v>23.517827</v>
      </c>
      <c r="F93" s="234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31.5" customHeight="1">
      <c r="A94" s="18"/>
      <c r="B94" s="46" t="s">
        <v>64</v>
      </c>
      <c r="C94" s="69" t="s">
        <v>121</v>
      </c>
      <c r="D94" s="71">
        <v>2.8999999999999998E-3</v>
      </c>
      <c r="E94" s="60">
        <f t="shared" si="5"/>
        <v>4.9065969999999997</v>
      </c>
      <c r="F94" s="234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31.5" customHeight="1">
      <c r="A95" s="18"/>
      <c r="B95" s="46" t="s">
        <v>66</v>
      </c>
      <c r="C95" s="69" t="s">
        <v>122</v>
      </c>
      <c r="D95" s="71">
        <v>2.0000000000000001E-4</v>
      </c>
      <c r="E95" s="60">
        <f t="shared" si="5"/>
        <v>0.33838600000000002</v>
      </c>
      <c r="F95" s="234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31.5" customHeight="1">
      <c r="A96" s="18"/>
      <c r="B96" s="46" t="s">
        <v>68</v>
      </c>
      <c r="C96" s="69" t="s">
        <v>123</v>
      </c>
      <c r="D96" s="71">
        <v>2.8E-3</v>
      </c>
      <c r="E96" s="60">
        <f t="shared" si="5"/>
        <v>4.7374039999999997</v>
      </c>
      <c r="F96" s="234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31.5" customHeight="1">
      <c r="A97" s="18"/>
      <c r="B97" s="46" t="s">
        <v>70</v>
      </c>
      <c r="C97" s="69" t="s">
        <v>124</v>
      </c>
      <c r="D97" s="71">
        <v>6.9999999999999999E-4</v>
      </c>
      <c r="E97" s="60">
        <f t="shared" si="5"/>
        <v>1.1843509999999999</v>
      </c>
      <c r="F97" s="234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31.5" customHeight="1">
      <c r="A98" s="18"/>
      <c r="B98" s="269" t="s">
        <v>125</v>
      </c>
      <c r="C98" s="217"/>
      <c r="D98" s="71">
        <f>SUM(D92:D97)</f>
        <v>0.1038</v>
      </c>
      <c r="E98" s="60">
        <f t="shared" si="5"/>
        <v>175.62233400000002</v>
      </c>
      <c r="F98" s="234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31.5" customHeight="1">
      <c r="A99" s="18"/>
      <c r="B99" s="46" t="s">
        <v>74</v>
      </c>
      <c r="C99" s="47" t="s">
        <v>126</v>
      </c>
      <c r="D99" s="71">
        <f>(D98-D94)*(D43+D92+D44)</f>
        <v>1.9618323333333333E-2</v>
      </c>
      <c r="E99" s="60">
        <f t="shared" si="5"/>
        <v>33.19282979736667</v>
      </c>
      <c r="F99" s="234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31.5" customHeight="1">
      <c r="A100" s="18"/>
      <c r="B100" s="269" t="s">
        <v>127</v>
      </c>
      <c r="C100" s="217"/>
      <c r="D100" s="71">
        <f>D98+D99</f>
        <v>0.12341832333333333</v>
      </c>
      <c r="E100" s="60">
        <f t="shared" si="5"/>
        <v>208.81516379736667</v>
      </c>
      <c r="F100" s="234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31.5" customHeight="1">
      <c r="A101" s="18"/>
      <c r="B101" s="46" t="s">
        <v>128</v>
      </c>
      <c r="C101" s="47" t="s">
        <v>129</v>
      </c>
      <c r="D101" s="71">
        <f>D100*D58</f>
        <v>4.5417942986666675E-2</v>
      </c>
      <c r="E101" s="60">
        <f t="shared" si="5"/>
        <v>76.843980277430944</v>
      </c>
      <c r="F101" s="234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31.5" customHeight="1">
      <c r="A102" s="18"/>
      <c r="B102" s="241" t="s">
        <v>130</v>
      </c>
      <c r="C102" s="270"/>
      <c r="D102" s="72">
        <f>D100+D101</f>
        <v>0.16883626632000001</v>
      </c>
      <c r="E102" s="73">
        <f t="shared" si="5"/>
        <v>285.65914407479761</v>
      </c>
      <c r="F102" s="235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6.5" customHeight="1">
      <c r="A103" s="18"/>
      <c r="B103" s="271"/>
      <c r="C103" s="256"/>
      <c r="D103" s="256"/>
      <c r="E103" s="256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30.75" customHeight="1">
      <c r="A104" s="18"/>
      <c r="B104" s="244"/>
      <c r="C104" s="230"/>
      <c r="D104" s="230"/>
      <c r="E104" s="230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6.5" customHeight="1">
      <c r="A105" s="18"/>
      <c r="B105" s="245" t="s">
        <v>131</v>
      </c>
      <c r="C105" s="230"/>
      <c r="D105" s="230"/>
      <c r="E105" s="22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8.75" customHeight="1">
      <c r="A106" s="18"/>
      <c r="B106" s="45" t="s">
        <v>132</v>
      </c>
      <c r="C106" s="241" t="s">
        <v>133</v>
      </c>
      <c r="D106" s="217"/>
      <c r="E106" s="45" t="s">
        <v>58</v>
      </c>
      <c r="F106" s="45" t="s">
        <v>36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8.75" customHeight="1">
      <c r="A107" s="18"/>
      <c r="B107" s="46" t="s">
        <v>59</v>
      </c>
      <c r="C107" s="58" t="s">
        <v>134</v>
      </c>
      <c r="D107" s="74">
        <v>0</v>
      </c>
      <c r="E107" s="60">
        <v>0</v>
      </c>
      <c r="F107" s="247" t="s">
        <v>310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8.75" customHeight="1">
      <c r="A108" s="18"/>
      <c r="B108" s="241" t="s">
        <v>135</v>
      </c>
      <c r="C108" s="216"/>
      <c r="D108" s="217"/>
      <c r="E108" s="55">
        <f>SUM(E107)</f>
        <v>0</v>
      </c>
      <c r="F108" s="235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" customHeight="1">
      <c r="A109" s="18"/>
      <c r="B109" s="19"/>
      <c r="C109" s="19"/>
      <c r="D109" s="51"/>
      <c r="E109" s="22"/>
      <c r="F109" s="18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" customHeight="1">
      <c r="A110" s="18"/>
      <c r="B110" s="245" t="s">
        <v>136</v>
      </c>
      <c r="C110" s="230"/>
      <c r="D110" s="230"/>
      <c r="E110" s="22"/>
      <c r="F110" s="18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9.5" customHeight="1">
      <c r="A111" s="18"/>
      <c r="B111" s="45">
        <v>4</v>
      </c>
      <c r="C111" s="241" t="s">
        <v>104</v>
      </c>
      <c r="D111" s="217"/>
      <c r="E111" s="45" t="s">
        <v>58</v>
      </c>
      <c r="F111" s="18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9.5" customHeight="1">
      <c r="A112" s="18"/>
      <c r="B112" s="46" t="s">
        <v>117</v>
      </c>
      <c r="C112" s="238" t="s">
        <v>137</v>
      </c>
      <c r="D112" s="217"/>
      <c r="E112" s="60">
        <f>E102</f>
        <v>285.65914407479761</v>
      </c>
      <c r="F112" s="18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9.5" customHeight="1">
      <c r="A113" s="18"/>
      <c r="B113" s="46" t="s">
        <v>132</v>
      </c>
      <c r="C113" s="238" t="s">
        <v>134</v>
      </c>
      <c r="D113" s="217"/>
      <c r="E113" s="60">
        <f>E108</f>
        <v>0</v>
      </c>
      <c r="F113" s="18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9.5" customHeight="1">
      <c r="A114" s="18"/>
      <c r="B114" s="241" t="s">
        <v>105</v>
      </c>
      <c r="C114" s="216"/>
      <c r="D114" s="217"/>
      <c r="E114" s="55">
        <f>E112+E113</f>
        <v>285.65914407479761</v>
      </c>
      <c r="F114" s="18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" customHeight="1">
      <c r="A115" s="18"/>
      <c r="B115" s="19"/>
      <c r="C115" s="19"/>
      <c r="D115" s="51"/>
      <c r="E115" s="22"/>
      <c r="F115" s="18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" customHeight="1">
      <c r="A116" s="18"/>
      <c r="B116" s="240" t="s">
        <v>138</v>
      </c>
      <c r="C116" s="232"/>
      <c r="D116" s="232"/>
      <c r="E116" s="232"/>
      <c r="F116" s="18"/>
      <c r="G116" s="18"/>
      <c r="H116" s="18"/>
      <c r="I116" s="18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8" customHeight="1">
      <c r="A117" s="18"/>
      <c r="B117" s="45">
        <v>5</v>
      </c>
      <c r="C117" s="241" t="s">
        <v>139</v>
      </c>
      <c r="D117" s="217"/>
      <c r="E117" s="45" t="s">
        <v>58</v>
      </c>
      <c r="F117" s="18"/>
      <c r="G117" s="18"/>
      <c r="H117" s="18"/>
      <c r="I117" s="18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8" customHeight="1">
      <c r="A118" s="18"/>
      <c r="B118" s="46" t="s">
        <v>59</v>
      </c>
      <c r="C118" s="238" t="s">
        <v>140</v>
      </c>
      <c r="D118" s="217"/>
      <c r="E118" s="48">
        <f>'Uniformes - EPIs'!G10</f>
        <v>92.574999999999989</v>
      </c>
      <c r="F118" s="18"/>
      <c r="G118" s="18"/>
      <c r="H118" s="18"/>
      <c r="I118" s="18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8" customHeight="1">
      <c r="A119" s="18"/>
      <c r="B119" s="46" t="s">
        <v>62</v>
      </c>
      <c r="C119" s="52" t="s">
        <v>141</v>
      </c>
      <c r="D119" s="75"/>
      <c r="E119" s="48">
        <f>'Uniformes - EPIs'!G24</f>
        <v>74.958333333333357</v>
      </c>
      <c r="F119" s="18"/>
      <c r="G119" s="18"/>
      <c r="H119" s="18"/>
      <c r="I119" s="18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8" customHeight="1">
      <c r="A120" s="18"/>
      <c r="B120" s="46" t="s">
        <v>64</v>
      </c>
      <c r="C120" s="52" t="s">
        <v>142</v>
      </c>
      <c r="D120" s="76"/>
      <c r="E120" s="48">
        <f>'Mat. e Fer. PAC'!K62</f>
        <v>1207.7455</v>
      </c>
      <c r="F120" s="18"/>
      <c r="G120" s="18"/>
      <c r="H120" s="18"/>
      <c r="I120" s="18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8" customHeight="1">
      <c r="A121" s="18"/>
      <c r="B121" s="46" t="s">
        <v>66</v>
      </c>
      <c r="C121" s="238" t="s">
        <v>143</v>
      </c>
      <c r="D121" s="217"/>
      <c r="E121" s="48">
        <v>0</v>
      </c>
      <c r="F121" s="18"/>
      <c r="G121" s="18"/>
      <c r="H121" s="18"/>
      <c r="I121" s="18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8" customHeight="1">
      <c r="A122" s="18"/>
      <c r="B122" s="46" t="s">
        <v>68</v>
      </c>
      <c r="C122" s="238" t="s">
        <v>144</v>
      </c>
      <c r="D122" s="217"/>
      <c r="E122" s="48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6.5" customHeight="1">
      <c r="A123" s="18"/>
      <c r="B123" s="241" t="s">
        <v>145</v>
      </c>
      <c r="C123" s="216"/>
      <c r="D123" s="217"/>
      <c r="E123" s="55">
        <f>SUM(E118:E122)</f>
        <v>1375.2788333333333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6.5" customHeight="1">
      <c r="A124" s="18"/>
      <c r="B124" s="77"/>
      <c r="C124" s="77"/>
      <c r="D124" s="77"/>
      <c r="E124" s="77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6.5" customHeight="1">
      <c r="A125" s="18"/>
      <c r="B125" s="246" t="s">
        <v>146</v>
      </c>
      <c r="C125" s="230"/>
      <c r="D125" s="230"/>
      <c r="E125" s="230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26.25" customHeight="1">
      <c r="A126" s="18"/>
      <c r="B126" s="45">
        <v>6</v>
      </c>
      <c r="C126" s="61" t="s">
        <v>147</v>
      </c>
      <c r="D126" s="62" t="s">
        <v>148</v>
      </c>
      <c r="E126" s="78" t="s">
        <v>58</v>
      </c>
      <c r="F126" s="45" t="s">
        <v>36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26.25" customHeight="1">
      <c r="A127" s="18"/>
      <c r="B127" s="46" t="s">
        <v>59</v>
      </c>
      <c r="C127" s="58" t="s">
        <v>149</v>
      </c>
      <c r="D127" s="63">
        <v>0.05</v>
      </c>
      <c r="E127" s="79">
        <f>E147*D127</f>
        <v>246.7049726537399</v>
      </c>
      <c r="F127" s="247" t="s">
        <v>315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26.25" customHeight="1">
      <c r="A128" s="18"/>
      <c r="B128" s="46" t="s">
        <v>62</v>
      </c>
      <c r="C128" s="80" t="s">
        <v>150</v>
      </c>
      <c r="D128" s="81">
        <v>0.1</v>
      </c>
      <c r="E128" s="79">
        <f>(E147+E127)*D128</f>
        <v>518.08044257285371</v>
      </c>
      <c r="F128" s="248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26.25" customHeight="1">
      <c r="A129" s="18"/>
      <c r="B129" s="250" t="s">
        <v>64</v>
      </c>
      <c r="C129" s="58" t="s">
        <v>151</v>
      </c>
      <c r="D129" s="74"/>
      <c r="E129" s="79"/>
      <c r="F129" s="248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26.25" customHeight="1">
      <c r="A130" s="18"/>
      <c r="B130" s="251"/>
      <c r="C130" s="82" t="s">
        <v>152</v>
      </c>
      <c r="D130" s="83"/>
      <c r="E130" s="84"/>
      <c r="F130" s="248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26.25" customHeight="1">
      <c r="A131" s="18"/>
      <c r="B131" s="251"/>
      <c r="C131" s="58" t="s">
        <v>153</v>
      </c>
      <c r="D131" s="63">
        <v>6.4999999999999997E-3</v>
      </c>
      <c r="E131" s="79">
        <f t="shared" ref="E131:E134" si="6">($E$127+$E$128+$E$147)/(1-($D$131+$D$132+$D$133+$D$134))*D131</f>
        <v>40.550357574120461</v>
      </c>
      <c r="F131" s="248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26.25" customHeight="1">
      <c r="A132" s="18"/>
      <c r="B132" s="251"/>
      <c r="C132" s="85" t="s">
        <v>154</v>
      </c>
      <c r="D132" s="81">
        <v>0.03</v>
      </c>
      <c r="E132" s="79">
        <f t="shared" si="6"/>
        <v>187.15549649594058</v>
      </c>
      <c r="F132" s="248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26.25" customHeight="1">
      <c r="A133" s="18"/>
      <c r="B133" s="251"/>
      <c r="C133" s="58" t="s">
        <v>155</v>
      </c>
      <c r="D133" s="86">
        <v>0</v>
      </c>
      <c r="E133" s="79">
        <f t="shared" si="6"/>
        <v>0</v>
      </c>
      <c r="F133" s="248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26.25" customHeight="1">
      <c r="A134" s="18"/>
      <c r="B134" s="251"/>
      <c r="C134" s="87" t="s">
        <v>156</v>
      </c>
      <c r="D134" s="252">
        <v>0.05</v>
      </c>
      <c r="E134" s="253">
        <f t="shared" si="6"/>
        <v>311.92582749323435</v>
      </c>
      <c r="F134" s="248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26.25" customHeight="1">
      <c r="A135" s="18"/>
      <c r="B135" s="251"/>
      <c r="C135" s="85" t="s">
        <v>157</v>
      </c>
      <c r="D135" s="235"/>
      <c r="E135" s="235"/>
      <c r="F135" s="248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26.25" customHeight="1">
      <c r="A136" s="18"/>
      <c r="B136" s="241" t="s">
        <v>11</v>
      </c>
      <c r="C136" s="217"/>
      <c r="D136" s="62"/>
      <c r="E136" s="88">
        <f>SUM(E127:E135)</f>
        <v>1304.417096789889</v>
      </c>
      <c r="F136" s="24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" customHeight="1">
      <c r="A137" s="18"/>
      <c r="B137" s="244" t="s">
        <v>190</v>
      </c>
      <c r="C137" s="230"/>
      <c r="D137" s="230"/>
      <c r="E137" s="230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" customHeight="1">
      <c r="A138" s="18"/>
      <c r="B138" s="244" t="s">
        <v>191</v>
      </c>
      <c r="C138" s="230"/>
      <c r="D138" s="230"/>
      <c r="E138" s="230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" customHeight="1">
      <c r="A139" s="18"/>
      <c r="B139" s="19"/>
      <c r="C139" s="19"/>
      <c r="D139" s="51"/>
      <c r="E139" s="2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" customHeight="1">
      <c r="A140" s="18"/>
      <c r="B140" s="240" t="s">
        <v>160</v>
      </c>
      <c r="C140" s="232"/>
      <c r="D140" s="232"/>
      <c r="E140" s="23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8" customHeight="1">
      <c r="A141" s="18"/>
      <c r="B141" s="89"/>
      <c r="C141" s="241" t="s">
        <v>161</v>
      </c>
      <c r="D141" s="217"/>
      <c r="E141" s="54" t="s">
        <v>162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8" customHeight="1">
      <c r="A142" s="18"/>
      <c r="B142" s="46" t="s">
        <v>59</v>
      </c>
      <c r="C142" s="238" t="s">
        <v>163</v>
      </c>
      <c r="D142" s="217"/>
      <c r="E142" s="53">
        <f>E37</f>
        <v>1691.93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8" customHeight="1">
      <c r="A143" s="18"/>
      <c r="B143" s="46" t="s">
        <v>62</v>
      </c>
      <c r="C143" s="238" t="s">
        <v>164</v>
      </c>
      <c r="D143" s="217"/>
      <c r="E143" s="53">
        <f>E77</f>
        <v>1470.4100606666666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8" customHeight="1">
      <c r="A144" s="18"/>
      <c r="B144" s="46" t="s">
        <v>64</v>
      </c>
      <c r="C144" s="238" t="s">
        <v>165</v>
      </c>
      <c r="D144" s="217"/>
      <c r="E144" s="53">
        <f>E87</f>
        <v>110.82141500000002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8" customHeight="1">
      <c r="A145" s="18"/>
      <c r="B145" s="46" t="s">
        <v>66</v>
      </c>
      <c r="C145" s="238" t="s">
        <v>166</v>
      </c>
      <c r="D145" s="217"/>
      <c r="E145" s="53">
        <f>E114</f>
        <v>285.65914407479761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8" customHeight="1">
      <c r="A146" s="18"/>
      <c r="B146" s="46" t="s">
        <v>68</v>
      </c>
      <c r="C146" s="238" t="s">
        <v>167</v>
      </c>
      <c r="D146" s="217"/>
      <c r="E146" s="53">
        <f>E123</f>
        <v>1375.2788333333333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8" customHeight="1">
      <c r="A147" s="18"/>
      <c r="B147" s="254" t="s">
        <v>168</v>
      </c>
      <c r="C147" s="216"/>
      <c r="D147" s="217"/>
      <c r="E147" s="90">
        <f>SUM(E142:E146)</f>
        <v>4934.0994530747976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8" customHeight="1">
      <c r="A148" s="18"/>
      <c r="B148" s="91" t="s">
        <v>70</v>
      </c>
      <c r="C148" s="238" t="s">
        <v>169</v>
      </c>
      <c r="D148" s="217"/>
      <c r="E148" s="53">
        <f>E136</f>
        <v>1304.417096789889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8" customHeight="1">
      <c r="A149" s="18"/>
      <c r="B149" s="241" t="s">
        <v>170</v>
      </c>
      <c r="C149" s="216"/>
      <c r="D149" s="217"/>
      <c r="E149" s="55">
        <f>ROUND(SUM(E148+E147),2)</f>
        <v>6238.52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" customHeight="1">
      <c r="A150" s="18"/>
      <c r="B150" s="19"/>
      <c r="C150" s="19"/>
      <c r="D150" s="51"/>
      <c r="E150" s="2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" customHeight="1">
      <c r="A151" s="18"/>
      <c r="B151" s="19"/>
      <c r="C151" s="19"/>
      <c r="D151" s="51"/>
      <c r="E151" s="9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" customHeight="1">
      <c r="A152" s="18"/>
      <c r="B152" s="19"/>
      <c r="C152" s="19"/>
      <c r="D152" s="51"/>
      <c r="E152" s="2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" customHeight="1">
      <c r="A153" s="18"/>
      <c r="B153" s="19"/>
      <c r="C153" s="19"/>
      <c r="D153" s="51"/>
      <c r="E153" s="2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" customHeight="1">
      <c r="A154" s="18"/>
      <c r="B154" s="19"/>
      <c r="C154" s="19"/>
      <c r="D154" s="51"/>
      <c r="E154" s="2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" customHeight="1">
      <c r="A155" s="18"/>
      <c r="B155" s="20"/>
      <c r="C155" s="20"/>
      <c r="D155" s="21"/>
      <c r="E155" s="22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" customHeight="1">
      <c r="A156" s="18"/>
      <c r="B156" s="20"/>
      <c r="C156" s="20"/>
      <c r="D156" s="21"/>
      <c r="E156" s="22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" customHeight="1">
      <c r="A157" s="18"/>
      <c r="B157" s="20"/>
      <c r="C157" s="20"/>
      <c r="D157" s="21"/>
      <c r="E157" s="22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" customHeight="1">
      <c r="A158" s="18"/>
      <c r="B158" s="20"/>
      <c r="C158" s="20"/>
      <c r="D158" s="21"/>
      <c r="E158" s="22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" customHeight="1">
      <c r="A159" s="18"/>
      <c r="B159" s="20"/>
      <c r="C159" s="20"/>
      <c r="D159" s="21"/>
      <c r="E159" s="22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" customHeight="1">
      <c r="A160" s="18"/>
      <c r="B160" s="20"/>
      <c r="C160" s="20"/>
      <c r="D160" s="21"/>
      <c r="E160" s="2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" customHeight="1">
      <c r="A161" s="18"/>
      <c r="B161" s="20"/>
      <c r="C161" s="20"/>
      <c r="D161" s="21"/>
      <c r="E161" s="2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" customHeight="1">
      <c r="A162" s="18"/>
      <c r="B162" s="20"/>
      <c r="C162" s="20"/>
      <c r="D162" s="21"/>
      <c r="E162" s="22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" customHeight="1">
      <c r="A163" s="18"/>
      <c r="B163" s="20"/>
      <c r="C163" s="20"/>
      <c r="D163" s="21"/>
      <c r="E163" s="22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" customHeight="1">
      <c r="A164" s="18"/>
      <c r="B164" s="20"/>
      <c r="C164" s="20"/>
      <c r="D164" s="21"/>
      <c r="E164" s="22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" customHeight="1">
      <c r="A165" s="18"/>
      <c r="B165" s="20"/>
      <c r="C165" s="20"/>
      <c r="D165" s="21"/>
      <c r="E165" s="22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" customHeight="1">
      <c r="A166" s="18"/>
      <c r="B166" s="20"/>
      <c r="C166" s="20"/>
      <c r="D166" s="21"/>
      <c r="E166" s="22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" customHeight="1">
      <c r="A167" s="18"/>
      <c r="B167" s="20"/>
      <c r="C167" s="20"/>
      <c r="D167" s="21"/>
      <c r="E167" s="22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" customHeight="1">
      <c r="A168" s="18"/>
      <c r="B168" s="20"/>
      <c r="C168" s="20"/>
      <c r="D168" s="21"/>
      <c r="E168" s="22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" customHeight="1">
      <c r="A169" s="18"/>
      <c r="B169" s="20"/>
      <c r="C169" s="20"/>
      <c r="D169" s="21"/>
      <c r="E169" s="22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" customHeight="1">
      <c r="A170" s="18"/>
      <c r="B170" s="20"/>
      <c r="C170" s="20"/>
      <c r="D170" s="21"/>
      <c r="E170" s="22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" customHeight="1">
      <c r="A171" s="18"/>
      <c r="B171" s="20"/>
      <c r="C171" s="20"/>
      <c r="D171" s="21"/>
      <c r="E171" s="22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" customHeight="1">
      <c r="A172" s="18"/>
      <c r="B172" s="20"/>
      <c r="C172" s="20"/>
      <c r="D172" s="21"/>
      <c r="E172" s="22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" customHeight="1">
      <c r="A173" s="18"/>
      <c r="B173" s="20"/>
      <c r="C173" s="20"/>
      <c r="D173" s="21"/>
      <c r="E173" s="22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" customHeight="1">
      <c r="A174" s="18"/>
      <c r="B174" s="20"/>
      <c r="C174" s="20"/>
      <c r="D174" s="21"/>
      <c r="E174" s="22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" customHeight="1">
      <c r="A175" s="18"/>
      <c r="B175" s="20"/>
      <c r="C175" s="20"/>
      <c r="D175" s="21"/>
      <c r="E175" s="22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" customHeight="1">
      <c r="A176" s="18"/>
      <c r="B176" s="20"/>
      <c r="C176" s="20"/>
      <c r="D176" s="21"/>
      <c r="E176" s="22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" customHeight="1">
      <c r="A177" s="18"/>
      <c r="B177" s="20"/>
      <c r="C177" s="20"/>
      <c r="D177" s="21"/>
      <c r="E177" s="22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" customHeight="1">
      <c r="A178" s="18"/>
      <c r="B178" s="20"/>
      <c r="C178" s="20"/>
      <c r="D178" s="21"/>
      <c r="E178" s="22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" customHeight="1">
      <c r="A179" s="18"/>
      <c r="B179" s="20"/>
      <c r="C179" s="20"/>
      <c r="D179" s="21"/>
      <c r="E179" s="22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" customHeight="1">
      <c r="A180" s="18"/>
      <c r="B180" s="20"/>
      <c r="C180" s="20"/>
      <c r="D180" s="21"/>
      <c r="E180" s="22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" customHeight="1">
      <c r="A181" s="18"/>
      <c r="B181" s="20"/>
      <c r="C181" s="20"/>
      <c r="D181" s="21"/>
      <c r="E181" s="22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" customHeight="1">
      <c r="A182" s="18"/>
      <c r="B182" s="20"/>
      <c r="C182" s="20"/>
      <c r="D182" s="21"/>
      <c r="E182" s="22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" customHeight="1">
      <c r="A183" s="18"/>
      <c r="B183" s="20"/>
      <c r="C183" s="20"/>
      <c r="D183" s="21"/>
      <c r="E183" s="22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" customHeight="1">
      <c r="A184" s="18"/>
      <c r="B184" s="20"/>
      <c r="C184" s="20"/>
      <c r="D184" s="21"/>
      <c r="E184" s="22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" customHeight="1">
      <c r="A185" s="18"/>
      <c r="B185" s="20"/>
      <c r="C185" s="20"/>
      <c r="D185" s="21"/>
      <c r="E185" s="22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" customHeight="1">
      <c r="A186" s="18"/>
      <c r="B186" s="20"/>
      <c r="C186" s="20"/>
      <c r="D186" s="21"/>
      <c r="E186" s="22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" customHeight="1">
      <c r="A187" s="18"/>
      <c r="B187" s="20"/>
      <c r="C187" s="20"/>
      <c r="D187" s="21"/>
      <c r="E187" s="22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" customHeight="1">
      <c r="A188" s="18"/>
      <c r="B188" s="20"/>
      <c r="C188" s="20"/>
      <c r="D188" s="21"/>
      <c r="E188" s="22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" customHeight="1">
      <c r="A189" s="18"/>
      <c r="B189" s="20"/>
      <c r="C189" s="20"/>
      <c r="D189" s="21"/>
      <c r="E189" s="22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" customHeight="1">
      <c r="A190" s="18"/>
      <c r="B190" s="20"/>
      <c r="C190" s="20"/>
      <c r="D190" s="21"/>
      <c r="E190" s="22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" customHeight="1">
      <c r="A191" s="18"/>
      <c r="B191" s="20"/>
      <c r="C191" s="20"/>
      <c r="D191" s="21"/>
      <c r="E191" s="22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" customHeight="1">
      <c r="A192" s="18"/>
      <c r="B192" s="20"/>
      <c r="C192" s="20"/>
      <c r="D192" s="21"/>
      <c r="E192" s="22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" customHeight="1">
      <c r="A193" s="18"/>
      <c r="B193" s="20"/>
      <c r="C193" s="20"/>
      <c r="D193" s="21"/>
      <c r="E193" s="22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" customHeight="1">
      <c r="A194" s="18"/>
      <c r="B194" s="20"/>
      <c r="C194" s="20"/>
      <c r="D194" s="21"/>
      <c r="E194" s="22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" customHeight="1">
      <c r="A195" s="18"/>
      <c r="B195" s="20"/>
      <c r="C195" s="20"/>
      <c r="D195" s="21"/>
      <c r="E195" s="22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" customHeight="1">
      <c r="A196" s="18"/>
      <c r="B196" s="20"/>
      <c r="C196" s="20"/>
      <c r="D196" s="21"/>
      <c r="E196" s="22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" customHeight="1">
      <c r="A197" s="18"/>
      <c r="B197" s="20"/>
      <c r="C197" s="20"/>
      <c r="D197" s="21"/>
      <c r="E197" s="22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" customHeight="1">
      <c r="A198" s="18"/>
      <c r="B198" s="20"/>
      <c r="C198" s="20"/>
      <c r="D198" s="21"/>
      <c r="E198" s="22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" customHeight="1">
      <c r="A199" s="18"/>
      <c r="B199" s="20"/>
      <c r="C199" s="20"/>
      <c r="D199" s="21"/>
      <c r="E199" s="22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" customHeight="1">
      <c r="A200" s="18"/>
      <c r="B200" s="20"/>
      <c r="C200" s="20"/>
      <c r="D200" s="21"/>
      <c r="E200" s="22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" customHeight="1">
      <c r="A201" s="18"/>
      <c r="B201" s="20"/>
      <c r="C201" s="20"/>
      <c r="D201" s="21"/>
      <c r="E201" s="22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" customHeight="1">
      <c r="A202" s="18"/>
      <c r="B202" s="20"/>
      <c r="C202" s="20"/>
      <c r="D202" s="21"/>
      <c r="E202" s="22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" customHeight="1">
      <c r="A203" s="18"/>
      <c r="B203" s="20"/>
      <c r="C203" s="20"/>
      <c r="D203" s="21"/>
      <c r="E203" s="22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" customHeight="1">
      <c r="A204" s="18"/>
      <c r="B204" s="20"/>
      <c r="C204" s="20"/>
      <c r="D204" s="21"/>
      <c r="E204" s="22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" customHeight="1">
      <c r="A205" s="18"/>
      <c r="B205" s="20"/>
      <c r="C205" s="20"/>
      <c r="D205" s="21"/>
      <c r="E205" s="22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" customHeight="1">
      <c r="A206" s="18"/>
      <c r="B206" s="20"/>
      <c r="C206" s="20"/>
      <c r="D206" s="21"/>
      <c r="E206" s="22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" customHeight="1">
      <c r="A207" s="18"/>
      <c r="B207" s="20"/>
      <c r="C207" s="20"/>
      <c r="D207" s="21"/>
      <c r="E207" s="22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" customHeight="1">
      <c r="A208" s="18"/>
      <c r="B208" s="20"/>
      <c r="C208" s="20"/>
      <c r="D208" s="21"/>
      <c r="E208" s="22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" customHeight="1">
      <c r="A209" s="18"/>
      <c r="B209" s="20"/>
      <c r="C209" s="20"/>
      <c r="D209" s="21"/>
      <c r="E209" s="22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" customHeight="1">
      <c r="A210" s="18"/>
      <c r="B210" s="20"/>
      <c r="C210" s="20"/>
      <c r="D210" s="21"/>
      <c r="E210" s="22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" customHeight="1">
      <c r="A211" s="18"/>
      <c r="B211" s="20"/>
      <c r="C211" s="20"/>
      <c r="D211" s="21"/>
      <c r="E211" s="22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" customHeight="1">
      <c r="A212" s="18"/>
      <c r="B212" s="20"/>
      <c r="C212" s="20"/>
      <c r="D212" s="21"/>
      <c r="E212" s="22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" customHeight="1">
      <c r="A213" s="18"/>
      <c r="B213" s="20"/>
      <c r="C213" s="20"/>
      <c r="D213" s="21"/>
      <c r="E213" s="22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" customHeight="1">
      <c r="A214" s="18"/>
      <c r="B214" s="20"/>
      <c r="C214" s="20"/>
      <c r="D214" s="21"/>
      <c r="E214" s="22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" customHeight="1">
      <c r="A215" s="18"/>
      <c r="B215" s="20"/>
      <c r="C215" s="20"/>
      <c r="D215" s="21"/>
      <c r="E215" s="22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" customHeight="1">
      <c r="A216" s="18"/>
      <c r="B216" s="20"/>
      <c r="C216" s="20"/>
      <c r="D216" s="21"/>
      <c r="E216" s="22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" customHeight="1">
      <c r="A217" s="18"/>
      <c r="B217" s="20"/>
      <c r="C217" s="20"/>
      <c r="D217" s="21"/>
      <c r="E217" s="22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" customHeight="1">
      <c r="A218" s="18"/>
      <c r="B218" s="20"/>
      <c r="C218" s="20"/>
      <c r="D218" s="21"/>
      <c r="E218" s="22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" customHeight="1">
      <c r="A219" s="18"/>
      <c r="B219" s="20"/>
      <c r="C219" s="20"/>
      <c r="D219" s="21"/>
      <c r="E219" s="22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" customHeight="1">
      <c r="A220" s="18"/>
      <c r="B220" s="20"/>
      <c r="C220" s="20"/>
      <c r="D220" s="21"/>
      <c r="E220" s="22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" customHeight="1">
      <c r="A221" s="18"/>
      <c r="B221" s="20"/>
      <c r="C221" s="20"/>
      <c r="D221" s="21"/>
      <c r="E221" s="22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" customHeight="1">
      <c r="A222" s="18"/>
      <c r="B222" s="20"/>
      <c r="C222" s="20"/>
      <c r="D222" s="21"/>
      <c r="E222" s="22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" customHeight="1">
      <c r="A223" s="18"/>
      <c r="B223" s="20"/>
      <c r="C223" s="20"/>
      <c r="D223" s="21"/>
      <c r="E223" s="22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" customHeight="1">
      <c r="A224" s="18"/>
      <c r="B224" s="20"/>
      <c r="C224" s="20"/>
      <c r="D224" s="21"/>
      <c r="E224" s="22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" customHeight="1">
      <c r="A225" s="18"/>
      <c r="B225" s="20"/>
      <c r="C225" s="20"/>
      <c r="D225" s="21"/>
      <c r="E225" s="22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" customHeight="1">
      <c r="A226" s="18"/>
      <c r="B226" s="20"/>
      <c r="C226" s="20"/>
      <c r="D226" s="21"/>
      <c r="E226" s="22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" customHeight="1">
      <c r="A227" s="18"/>
      <c r="B227" s="20"/>
      <c r="C227" s="20"/>
      <c r="D227" s="21"/>
      <c r="E227" s="22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" customHeight="1">
      <c r="A228" s="18"/>
      <c r="B228" s="20"/>
      <c r="C228" s="20"/>
      <c r="D228" s="21"/>
      <c r="E228" s="22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" customHeight="1">
      <c r="A229" s="18"/>
      <c r="B229" s="20"/>
      <c r="C229" s="20"/>
      <c r="D229" s="21"/>
      <c r="E229" s="22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" customHeight="1">
      <c r="A230" s="18"/>
      <c r="B230" s="20"/>
      <c r="C230" s="20"/>
      <c r="D230" s="21"/>
      <c r="E230" s="22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" customHeight="1">
      <c r="A231" s="18"/>
      <c r="B231" s="20"/>
      <c r="C231" s="20"/>
      <c r="D231" s="21"/>
      <c r="E231" s="22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" customHeight="1">
      <c r="A232" s="18"/>
      <c r="B232" s="20"/>
      <c r="C232" s="20"/>
      <c r="D232" s="21"/>
      <c r="E232" s="22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" customHeight="1">
      <c r="A233" s="18"/>
      <c r="B233" s="20"/>
      <c r="C233" s="20"/>
      <c r="D233" s="21"/>
      <c r="E233" s="22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" customHeight="1">
      <c r="A234" s="18"/>
      <c r="B234" s="20"/>
      <c r="C234" s="20"/>
      <c r="D234" s="21"/>
      <c r="E234" s="22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" customHeight="1">
      <c r="A235" s="18"/>
      <c r="B235" s="20"/>
      <c r="C235" s="20"/>
      <c r="D235" s="21"/>
      <c r="E235" s="22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" customHeight="1">
      <c r="A236" s="18"/>
      <c r="B236" s="20"/>
      <c r="C236" s="20"/>
      <c r="D236" s="21"/>
      <c r="E236" s="22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" customHeight="1">
      <c r="A237" s="18"/>
      <c r="B237" s="20"/>
      <c r="C237" s="20"/>
      <c r="D237" s="21"/>
      <c r="E237" s="22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" customHeight="1">
      <c r="A238" s="18"/>
      <c r="B238" s="20"/>
      <c r="C238" s="20"/>
      <c r="D238" s="21"/>
      <c r="E238" s="22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" customHeight="1">
      <c r="A239" s="18"/>
      <c r="B239" s="20"/>
      <c r="C239" s="20"/>
      <c r="D239" s="21"/>
      <c r="E239" s="22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" customHeight="1">
      <c r="A240" s="18"/>
      <c r="B240" s="20"/>
      <c r="C240" s="20"/>
      <c r="D240" s="21"/>
      <c r="E240" s="22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" customHeight="1">
      <c r="A241" s="18"/>
      <c r="B241" s="20"/>
      <c r="C241" s="20"/>
      <c r="D241" s="21"/>
      <c r="E241" s="22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" customHeight="1">
      <c r="A242" s="18"/>
      <c r="B242" s="20"/>
      <c r="C242" s="20"/>
      <c r="D242" s="21"/>
      <c r="E242" s="22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" customHeight="1">
      <c r="A243" s="18"/>
      <c r="B243" s="20"/>
      <c r="C243" s="20"/>
      <c r="D243" s="21"/>
      <c r="E243" s="22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" customHeight="1">
      <c r="A244" s="18"/>
      <c r="B244" s="20"/>
      <c r="C244" s="20"/>
      <c r="D244" s="21"/>
      <c r="E244" s="22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" customHeight="1">
      <c r="A245" s="18"/>
      <c r="B245" s="20"/>
      <c r="C245" s="20"/>
      <c r="D245" s="21"/>
      <c r="E245" s="22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" customHeight="1">
      <c r="A246" s="18"/>
      <c r="B246" s="20"/>
      <c r="C246" s="20"/>
      <c r="D246" s="21"/>
      <c r="E246" s="22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" customHeight="1">
      <c r="A247" s="18"/>
      <c r="B247" s="20"/>
      <c r="C247" s="20"/>
      <c r="D247" s="21"/>
      <c r="E247" s="22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" customHeight="1">
      <c r="A248" s="18"/>
      <c r="B248" s="20"/>
      <c r="C248" s="20"/>
      <c r="D248" s="21"/>
      <c r="E248" s="22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" customHeight="1">
      <c r="A249" s="18"/>
      <c r="B249" s="20"/>
      <c r="C249" s="20"/>
      <c r="D249" s="21"/>
      <c r="E249" s="22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" customHeight="1">
      <c r="A250" s="18"/>
      <c r="B250" s="20"/>
      <c r="C250" s="20"/>
      <c r="D250" s="21"/>
      <c r="E250" s="22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" customHeight="1">
      <c r="A251" s="18"/>
      <c r="B251" s="20"/>
      <c r="C251" s="20"/>
      <c r="D251" s="21"/>
      <c r="E251" s="22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" customHeight="1">
      <c r="A252" s="18"/>
      <c r="B252" s="20"/>
      <c r="C252" s="20"/>
      <c r="D252" s="21"/>
      <c r="E252" s="22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" customHeight="1">
      <c r="A253" s="18"/>
      <c r="B253" s="20"/>
      <c r="C253" s="20"/>
      <c r="D253" s="21"/>
      <c r="E253" s="22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" customHeight="1">
      <c r="A254" s="18"/>
      <c r="B254" s="20"/>
      <c r="C254" s="20"/>
      <c r="D254" s="21"/>
      <c r="E254" s="22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" customHeight="1">
      <c r="A255" s="18"/>
      <c r="B255" s="20"/>
      <c r="C255" s="20"/>
      <c r="D255" s="21"/>
      <c r="E255" s="22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" customHeight="1">
      <c r="A256" s="18"/>
      <c r="B256" s="20"/>
      <c r="C256" s="20"/>
      <c r="D256" s="21"/>
      <c r="E256" s="22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" customHeight="1">
      <c r="A257" s="18"/>
      <c r="B257" s="20"/>
      <c r="C257" s="20"/>
      <c r="D257" s="21"/>
      <c r="E257" s="22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" customHeight="1">
      <c r="A258" s="18"/>
      <c r="B258" s="20"/>
      <c r="C258" s="20"/>
      <c r="D258" s="21"/>
      <c r="E258" s="22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" customHeight="1">
      <c r="A259" s="18"/>
      <c r="B259" s="20"/>
      <c r="C259" s="20"/>
      <c r="D259" s="21"/>
      <c r="E259" s="22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" customHeight="1">
      <c r="A260" s="18"/>
      <c r="B260" s="20"/>
      <c r="C260" s="20"/>
      <c r="D260" s="21"/>
      <c r="E260" s="22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" customHeight="1">
      <c r="A261" s="18"/>
      <c r="B261" s="20"/>
      <c r="C261" s="20"/>
      <c r="D261" s="21"/>
      <c r="E261" s="22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" customHeight="1">
      <c r="A262" s="18"/>
      <c r="B262" s="20"/>
      <c r="C262" s="20"/>
      <c r="D262" s="21"/>
      <c r="E262" s="22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" customHeight="1">
      <c r="A263" s="18"/>
      <c r="B263" s="20"/>
      <c r="C263" s="20"/>
      <c r="D263" s="21"/>
      <c r="E263" s="22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" customHeight="1">
      <c r="A264" s="18"/>
      <c r="B264" s="20"/>
      <c r="C264" s="20"/>
      <c r="D264" s="21"/>
      <c r="E264" s="22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" customHeight="1">
      <c r="A265" s="18"/>
      <c r="B265" s="20"/>
      <c r="C265" s="20"/>
      <c r="D265" s="21"/>
      <c r="E265" s="22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" customHeight="1">
      <c r="A266" s="18"/>
      <c r="B266" s="20"/>
      <c r="C266" s="20"/>
      <c r="D266" s="21"/>
      <c r="E266" s="22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" customHeight="1">
      <c r="A267" s="18"/>
      <c r="B267" s="20"/>
      <c r="C267" s="20"/>
      <c r="D267" s="21"/>
      <c r="E267" s="22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" customHeight="1">
      <c r="A268" s="18"/>
      <c r="B268" s="20"/>
      <c r="C268" s="20"/>
      <c r="D268" s="21"/>
      <c r="E268" s="22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" customHeight="1">
      <c r="A269" s="18"/>
      <c r="B269" s="20"/>
      <c r="C269" s="20"/>
      <c r="D269" s="21"/>
      <c r="E269" s="22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" customHeight="1">
      <c r="A270" s="18"/>
      <c r="B270" s="20"/>
      <c r="C270" s="20"/>
      <c r="D270" s="21"/>
      <c r="E270" s="22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" customHeight="1">
      <c r="A271" s="18"/>
      <c r="B271" s="20"/>
      <c r="C271" s="20"/>
      <c r="D271" s="21"/>
      <c r="E271" s="22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" customHeight="1">
      <c r="A272" s="18"/>
      <c r="B272" s="20"/>
      <c r="C272" s="20"/>
      <c r="D272" s="21"/>
      <c r="E272" s="22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" customHeight="1">
      <c r="A273" s="18"/>
      <c r="B273" s="20"/>
      <c r="C273" s="20"/>
      <c r="D273" s="21"/>
      <c r="E273" s="22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" customHeight="1">
      <c r="A274" s="18"/>
      <c r="B274" s="20"/>
      <c r="C274" s="20"/>
      <c r="D274" s="21"/>
      <c r="E274" s="22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" customHeight="1">
      <c r="A275" s="18"/>
      <c r="B275" s="20"/>
      <c r="C275" s="20"/>
      <c r="D275" s="21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" customHeight="1">
      <c r="A276" s="18"/>
      <c r="B276" s="20"/>
      <c r="C276" s="20"/>
      <c r="D276" s="21"/>
      <c r="E276" s="22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" customHeight="1">
      <c r="A277" s="18"/>
      <c r="B277" s="20"/>
      <c r="C277" s="20"/>
      <c r="D277" s="21"/>
      <c r="E277" s="22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" customHeight="1">
      <c r="A278" s="18"/>
      <c r="B278" s="20"/>
      <c r="C278" s="20"/>
      <c r="D278" s="21"/>
      <c r="E278" s="22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" customHeight="1">
      <c r="A279" s="18"/>
      <c r="B279" s="20"/>
      <c r="C279" s="20"/>
      <c r="D279" s="21"/>
      <c r="E279" s="22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" customHeight="1">
      <c r="A280" s="18"/>
      <c r="B280" s="20"/>
      <c r="C280" s="20"/>
      <c r="D280" s="21"/>
      <c r="E280" s="22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" customHeight="1">
      <c r="A281" s="18"/>
      <c r="B281" s="20"/>
      <c r="C281" s="20"/>
      <c r="D281" s="21"/>
      <c r="E281" s="22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" customHeight="1">
      <c r="A282" s="18"/>
      <c r="B282" s="20"/>
      <c r="C282" s="20"/>
      <c r="D282" s="21"/>
      <c r="E282" s="22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" customHeight="1">
      <c r="A283" s="18"/>
      <c r="B283" s="20"/>
      <c r="C283" s="20"/>
      <c r="D283" s="21"/>
      <c r="E283" s="22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" customHeight="1">
      <c r="A284" s="18"/>
      <c r="B284" s="20"/>
      <c r="C284" s="20"/>
      <c r="D284" s="21"/>
      <c r="E284" s="22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" customHeight="1">
      <c r="A285" s="18"/>
      <c r="B285" s="20"/>
      <c r="C285" s="20"/>
      <c r="D285" s="21"/>
      <c r="E285" s="22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" customHeight="1">
      <c r="A286" s="18"/>
      <c r="B286" s="20"/>
      <c r="C286" s="20"/>
      <c r="D286" s="21"/>
      <c r="E286" s="22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" customHeight="1">
      <c r="A287" s="18"/>
      <c r="B287" s="20"/>
      <c r="C287" s="20"/>
      <c r="D287" s="21"/>
      <c r="E287" s="22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" customHeight="1">
      <c r="A288" s="18"/>
      <c r="B288" s="20"/>
      <c r="C288" s="20"/>
      <c r="D288" s="21"/>
      <c r="E288" s="22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" customHeight="1">
      <c r="A289" s="18"/>
      <c r="B289" s="20"/>
      <c r="C289" s="20"/>
      <c r="D289" s="21"/>
      <c r="E289" s="22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" customHeight="1">
      <c r="A290" s="18"/>
      <c r="B290" s="20"/>
      <c r="C290" s="20"/>
      <c r="D290" s="21"/>
      <c r="E290" s="22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" customHeight="1">
      <c r="A291" s="18"/>
      <c r="B291" s="20"/>
      <c r="C291" s="20"/>
      <c r="D291" s="21"/>
      <c r="E291" s="22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" customHeight="1">
      <c r="A292" s="18"/>
      <c r="B292" s="20"/>
      <c r="C292" s="20"/>
      <c r="D292" s="21"/>
      <c r="E292" s="22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" customHeight="1">
      <c r="A293" s="18"/>
      <c r="B293" s="20"/>
      <c r="C293" s="20"/>
      <c r="D293" s="21"/>
      <c r="E293" s="22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" customHeight="1">
      <c r="A294" s="18"/>
      <c r="B294" s="20"/>
      <c r="C294" s="20"/>
      <c r="D294" s="21"/>
      <c r="E294" s="22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" customHeight="1">
      <c r="A295" s="18"/>
      <c r="B295" s="20"/>
      <c r="C295" s="20"/>
      <c r="D295" s="21"/>
      <c r="E295" s="22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" customHeight="1">
      <c r="A296" s="18"/>
      <c r="B296" s="20"/>
      <c r="C296" s="20"/>
      <c r="D296" s="21"/>
      <c r="E296" s="22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" customHeight="1">
      <c r="A297" s="18"/>
      <c r="B297" s="20"/>
      <c r="C297" s="20"/>
      <c r="D297" s="21"/>
      <c r="E297" s="22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" customHeight="1">
      <c r="A298" s="18"/>
      <c r="B298" s="20"/>
      <c r="C298" s="20"/>
      <c r="D298" s="21"/>
      <c r="E298" s="22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" customHeight="1">
      <c r="A299" s="18"/>
      <c r="B299" s="20"/>
      <c r="C299" s="20"/>
      <c r="D299" s="21"/>
      <c r="E299" s="22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" customHeight="1">
      <c r="A300" s="18"/>
      <c r="B300" s="20"/>
      <c r="C300" s="20"/>
      <c r="D300" s="21"/>
      <c r="E300" s="22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" customHeight="1">
      <c r="A301" s="18"/>
      <c r="B301" s="20"/>
      <c r="C301" s="20"/>
      <c r="D301" s="21"/>
      <c r="E301" s="22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" customHeight="1">
      <c r="A302" s="18"/>
      <c r="B302" s="20"/>
      <c r="C302" s="20"/>
      <c r="D302" s="21"/>
      <c r="E302" s="22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" customHeight="1">
      <c r="A303" s="18"/>
      <c r="B303" s="20"/>
      <c r="C303" s="20"/>
      <c r="D303" s="21"/>
      <c r="E303" s="22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" customHeight="1">
      <c r="A304" s="18"/>
      <c r="B304" s="20"/>
      <c r="C304" s="20"/>
      <c r="D304" s="21"/>
      <c r="E304" s="22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" customHeight="1">
      <c r="A305" s="18"/>
      <c r="B305" s="20"/>
      <c r="C305" s="20"/>
      <c r="D305" s="21"/>
      <c r="E305" s="22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" customHeight="1">
      <c r="A306" s="18"/>
      <c r="B306" s="20"/>
      <c r="C306" s="20"/>
      <c r="D306" s="21"/>
      <c r="E306" s="22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" customHeight="1">
      <c r="A307" s="18"/>
      <c r="B307" s="20"/>
      <c r="C307" s="20"/>
      <c r="D307" s="21"/>
      <c r="E307" s="22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" customHeight="1">
      <c r="A308" s="18"/>
      <c r="B308" s="20"/>
      <c r="C308" s="20"/>
      <c r="D308" s="21"/>
      <c r="E308" s="22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" customHeight="1">
      <c r="A309" s="18"/>
      <c r="B309" s="20"/>
      <c r="C309" s="20"/>
      <c r="D309" s="21"/>
      <c r="E309" s="22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" customHeight="1">
      <c r="A310" s="18"/>
      <c r="B310" s="20"/>
      <c r="C310" s="20"/>
      <c r="D310" s="21"/>
      <c r="E310" s="22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" customHeight="1">
      <c r="A311" s="18"/>
      <c r="B311" s="20"/>
      <c r="C311" s="20"/>
      <c r="D311" s="21"/>
      <c r="E311" s="22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" customHeight="1">
      <c r="A312" s="18"/>
      <c r="B312" s="20"/>
      <c r="C312" s="20"/>
      <c r="D312" s="21"/>
      <c r="E312" s="22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" customHeight="1">
      <c r="A313" s="18"/>
      <c r="B313" s="20"/>
      <c r="C313" s="20"/>
      <c r="D313" s="21"/>
      <c r="E313" s="22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" customHeight="1">
      <c r="A314" s="18"/>
      <c r="B314" s="20"/>
      <c r="C314" s="20"/>
      <c r="D314" s="21"/>
      <c r="E314" s="22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" customHeight="1">
      <c r="A315" s="18"/>
      <c r="B315" s="20"/>
      <c r="C315" s="20"/>
      <c r="D315" s="21"/>
      <c r="E315" s="22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" customHeight="1">
      <c r="A316" s="18"/>
      <c r="B316" s="20"/>
      <c r="C316" s="20"/>
      <c r="D316" s="21"/>
      <c r="E316" s="22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" customHeight="1">
      <c r="A317" s="18"/>
      <c r="B317" s="20"/>
      <c r="C317" s="20"/>
      <c r="D317" s="21"/>
      <c r="E317" s="22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" customHeight="1">
      <c r="A318" s="18"/>
      <c r="B318" s="20"/>
      <c r="C318" s="20"/>
      <c r="D318" s="21"/>
      <c r="E318" s="22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" customHeight="1">
      <c r="A319" s="18"/>
      <c r="B319" s="20"/>
      <c r="C319" s="20"/>
      <c r="D319" s="21"/>
      <c r="E319" s="22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" customHeight="1">
      <c r="A320" s="18"/>
      <c r="B320" s="20"/>
      <c r="C320" s="20"/>
      <c r="D320" s="21"/>
      <c r="E320" s="22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" customHeight="1">
      <c r="A321" s="18"/>
      <c r="B321" s="20"/>
      <c r="C321" s="20"/>
      <c r="D321" s="21"/>
      <c r="E321" s="22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" customHeight="1">
      <c r="A322" s="18"/>
      <c r="B322" s="20"/>
      <c r="C322" s="20"/>
      <c r="D322" s="21"/>
      <c r="E322" s="22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" customHeight="1">
      <c r="A323" s="18"/>
      <c r="B323" s="20"/>
      <c r="C323" s="20"/>
      <c r="D323" s="21"/>
      <c r="E323" s="22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" customHeight="1">
      <c r="A324" s="18"/>
      <c r="B324" s="20"/>
      <c r="C324" s="20"/>
      <c r="D324" s="21"/>
      <c r="E324" s="22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" customHeight="1">
      <c r="A325" s="18"/>
      <c r="B325" s="20"/>
      <c r="C325" s="20"/>
      <c r="D325" s="21"/>
      <c r="E325" s="22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" customHeight="1">
      <c r="A326" s="18"/>
      <c r="B326" s="20"/>
      <c r="C326" s="20"/>
      <c r="D326" s="21"/>
      <c r="E326" s="22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" customHeight="1">
      <c r="A327" s="18"/>
      <c r="B327" s="20"/>
      <c r="C327" s="20"/>
      <c r="D327" s="21"/>
      <c r="E327" s="22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" customHeight="1">
      <c r="A328" s="18"/>
      <c r="B328" s="20"/>
      <c r="C328" s="20"/>
      <c r="D328" s="21"/>
      <c r="E328" s="22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" customHeight="1">
      <c r="A329" s="18"/>
      <c r="B329" s="20"/>
      <c r="C329" s="20"/>
      <c r="D329" s="21"/>
      <c r="E329" s="22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" customHeight="1">
      <c r="A330" s="18"/>
      <c r="B330" s="20"/>
      <c r="C330" s="20"/>
      <c r="D330" s="21"/>
      <c r="E330" s="22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" customHeight="1">
      <c r="A331" s="18"/>
      <c r="B331" s="20"/>
      <c r="C331" s="20"/>
      <c r="D331" s="21"/>
      <c r="E331" s="22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" customHeight="1">
      <c r="A332" s="18"/>
      <c r="B332" s="20"/>
      <c r="C332" s="20"/>
      <c r="D332" s="21"/>
      <c r="E332" s="22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" customHeight="1">
      <c r="A333" s="18"/>
      <c r="B333" s="20"/>
      <c r="C333" s="20"/>
      <c r="D333" s="21"/>
      <c r="E333" s="22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" customHeight="1">
      <c r="A334" s="18"/>
      <c r="B334" s="20"/>
      <c r="C334" s="20"/>
      <c r="D334" s="21"/>
      <c r="E334" s="22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" customHeight="1">
      <c r="A335" s="18"/>
      <c r="B335" s="20"/>
      <c r="C335" s="20"/>
      <c r="D335" s="21"/>
      <c r="E335" s="22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" customHeight="1">
      <c r="A336" s="18"/>
      <c r="B336" s="20"/>
      <c r="C336" s="20"/>
      <c r="D336" s="21"/>
      <c r="E336" s="22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" customHeight="1">
      <c r="A337" s="18"/>
      <c r="B337" s="20"/>
      <c r="C337" s="20"/>
      <c r="D337" s="21"/>
      <c r="E337" s="22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" customHeight="1">
      <c r="A338" s="18"/>
      <c r="B338" s="20"/>
      <c r="C338" s="20"/>
      <c r="D338" s="21"/>
      <c r="E338" s="22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" customHeight="1">
      <c r="A339" s="18"/>
      <c r="B339" s="20"/>
      <c r="C339" s="20"/>
      <c r="D339" s="21"/>
      <c r="E339" s="22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" customHeight="1">
      <c r="A340" s="18"/>
      <c r="B340" s="20"/>
      <c r="C340" s="20"/>
      <c r="D340" s="21"/>
      <c r="E340" s="22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" customHeight="1">
      <c r="A341" s="18"/>
      <c r="B341" s="20"/>
      <c r="C341" s="20"/>
      <c r="D341" s="21"/>
      <c r="E341" s="22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" customHeight="1">
      <c r="A342" s="18"/>
      <c r="B342" s="20"/>
      <c r="C342" s="20"/>
      <c r="D342" s="21"/>
      <c r="E342" s="22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" customHeight="1">
      <c r="A343" s="18"/>
      <c r="B343" s="20"/>
      <c r="C343" s="20"/>
      <c r="D343" s="21"/>
      <c r="E343" s="22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" customHeight="1">
      <c r="A344" s="18"/>
      <c r="B344" s="20"/>
      <c r="C344" s="20"/>
      <c r="D344" s="21"/>
      <c r="E344" s="22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" customHeight="1">
      <c r="A345" s="18"/>
      <c r="B345" s="20"/>
      <c r="C345" s="20"/>
      <c r="D345" s="21"/>
      <c r="E345" s="22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" customHeight="1">
      <c r="A346" s="18"/>
      <c r="B346" s="20"/>
      <c r="C346" s="20"/>
      <c r="D346" s="21"/>
      <c r="E346" s="22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" customHeight="1">
      <c r="A347" s="18"/>
      <c r="B347" s="20"/>
      <c r="C347" s="20"/>
      <c r="D347" s="21"/>
      <c r="E347" s="22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" customHeight="1">
      <c r="A348" s="18"/>
      <c r="B348" s="20"/>
      <c r="C348" s="20"/>
      <c r="D348" s="21"/>
      <c r="E348" s="22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" customHeight="1">
      <c r="A349" s="18"/>
      <c r="B349" s="20"/>
      <c r="C349" s="20"/>
      <c r="D349" s="21"/>
      <c r="E349" s="22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</sheetData>
  <mergeCells count="95">
    <mergeCell ref="F107:F108"/>
    <mergeCell ref="B108:D108"/>
    <mergeCell ref="B110:D110"/>
    <mergeCell ref="F92:F102"/>
    <mergeCell ref="B98:C98"/>
    <mergeCell ref="B100:C100"/>
    <mergeCell ref="B102:C102"/>
    <mergeCell ref="B103:E103"/>
    <mergeCell ref="B105:D105"/>
    <mergeCell ref="C106:D106"/>
    <mergeCell ref="F81:F87"/>
    <mergeCell ref="B87:D87"/>
    <mergeCell ref="B88:E88"/>
    <mergeCell ref="B89:E89"/>
    <mergeCell ref="B90:D90"/>
    <mergeCell ref="F62:F69"/>
    <mergeCell ref="B70:E70"/>
    <mergeCell ref="C68:D68"/>
    <mergeCell ref="B69:D69"/>
    <mergeCell ref="B72:D72"/>
    <mergeCell ref="C62:D62"/>
    <mergeCell ref="C63:D63"/>
    <mergeCell ref="C64:D64"/>
    <mergeCell ref="C65:D65"/>
    <mergeCell ref="B46:E46"/>
    <mergeCell ref="B48:E48"/>
    <mergeCell ref="F50:F58"/>
    <mergeCell ref="B60:D60"/>
    <mergeCell ref="C61:D61"/>
    <mergeCell ref="B38:E38"/>
    <mergeCell ref="B40:E40"/>
    <mergeCell ref="B41:D41"/>
    <mergeCell ref="C42:D42"/>
    <mergeCell ref="F43:F45"/>
    <mergeCell ref="B45:D45"/>
    <mergeCell ref="C148:D148"/>
    <mergeCell ref="B149:D149"/>
    <mergeCell ref="B136:C136"/>
    <mergeCell ref="B137:E137"/>
    <mergeCell ref="B138:E138"/>
    <mergeCell ref="B140:E140"/>
    <mergeCell ref="C141:D141"/>
    <mergeCell ref="C142:D142"/>
    <mergeCell ref="C143:D143"/>
    <mergeCell ref="C144:D144"/>
    <mergeCell ref="C145:D145"/>
    <mergeCell ref="B125:E125"/>
    <mergeCell ref="C146:D146"/>
    <mergeCell ref="B147:D147"/>
    <mergeCell ref="F127:F136"/>
    <mergeCell ref="B129:B135"/>
    <mergeCell ref="D134:D135"/>
    <mergeCell ref="E134:E135"/>
    <mergeCell ref="C113:D113"/>
    <mergeCell ref="B114:D114"/>
    <mergeCell ref="B116:E116"/>
    <mergeCell ref="C117:D117"/>
    <mergeCell ref="C118:D118"/>
    <mergeCell ref="C121:D121"/>
    <mergeCell ref="C122:D122"/>
    <mergeCell ref="B123:D123"/>
    <mergeCell ref="C112:D112"/>
    <mergeCell ref="C66:D66"/>
    <mergeCell ref="C67:D67"/>
    <mergeCell ref="C73:D73"/>
    <mergeCell ref="C74:D74"/>
    <mergeCell ref="C75:D75"/>
    <mergeCell ref="C76:D76"/>
    <mergeCell ref="B77:D77"/>
    <mergeCell ref="B79:E79"/>
    <mergeCell ref="C80:D80"/>
    <mergeCell ref="C91:D91"/>
    <mergeCell ref="B104:E104"/>
    <mergeCell ref="C111:D111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  <mergeCell ref="C36:D36"/>
    <mergeCell ref="B12:E12"/>
    <mergeCell ref="B26:E26"/>
    <mergeCell ref="C27:D27"/>
    <mergeCell ref="C28:D28"/>
    <mergeCell ref="C29:D29"/>
    <mergeCell ref="C30:D30"/>
    <mergeCell ref="B2:F2"/>
    <mergeCell ref="B5:F5"/>
    <mergeCell ref="B6:F6"/>
    <mergeCell ref="B8:F8"/>
    <mergeCell ref="B10:F10"/>
  </mergeCells>
  <pageMargins left="0.7" right="0.7" top="0.75" bottom="0.75" header="0" footer="0"/>
  <pageSetup paperSize="9" fitToHeight="0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8"/>
  <sheetViews>
    <sheetView showGridLines="0" workbookViewId="0">
      <selection activeCell="C120" sqref="C120"/>
    </sheetView>
  </sheetViews>
  <sheetFormatPr defaultColWidth="14.42578125" defaultRowHeight="15" customHeight="1"/>
  <cols>
    <col min="1" max="1" width="6.42578125" customWidth="1"/>
    <col min="2" max="2" width="6.28515625" customWidth="1"/>
    <col min="3" max="3" width="60.42578125" customWidth="1"/>
    <col min="4" max="4" width="20.28515625" customWidth="1"/>
    <col min="5" max="5" width="21" customWidth="1"/>
    <col min="6" max="6" width="26.7109375" customWidth="1"/>
    <col min="7" max="7" width="8.42578125" customWidth="1"/>
    <col min="8" max="9" width="10.140625" customWidth="1"/>
    <col min="10" max="10" width="8.42578125" customWidth="1"/>
    <col min="11" max="26" width="8.7109375" customWidth="1"/>
  </cols>
  <sheetData>
    <row r="1" spans="1:26" ht="15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>
      <c r="A2" s="18"/>
      <c r="B2" s="223" t="s">
        <v>314</v>
      </c>
      <c r="C2" s="209"/>
      <c r="D2" s="209"/>
      <c r="E2" s="209"/>
      <c r="F2" s="210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2" customHeight="1">
      <c r="A3" s="18"/>
      <c r="B3" s="20"/>
      <c r="C3" s="20"/>
      <c r="D3" s="21"/>
      <c r="E3" s="22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" customHeight="1">
      <c r="A4" s="18"/>
      <c r="B4" s="20"/>
      <c r="C4" s="20"/>
      <c r="D4" s="21"/>
      <c r="E4" s="22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6.5" customHeight="1">
      <c r="A5" s="18"/>
      <c r="B5" s="224" t="s">
        <v>32</v>
      </c>
      <c r="C5" s="225"/>
      <c r="D5" s="225"/>
      <c r="E5" s="225"/>
      <c r="F5" s="226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 customHeight="1">
      <c r="A6" s="18"/>
      <c r="B6" s="227" t="s">
        <v>192</v>
      </c>
      <c r="C6" s="225"/>
      <c r="D6" s="225"/>
      <c r="E6" s="225"/>
      <c r="F6" s="226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2" customHeight="1">
      <c r="A7" s="18"/>
      <c r="B7" s="23"/>
      <c r="C7" s="23"/>
      <c r="D7" s="24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75" customHeight="1">
      <c r="A8" s="18"/>
      <c r="B8" s="228" t="s">
        <v>193</v>
      </c>
      <c r="C8" s="225"/>
      <c r="D8" s="225"/>
      <c r="E8" s="225"/>
      <c r="F8" s="226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.75" customHeight="1">
      <c r="A9" s="18"/>
      <c r="B9" s="25"/>
      <c r="C9" s="25"/>
      <c r="D9" s="26"/>
      <c r="E9" s="2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2" customHeight="1">
      <c r="A10" s="18"/>
      <c r="B10" s="229" t="s">
        <v>301</v>
      </c>
      <c r="C10" s="230"/>
      <c r="D10" s="230"/>
      <c r="E10" s="230"/>
      <c r="F10" s="23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" customHeight="1">
      <c r="A11" s="18"/>
      <c r="B11" s="231"/>
      <c r="C11" s="232"/>
      <c r="D11" s="232"/>
      <c r="E11" s="232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0.25" customHeight="1">
      <c r="A12" s="18"/>
      <c r="B12" s="239" t="s">
        <v>35</v>
      </c>
      <c r="C12" s="216"/>
      <c r="D12" s="216"/>
      <c r="E12" s="217"/>
      <c r="F12" s="27" t="s">
        <v>36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" customHeight="1">
      <c r="A13" s="18"/>
      <c r="B13" s="28">
        <v>1</v>
      </c>
      <c r="C13" s="29" t="s">
        <v>37</v>
      </c>
      <c r="D13" s="30"/>
      <c r="E13" s="31" t="s">
        <v>38</v>
      </c>
      <c r="F13" s="233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" customHeight="1">
      <c r="A14" s="18"/>
      <c r="B14" s="28">
        <v>2</v>
      </c>
      <c r="C14" s="29" t="s">
        <v>39</v>
      </c>
      <c r="D14" s="32"/>
      <c r="E14" s="31" t="s">
        <v>40</v>
      </c>
      <c r="F14" s="23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" customHeight="1">
      <c r="A15" s="18"/>
      <c r="B15" s="28">
        <v>3</v>
      </c>
      <c r="C15" s="29" t="s">
        <v>41</v>
      </c>
      <c r="D15" s="33"/>
      <c r="E15" s="34" t="s">
        <v>42</v>
      </c>
      <c r="F15" s="234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" customHeight="1">
      <c r="A16" s="18"/>
      <c r="B16" s="28">
        <v>4</v>
      </c>
      <c r="C16" s="29" t="s">
        <v>43</v>
      </c>
      <c r="D16" s="30"/>
      <c r="E16" s="34" t="s">
        <v>44</v>
      </c>
      <c r="F16" s="234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" customHeight="1">
      <c r="A17" s="18"/>
      <c r="B17" s="28">
        <v>5</v>
      </c>
      <c r="C17" s="29" t="s">
        <v>45</v>
      </c>
      <c r="D17" s="30"/>
      <c r="E17" s="34">
        <v>1</v>
      </c>
      <c r="F17" s="234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" customHeight="1">
      <c r="A18" s="18"/>
      <c r="B18" s="28">
        <v>6</v>
      </c>
      <c r="C18" s="29" t="s">
        <v>46</v>
      </c>
      <c r="D18" s="30"/>
      <c r="E18" s="34">
        <v>12</v>
      </c>
      <c r="F18" s="234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" customHeight="1">
      <c r="A19" s="18"/>
      <c r="B19" s="28">
        <v>7</v>
      </c>
      <c r="C19" s="29" t="s">
        <v>47</v>
      </c>
      <c r="D19" s="30"/>
      <c r="E19" s="35">
        <v>1691.93</v>
      </c>
      <c r="F19" s="234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8" customHeight="1">
      <c r="A20" s="18"/>
      <c r="B20" s="28">
        <v>8</v>
      </c>
      <c r="C20" s="29" t="s">
        <v>48</v>
      </c>
      <c r="D20" s="30"/>
      <c r="E20" s="36" t="s">
        <v>283</v>
      </c>
      <c r="F20" s="234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" customHeight="1">
      <c r="A21" s="18"/>
      <c r="B21" s="28">
        <v>9</v>
      </c>
      <c r="C21" s="37" t="s">
        <v>49</v>
      </c>
      <c r="D21" s="38"/>
      <c r="E21" s="39" t="s">
        <v>50</v>
      </c>
      <c r="F21" s="23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" customHeight="1">
      <c r="A22" s="18"/>
      <c r="B22" s="28">
        <v>10</v>
      </c>
      <c r="C22" s="37" t="s">
        <v>51</v>
      </c>
      <c r="D22" s="38"/>
      <c r="E22" s="126" t="s">
        <v>282</v>
      </c>
      <c r="F22" s="234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" customHeight="1">
      <c r="A23" s="18"/>
      <c r="B23" s="28">
        <v>11</v>
      </c>
      <c r="C23" s="37" t="s">
        <v>53</v>
      </c>
      <c r="D23" s="38"/>
      <c r="E23" s="40" t="s">
        <v>54</v>
      </c>
      <c r="F23" s="234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" customHeight="1">
      <c r="A24" s="18"/>
      <c r="B24" s="28">
        <v>12</v>
      </c>
      <c r="C24" s="37" t="s">
        <v>55</v>
      </c>
      <c r="D24" s="38"/>
      <c r="E24" s="41">
        <v>45658</v>
      </c>
      <c r="F24" s="235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" customHeight="1">
      <c r="A25" s="18"/>
      <c r="B25" s="42"/>
      <c r="C25" s="42"/>
      <c r="D25" s="43"/>
      <c r="E25" s="42"/>
      <c r="F25" s="44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" customHeight="1">
      <c r="A26" s="18"/>
      <c r="B26" s="240" t="s">
        <v>56</v>
      </c>
      <c r="C26" s="232"/>
      <c r="D26" s="232"/>
      <c r="E26" s="232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4" customHeight="1">
      <c r="A27" s="18"/>
      <c r="B27" s="45">
        <v>1</v>
      </c>
      <c r="C27" s="241" t="s">
        <v>57</v>
      </c>
      <c r="D27" s="217"/>
      <c r="E27" s="45" t="s">
        <v>58</v>
      </c>
      <c r="F27" s="45" t="s">
        <v>36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4" customHeight="1">
      <c r="A28" s="18"/>
      <c r="B28" s="46" t="s">
        <v>59</v>
      </c>
      <c r="C28" s="236" t="s">
        <v>60</v>
      </c>
      <c r="D28" s="217"/>
      <c r="E28" s="35">
        <f>E19</f>
        <v>1691.93</v>
      </c>
      <c r="F28" s="233" t="s">
        <v>194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4" customHeight="1">
      <c r="A29" s="18"/>
      <c r="B29" s="46" t="s">
        <v>62</v>
      </c>
      <c r="C29" s="236" t="s">
        <v>195</v>
      </c>
      <c r="D29" s="217"/>
      <c r="E29" s="48">
        <v>0</v>
      </c>
      <c r="F29" s="234"/>
      <c r="G29" s="49"/>
      <c r="H29" s="50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4" customHeight="1">
      <c r="A30" s="18"/>
      <c r="B30" s="46" t="s">
        <v>64</v>
      </c>
      <c r="C30" s="236" t="s">
        <v>196</v>
      </c>
      <c r="D30" s="217"/>
      <c r="E30" s="48">
        <v>0</v>
      </c>
      <c r="F30" s="23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4" customHeight="1">
      <c r="A31" s="18"/>
      <c r="B31" s="46" t="s">
        <v>66</v>
      </c>
      <c r="C31" s="236" t="s">
        <v>197</v>
      </c>
      <c r="D31" s="217"/>
      <c r="E31" s="48">
        <v>0</v>
      </c>
      <c r="F31" s="234"/>
      <c r="G31" s="51"/>
      <c r="H31" s="51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4" customHeight="1">
      <c r="A32" s="18"/>
      <c r="B32" s="46" t="s">
        <v>68</v>
      </c>
      <c r="C32" s="236" t="s">
        <v>198</v>
      </c>
      <c r="D32" s="217"/>
      <c r="E32" s="48">
        <v>0</v>
      </c>
      <c r="F32" s="234"/>
      <c r="G32" s="51"/>
      <c r="H32" s="51"/>
      <c r="I32" s="19"/>
      <c r="J32" s="4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4" customHeight="1">
      <c r="A33" s="18"/>
      <c r="B33" s="46" t="s">
        <v>70</v>
      </c>
      <c r="C33" s="236" t="s">
        <v>199</v>
      </c>
      <c r="D33" s="217"/>
      <c r="E33" s="48">
        <v>0</v>
      </c>
      <c r="F33" s="23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4" customHeight="1">
      <c r="A34" s="18"/>
      <c r="B34" s="46" t="s">
        <v>72</v>
      </c>
      <c r="C34" s="236" t="s">
        <v>200</v>
      </c>
      <c r="D34" s="217"/>
      <c r="E34" s="48">
        <v>0</v>
      </c>
      <c r="F34" s="234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4" customHeight="1">
      <c r="A35" s="18"/>
      <c r="B35" s="46" t="s">
        <v>74</v>
      </c>
      <c r="C35" s="236" t="s">
        <v>201</v>
      </c>
      <c r="D35" s="217"/>
      <c r="E35" s="48">
        <v>0</v>
      </c>
      <c r="F35" s="234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4" customHeight="1">
      <c r="A36" s="18"/>
      <c r="B36" s="46"/>
      <c r="C36" s="238"/>
      <c r="D36" s="217"/>
      <c r="E36" s="53"/>
      <c r="F36" s="234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4" customHeight="1">
      <c r="A37" s="18"/>
      <c r="B37" s="54"/>
      <c r="C37" s="237" t="s">
        <v>305</v>
      </c>
      <c r="D37" s="217"/>
      <c r="E37" s="55">
        <f>SUM(E28:E36)</f>
        <v>1691.93</v>
      </c>
      <c r="F37" s="235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0.25" customHeight="1">
      <c r="A38" s="18"/>
      <c r="B38" s="255"/>
      <c r="C38" s="256"/>
      <c r="D38" s="256"/>
      <c r="E38" s="256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" customHeight="1">
      <c r="A39" s="18"/>
      <c r="B39" s="56"/>
      <c r="C39" s="56"/>
      <c r="D39" s="57"/>
      <c r="E39" s="56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" customHeight="1">
      <c r="A40" s="18"/>
      <c r="B40" s="257" t="s">
        <v>76</v>
      </c>
      <c r="C40" s="230"/>
      <c r="D40" s="230"/>
      <c r="E40" s="23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" customHeight="1">
      <c r="A41" s="18"/>
      <c r="B41" s="245" t="s">
        <v>77</v>
      </c>
      <c r="C41" s="230"/>
      <c r="D41" s="230"/>
      <c r="E41" s="22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8.75" customHeight="1">
      <c r="A42" s="18"/>
      <c r="B42" s="45" t="s">
        <v>78</v>
      </c>
      <c r="C42" s="241" t="s">
        <v>79</v>
      </c>
      <c r="D42" s="217"/>
      <c r="E42" s="45" t="s">
        <v>58</v>
      </c>
      <c r="F42" s="45" t="s">
        <v>36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46.5" customHeight="1">
      <c r="A43" s="18"/>
      <c r="B43" s="46" t="s">
        <v>59</v>
      </c>
      <c r="C43" s="58" t="s">
        <v>202</v>
      </c>
      <c r="D43" s="59">
        <f t="shared" ref="D43" si="0">1/12</f>
        <v>8.3333333333333329E-2</v>
      </c>
      <c r="E43" s="60">
        <f t="shared" ref="E43:E44" si="1">$E$37*D43</f>
        <v>140.99416666666667</v>
      </c>
      <c r="F43" s="259" t="s">
        <v>317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51" customHeight="1">
      <c r="A44" s="18"/>
      <c r="B44" s="198" t="s">
        <v>62</v>
      </c>
      <c r="C44" s="58" t="s">
        <v>203</v>
      </c>
      <c r="D44" s="59">
        <v>2.7799999999999998E-2</v>
      </c>
      <c r="E44" s="60">
        <f t="shared" si="1"/>
        <v>47.035654000000001</v>
      </c>
      <c r="F44" s="234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56.25" customHeight="1">
      <c r="A45" s="18"/>
      <c r="B45" s="237" t="s">
        <v>318</v>
      </c>
      <c r="C45" s="216"/>
      <c r="D45" s="217"/>
      <c r="E45" s="55">
        <f>SUM(E43:E44)</f>
        <v>188.02982066666667</v>
      </c>
      <c r="F45" s="260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4.75" customHeight="1">
      <c r="A46" s="18"/>
      <c r="B46" s="264"/>
      <c r="C46" s="256"/>
      <c r="D46" s="256"/>
      <c r="E46" s="256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6.5" customHeight="1">
      <c r="A47" s="18"/>
      <c r="B47" s="56"/>
      <c r="C47" s="56"/>
      <c r="D47" s="57"/>
      <c r="E47" s="56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6.5" customHeight="1">
      <c r="A48" s="18"/>
      <c r="B48" s="243" t="s">
        <v>82</v>
      </c>
      <c r="C48" s="232"/>
      <c r="D48" s="232"/>
      <c r="E48" s="23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2.5" customHeight="1">
      <c r="A49" s="18"/>
      <c r="B49" s="45" t="s">
        <v>83</v>
      </c>
      <c r="C49" s="61" t="s">
        <v>84</v>
      </c>
      <c r="D49" s="62" t="s">
        <v>85</v>
      </c>
      <c r="E49" s="45" t="s">
        <v>58</v>
      </c>
      <c r="F49" s="45" t="s">
        <v>36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2.5" customHeight="1">
      <c r="A50" s="18"/>
      <c r="B50" s="46" t="s">
        <v>59</v>
      </c>
      <c r="C50" s="58" t="s">
        <v>86</v>
      </c>
      <c r="D50" s="63">
        <v>0.2</v>
      </c>
      <c r="E50" s="60">
        <f>D50*($E$37)</f>
        <v>338.38600000000002</v>
      </c>
      <c r="F50" s="247" t="s">
        <v>306</v>
      </c>
      <c r="G50" s="19"/>
      <c r="H50" s="19"/>
      <c r="I50" s="64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2.5" customHeight="1">
      <c r="A51" s="18"/>
      <c r="B51" s="46" t="s">
        <v>62</v>
      </c>
      <c r="C51" s="58" t="s">
        <v>87</v>
      </c>
      <c r="D51" s="63">
        <v>2.5000000000000001E-2</v>
      </c>
      <c r="E51" s="60">
        <f t="shared" ref="E51:E57" si="2">D51*$E$37</f>
        <v>42.298250000000003</v>
      </c>
      <c r="F51" s="234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2.5" customHeight="1">
      <c r="A52" s="18"/>
      <c r="B52" s="46" t="s">
        <v>64</v>
      </c>
      <c r="C52" s="58" t="s">
        <v>88</v>
      </c>
      <c r="D52" s="65">
        <v>0.03</v>
      </c>
      <c r="E52" s="60">
        <f t="shared" si="2"/>
        <v>50.757899999999999</v>
      </c>
      <c r="F52" s="234"/>
      <c r="G52" s="51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2.5" customHeight="1">
      <c r="A53" s="18"/>
      <c r="B53" s="46" t="s">
        <v>66</v>
      </c>
      <c r="C53" s="58" t="s">
        <v>89</v>
      </c>
      <c r="D53" s="63">
        <v>1.4999999999999999E-2</v>
      </c>
      <c r="E53" s="60">
        <f t="shared" si="2"/>
        <v>25.37895</v>
      </c>
      <c r="F53" s="234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2.5" customHeight="1">
      <c r="A54" s="18"/>
      <c r="B54" s="46" t="s">
        <v>68</v>
      </c>
      <c r="C54" s="58" t="s">
        <v>90</v>
      </c>
      <c r="D54" s="63">
        <v>0.01</v>
      </c>
      <c r="E54" s="60">
        <f t="shared" si="2"/>
        <v>16.9193</v>
      </c>
      <c r="F54" s="234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2.5" customHeight="1">
      <c r="A55" s="18"/>
      <c r="B55" s="46" t="s">
        <v>70</v>
      </c>
      <c r="C55" s="58" t="s">
        <v>91</v>
      </c>
      <c r="D55" s="63">
        <v>6.0000000000000001E-3</v>
      </c>
      <c r="E55" s="60">
        <f t="shared" si="2"/>
        <v>10.151580000000001</v>
      </c>
      <c r="F55" s="234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2.5" customHeight="1">
      <c r="A56" s="18"/>
      <c r="B56" s="46" t="s">
        <v>72</v>
      </c>
      <c r="C56" s="58" t="s">
        <v>92</v>
      </c>
      <c r="D56" s="63">
        <v>2E-3</v>
      </c>
      <c r="E56" s="60">
        <f t="shared" si="2"/>
        <v>3.3838600000000003</v>
      </c>
      <c r="F56" s="234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2.5" customHeight="1">
      <c r="A57" s="18"/>
      <c r="B57" s="46" t="s">
        <v>74</v>
      </c>
      <c r="C57" s="58" t="s">
        <v>93</v>
      </c>
      <c r="D57" s="63">
        <v>0.08</v>
      </c>
      <c r="E57" s="60">
        <f t="shared" si="2"/>
        <v>135.3544</v>
      </c>
      <c r="F57" s="234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2.5" customHeight="1">
      <c r="A58" s="18"/>
      <c r="B58" s="54"/>
      <c r="C58" s="61" t="s">
        <v>94</v>
      </c>
      <c r="D58" s="62">
        <f t="shared" ref="D58:E58" si="3">SUM(D50:D57)</f>
        <v>0.36800000000000005</v>
      </c>
      <c r="E58" s="55">
        <f t="shared" si="3"/>
        <v>622.63024000000007</v>
      </c>
      <c r="F58" s="235"/>
      <c r="G58" s="51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6.5" customHeight="1">
      <c r="A59" s="18"/>
      <c r="B59" s="18"/>
      <c r="C59" s="19"/>
      <c r="D59" s="51"/>
      <c r="E59" s="22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6.5" customHeight="1">
      <c r="A60" s="18"/>
      <c r="B60" s="245" t="s">
        <v>95</v>
      </c>
      <c r="C60" s="230"/>
      <c r="D60" s="230"/>
      <c r="E60" s="22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30.75" customHeight="1">
      <c r="A61" s="18"/>
      <c r="B61" s="45" t="s">
        <v>96</v>
      </c>
      <c r="C61" s="241" t="s">
        <v>97</v>
      </c>
      <c r="D61" s="217"/>
      <c r="E61" s="45" t="s">
        <v>58</v>
      </c>
      <c r="F61" s="45" t="s">
        <v>36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30.75" customHeight="1">
      <c r="A62" s="18"/>
      <c r="B62" s="46" t="s">
        <v>59</v>
      </c>
      <c r="C62" s="236" t="s">
        <v>204</v>
      </c>
      <c r="D62" s="217"/>
      <c r="E62" s="66">
        <v>0</v>
      </c>
      <c r="F62" s="247" t="s">
        <v>307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30.75" customHeight="1">
      <c r="A63" s="18"/>
      <c r="B63" s="46" t="s">
        <v>62</v>
      </c>
      <c r="C63" s="236" t="s">
        <v>205</v>
      </c>
      <c r="D63" s="217"/>
      <c r="E63" s="48">
        <f>22*30</f>
        <v>660</v>
      </c>
      <c r="F63" s="234"/>
      <c r="G63" s="4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30.75" customHeight="1">
      <c r="A64" s="18"/>
      <c r="B64" s="46" t="s">
        <v>64</v>
      </c>
      <c r="C64" s="267" t="s">
        <v>206</v>
      </c>
      <c r="D64" s="217"/>
      <c r="E64" s="48">
        <v>-0.25</v>
      </c>
      <c r="F64" s="234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30.75" customHeight="1">
      <c r="A65" s="18"/>
      <c r="B65" s="46" t="s">
        <v>66</v>
      </c>
      <c r="C65" s="236" t="s">
        <v>100</v>
      </c>
      <c r="D65" s="217"/>
      <c r="E65" s="48">
        <v>0</v>
      </c>
      <c r="F65" s="234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30.75" customHeight="1">
      <c r="A66" s="18"/>
      <c r="B66" s="46" t="s">
        <v>68</v>
      </c>
      <c r="C66" s="236" t="s">
        <v>101</v>
      </c>
      <c r="D66" s="217"/>
      <c r="E66" s="53"/>
      <c r="F66" s="234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30.75" customHeight="1">
      <c r="A67" s="18"/>
      <c r="B67" s="46" t="s">
        <v>70</v>
      </c>
      <c r="C67" s="236" t="s">
        <v>101</v>
      </c>
      <c r="D67" s="217"/>
      <c r="E67" s="53"/>
      <c r="F67" s="234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30.75" customHeight="1">
      <c r="A68" s="18"/>
      <c r="B68" s="46" t="s">
        <v>72</v>
      </c>
      <c r="C68" s="236" t="s">
        <v>101</v>
      </c>
      <c r="D68" s="217"/>
      <c r="E68" s="53"/>
      <c r="F68" s="234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30.75" customHeight="1">
      <c r="A69" s="18"/>
      <c r="B69" s="241" t="s">
        <v>102</v>
      </c>
      <c r="C69" s="216"/>
      <c r="D69" s="217"/>
      <c r="E69" s="55">
        <f>SUM(E62:E68)</f>
        <v>659.75</v>
      </c>
      <c r="F69" s="235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" customHeight="1">
      <c r="A70" s="18"/>
      <c r="B70" s="266"/>
      <c r="C70" s="256"/>
      <c r="D70" s="256"/>
      <c r="E70" s="256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" customHeight="1">
      <c r="A71" s="18"/>
      <c r="B71" s="19"/>
      <c r="C71" s="19"/>
      <c r="D71" s="51"/>
      <c r="E71" s="22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" customHeight="1">
      <c r="A72" s="18"/>
      <c r="B72" s="245" t="s">
        <v>103</v>
      </c>
      <c r="C72" s="230"/>
      <c r="D72" s="230"/>
      <c r="E72" s="22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20.25" customHeight="1">
      <c r="A73" s="18"/>
      <c r="B73" s="45">
        <v>2</v>
      </c>
      <c r="C73" s="241" t="s">
        <v>104</v>
      </c>
      <c r="D73" s="217"/>
      <c r="E73" s="45" t="s">
        <v>58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20.25" customHeight="1">
      <c r="A74" s="18"/>
      <c r="B74" s="46" t="s">
        <v>78</v>
      </c>
      <c r="C74" s="238" t="s">
        <v>79</v>
      </c>
      <c r="D74" s="217"/>
      <c r="E74" s="67">
        <f>E45</f>
        <v>188.02982066666667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0.25" customHeight="1">
      <c r="A75" s="18"/>
      <c r="B75" s="46" t="s">
        <v>83</v>
      </c>
      <c r="C75" s="238" t="s">
        <v>84</v>
      </c>
      <c r="D75" s="217"/>
      <c r="E75" s="67">
        <f>E58</f>
        <v>622.63024000000007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20.25" customHeight="1">
      <c r="A76" s="18"/>
      <c r="B76" s="46" t="s">
        <v>96</v>
      </c>
      <c r="C76" s="238" t="s">
        <v>97</v>
      </c>
      <c r="D76" s="217"/>
      <c r="E76" s="67">
        <f>E69</f>
        <v>659.75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20.25" customHeight="1">
      <c r="A77" s="18"/>
      <c r="B77" s="241" t="s">
        <v>105</v>
      </c>
      <c r="C77" s="216"/>
      <c r="D77" s="217"/>
      <c r="E77" s="55">
        <f>SUM(E74:E76)</f>
        <v>1470.4100606666666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" customHeight="1">
      <c r="A78" s="18"/>
      <c r="B78" s="19"/>
      <c r="C78" s="19"/>
      <c r="D78" s="51"/>
      <c r="E78" s="22"/>
      <c r="F78" s="19"/>
      <c r="G78" s="68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6.25" customHeight="1">
      <c r="A79" s="18"/>
      <c r="B79" s="243" t="s">
        <v>106</v>
      </c>
      <c r="C79" s="232"/>
      <c r="D79" s="232"/>
      <c r="E79" s="232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8.5" customHeight="1">
      <c r="A80" s="18"/>
      <c r="B80" s="45">
        <v>3</v>
      </c>
      <c r="C80" s="241" t="s">
        <v>107</v>
      </c>
      <c r="D80" s="217"/>
      <c r="E80" s="45" t="s">
        <v>58</v>
      </c>
      <c r="F80" s="45" t="s">
        <v>36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28.5" customHeight="1">
      <c r="A81" s="18"/>
      <c r="B81" s="46" t="s">
        <v>59</v>
      </c>
      <c r="C81" s="69" t="s">
        <v>207</v>
      </c>
      <c r="D81" s="70">
        <v>4.1999999999999997E-3</v>
      </c>
      <c r="E81" s="67">
        <f t="shared" ref="E81:E86" si="4">$E$37*D81</f>
        <v>7.1061059999999996</v>
      </c>
      <c r="F81" s="247" t="s">
        <v>308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28.5" customHeight="1">
      <c r="A82" s="18"/>
      <c r="B82" s="46" t="s">
        <v>62</v>
      </c>
      <c r="C82" s="58" t="s">
        <v>208</v>
      </c>
      <c r="D82" s="70">
        <v>2.9999999999999997E-4</v>
      </c>
      <c r="E82" s="67">
        <f t="shared" si="4"/>
        <v>0.507579</v>
      </c>
      <c r="F82" s="234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28.5" customHeight="1">
      <c r="A83" s="18"/>
      <c r="B83" s="46" t="s">
        <v>64</v>
      </c>
      <c r="C83" s="69" t="s">
        <v>209</v>
      </c>
      <c r="D83" s="70">
        <f>1.94%</f>
        <v>1.9400000000000001E-2</v>
      </c>
      <c r="E83" s="67">
        <f t="shared" si="4"/>
        <v>32.823442</v>
      </c>
      <c r="F83" s="234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28.5" customHeight="1">
      <c r="A84" s="18"/>
      <c r="B84" s="46" t="s">
        <v>66</v>
      </c>
      <c r="C84" s="69" t="s">
        <v>210</v>
      </c>
      <c r="D84" s="70">
        <v>7.1999999999999998E-3</v>
      </c>
      <c r="E84" s="67">
        <f t="shared" si="4"/>
        <v>12.181896</v>
      </c>
      <c r="F84" s="234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28.5" customHeight="1">
      <c r="A85" s="18"/>
      <c r="B85" s="46" t="s">
        <v>68</v>
      </c>
      <c r="C85" s="47" t="s">
        <v>211</v>
      </c>
      <c r="D85" s="70">
        <v>6.2E-4</v>
      </c>
      <c r="E85" s="67">
        <f t="shared" si="4"/>
        <v>1.0489965999999999</v>
      </c>
      <c r="F85" s="234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28.5" customHeight="1">
      <c r="A86" s="18"/>
      <c r="B86" s="46" t="s">
        <v>70</v>
      </c>
      <c r="C86" s="47" t="s">
        <v>212</v>
      </c>
      <c r="D86" s="70">
        <f>(((1+2/12+((1/3)/12))*0.08)*0.4)*0.9</f>
        <v>3.4400000000000007E-2</v>
      </c>
      <c r="E86" s="67">
        <f t="shared" si="4"/>
        <v>58.202392000000017</v>
      </c>
      <c r="F86" s="234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28.5" customHeight="1">
      <c r="A87" s="18"/>
      <c r="B87" s="241" t="s">
        <v>114</v>
      </c>
      <c r="C87" s="216"/>
      <c r="D87" s="217"/>
      <c r="E87" s="55">
        <f>SUM(E81+E82+E83+E84+E86)</f>
        <v>110.82141500000002</v>
      </c>
      <c r="F87" s="235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28.5" customHeight="1">
      <c r="A88" s="18"/>
      <c r="B88" s="268"/>
      <c r="C88" s="256"/>
      <c r="D88" s="256"/>
      <c r="E88" s="256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18"/>
      <c r="B89" s="257" t="s">
        <v>115</v>
      </c>
      <c r="C89" s="230"/>
      <c r="D89" s="230"/>
      <c r="E89" s="230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" customHeight="1">
      <c r="A90" s="18"/>
      <c r="B90" s="245" t="s">
        <v>116</v>
      </c>
      <c r="C90" s="230"/>
      <c r="D90" s="230"/>
      <c r="E90" s="22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31.5" customHeight="1">
      <c r="A91" s="18"/>
      <c r="B91" s="45" t="s">
        <v>117</v>
      </c>
      <c r="C91" s="241" t="s">
        <v>118</v>
      </c>
      <c r="D91" s="217"/>
      <c r="E91" s="45" t="s">
        <v>58</v>
      </c>
      <c r="F91" s="45" t="s">
        <v>36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31.5" customHeight="1">
      <c r="A92" s="18"/>
      <c r="B92" s="46" t="s">
        <v>59</v>
      </c>
      <c r="C92" s="69" t="s">
        <v>119</v>
      </c>
      <c r="D92" s="197">
        <v>8.3299999999999999E-2</v>
      </c>
      <c r="E92" s="60">
        <f t="shared" ref="E92:E102" si="5">D92*$E$37</f>
        <v>140.937769</v>
      </c>
      <c r="F92" s="247" t="s">
        <v>309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31.5" customHeight="1">
      <c r="A93" s="18"/>
      <c r="B93" s="46" t="s">
        <v>62</v>
      </c>
      <c r="C93" s="69" t="s">
        <v>120</v>
      </c>
      <c r="D93" s="71">
        <v>1.3899999999999999E-2</v>
      </c>
      <c r="E93" s="60">
        <f t="shared" si="5"/>
        <v>23.517827</v>
      </c>
      <c r="F93" s="234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31.5" customHeight="1">
      <c r="A94" s="18"/>
      <c r="B94" s="46" t="s">
        <v>64</v>
      </c>
      <c r="C94" s="69" t="s">
        <v>121</v>
      </c>
      <c r="D94" s="71">
        <v>2.8999999999999998E-3</v>
      </c>
      <c r="E94" s="60">
        <f t="shared" si="5"/>
        <v>4.9065969999999997</v>
      </c>
      <c r="F94" s="234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31.5" customHeight="1">
      <c r="A95" s="18"/>
      <c r="B95" s="46" t="s">
        <v>66</v>
      </c>
      <c r="C95" s="69" t="s">
        <v>122</v>
      </c>
      <c r="D95" s="71">
        <v>2.0000000000000001E-4</v>
      </c>
      <c r="E95" s="60">
        <f t="shared" si="5"/>
        <v>0.33838600000000002</v>
      </c>
      <c r="F95" s="234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31.5" customHeight="1">
      <c r="A96" s="18"/>
      <c r="B96" s="46" t="s">
        <v>68</v>
      </c>
      <c r="C96" s="69" t="s">
        <v>123</v>
      </c>
      <c r="D96" s="71">
        <v>2.8E-3</v>
      </c>
      <c r="E96" s="60">
        <f t="shared" si="5"/>
        <v>4.7374039999999997</v>
      </c>
      <c r="F96" s="234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31.5" customHeight="1">
      <c r="A97" s="18"/>
      <c r="B97" s="46" t="s">
        <v>70</v>
      </c>
      <c r="C97" s="69" t="s">
        <v>124</v>
      </c>
      <c r="D97" s="71">
        <v>6.9999999999999999E-4</v>
      </c>
      <c r="E97" s="60">
        <f t="shared" si="5"/>
        <v>1.1843509999999999</v>
      </c>
      <c r="F97" s="234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31.5" customHeight="1">
      <c r="A98" s="18"/>
      <c r="B98" s="269" t="s">
        <v>125</v>
      </c>
      <c r="C98" s="217"/>
      <c r="D98" s="71">
        <f>SUM(D92:D97)</f>
        <v>0.1038</v>
      </c>
      <c r="E98" s="60">
        <f t="shared" si="5"/>
        <v>175.62233400000002</v>
      </c>
      <c r="F98" s="234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31.5" customHeight="1">
      <c r="A99" s="18"/>
      <c r="B99" s="46" t="s">
        <v>74</v>
      </c>
      <c r="C99" s="47" t="s">
        <v>126</v>
      </c>
      <c r="D99" s="71">
        <f>(D98-D94)*(D43+D92+D44)</f>
        <v>1.9618323333333333E-2</v>
      </c>
      <c r="E99" s="60">
        <f t="shared" si="5"/>
        <v>33.19282979736667</v>
      </c>
      <c r="F99" s="234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31.5" customHeight="1">
      <c r="A100" s="18"/>
      <c r="B100" s="269" t="s">
        <v>127</v>
      </c>
      <c r="C100" s="217"/>
      <c r="D100" s="71">
        <f>D98+D99</f>
        <v>0.12341832333333333</v>
      </c>
      <c r="E100" s="60">
        <f t="shared" si="5"/>
        <v>208.81516379736667</v>
      </c>
      <c r="F100" s="234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31.5" customHeight="1">
      <c r="A101" s="18"/>
      <c r="B101" s="46" t="s">
        <v>128</v>
      </c>
      <c r="C101" s="47" t="s">
        <v>129</v>
      </c>
      <c r="D101" s="71">
        <f>D100*D58</f>
        <v>4.5417942986666675E-2</v>
      </c>
      <c r="E101" s="60">
        <f t="shared" si="5"/>
        <v>76.843980277430944</v>
      </c>
      <c r="F101" s="234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31.5" customHeight="1">
      <c r="A102" s="18"/>
      <c r="B102" s="241" t="s">
        <v>130</v>
      </c>
      <c r="C102" s="270"/>
      <c r="D102" s="72">
        <f>D100+D101</f>
        <v>0.16883626632000001</v>
      </c>
      <c r="E102" s="73">
        <f t="shared" si="5"/>
        <v>285.65914407479761</v>
      </c>
      <c r="F102" s="235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6.5" customHeight="1">
      <c r="A103" s="18"/>
      <c r="B103" s="271"/>
      <c r="C103" s="256"/>
      <c r="D103" s="256"/>
      <c r="E103" s="256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30.75" customHeight="1">
      <c r="A104" s="18"/>
      <c r="B104" s="244"/>
      <c r="C104" s="230"/>
      <c r="D104" s="230"/>
      <c r="E104" s="230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6.5" customHeight="1">
      <c r="A105" s="18"/>
      <c r="B105" s="245" t="s">
        <v>131</v>
      </c>
      <c r="C105" s="230"/>
      <c r="D105" s="230"/>
      <c r="E105" s="22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8.75" customHeight="1">
      <c r="A106" s="18"/>
      <c r="B106" s="45" t="s">
        <v>132</v>
      </c>
      <c r="C106" s="241" t="s">
        <v>133</v>
      </c>
      <c r="D106" s="217"/>
      <c r="E106" s="45" t="s">
        <v>58</v>
      </c>
      <c r="F106" s="45" t="s">
        <v>36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8.75" customHeight="1">
      <c r="A107" s="18"/>
      <c r="B107" s="46" t="s">
        <v>59</v>
      </c>
      <c r="C107" s="58" t="s">
        <v>134</v>
      </c>
      <c r="D107" s="74">
        <v>0</v>
      </c>
      <c r="E107" s="60">
        <v>0</v>
      </c>
      <c r="F107" s="247" t="s">
        <v>310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8.75" customHeight="1">
      <c r="A108" s="18"/>
      <c r="B108" s="241" t="s">
        <v>135</v>
      </c>
      <c r="C108" s="216"/>
      <c r="D108" s="217"/>
      <c r="E108" s="55">
        <f>SUM(E107)</f>
        <v>0</v>
      </c>
      <c r="F108" s="235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" customHeight="1">
      <c r="A109" s="18"/>
      <c r="B109" s="19"/>
      <c r="C109" s="19"/>
      <c r="D109" s="51"/>
      <c r="E109" s="22"/>
      <c r="F109" s="18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" customHeight="1">
      <c r="A110" s="18"/>
      <c r="B110" s="245" t="s">
        <v>136</v>
      </c>
      <c r="C110" s="230"/>
      <c r="D110" s="230"/>
      <c r="E110" s="22"/>
      <c r="F110" s="18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9.5" customHeight="1">
      <c r="A111" s="18"/>
      <c r="B111" s="45">
        <v>4</v>
      </c>
      <c r="C111" s="241" t="s">
        <v>104</v>
      </c>
      <c r="D111" s="217"/>
      <c r="E111" s="45" t="s">
        <v>58</v>
      </c>
      <c r="F111" s="18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9.5" customHeight="1">
      <c r="A112" s="18"/>
      <c r="B112" s="46" t="s">
        <v>117</v>
      </c>
      <c r="C112" s="238" t="s">
        <v>137</v>
      </c>
      <c r="D112" s="217"/>
      <c r="E112" s="60">
        <f>E102</f>
        <v>285.65914407479761</v>
      </c>
      <c r="F112" s="18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9.5" customHeight="1">
      <c r="A113" s="18"/>
      <c r="B113" s="46" t="s">
        <v>132</v>
      </c>
      <c r="C113" s="238" t="s">
        <v>134</v>
      </c>
      <c r="D113" s="217"/>
      <c r="E113" s="60">
        <f>E108</f>
        <v>0</v>
      </c>
      <c r="F113" s="18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9.5" customHeight="1">
      <c r="A114" s="18"/>
      <c r="B114" s="241" t="s">
        <v>105</v>
      </c>
      <c r="C114" s="216"/>
      <c r="D114" s="217"/>
      <c r="E114" s="55">
        <f>E112+E113</f>
        <v>285.65914407479761</v>
      </c>
      <c r="F114" s="18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" customHeight="1">
      <c r="A115" s="18"/>
      <c r="B115" s="19"/>
      <c r="C115" s="19"/>
      <c r="D115" s="51"/>
      <c r="E115" s="22"/>
      <c r="F115" s="18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" customHeight="1">
      <c r="A116" s="18"/>
      <c r="B116" s="240" t="s">
        <v>138</v>
      </c>
      <c r="C116" s="232"/>
      <c r="D116" s="232"/>
      <c r="E116" s="232"/>
      <c r="F116" s="18"/>
      <c r="G116" s="18"/>
      <c r="H116" s="18"/>
      <c r="I116" s="18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8" customHeight="1">
      <c r="A117" s="18"/>
      <c r="B117" s="45">
        <v>5</v>
      </c>
      <c r="C117" s="241" t="s">
        <v>139</v>
      </c>
      <c r="D117" s="217"/>
      <c r="E117" s="45" t="s">
        <v>58</v>
      </c>
      <c r="F117" s="18"/>
      <c r="G117" s="18"/>
      <c r="H117" s="18"/>
      <c r="I117" s="18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8" customHeight="1">
      <c r="A118" s="18"/>
      <c r="B118" s="46" t="s">
        <v>59</v>
      </c>
      <c r="C118" s="238" t="s">
        <v>140</v>
      </c>
      <c r="D118" s="217"/>
      <c r="E118" s="48">
        <f>'Uniformes - EPIs'!G10</f>
        <v>92.574999999999989</v>
      </c>
      <c r="F118" s="18"/>
      <c r="G118" s="18"/>
      <c r="H118" s="18"/>
      <c r="I118" s="18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8" customHeight="1">
      <c r="A119" s="18"/>
      <c r="B119" s="46" t="s">
        <v>62</v>
      </c>
      <c r="C119" s="52" t="s">
        <v>141</v>
      </c>
      <c r="D119" s="75"/>
      <c r="E119" s="48">
        <f>'Uniformes - EPIs'!G24</f>
        <v>74.958333333333357</v>
      </c>
      <c r="F119" s="18"/>
      <c r="G119" s="18"/>
      <c r="H119" s="18"/>
      <c r="I119" s="18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8" customHeight="1">
      <c r="A120" s="18"/>
      <c r="B120" s="46" t="s">
        <v>64</v>
      </c>
      <c r="C120" s="52" t="s">
        <v>142</v>
      </c>
      <c r="D120" s="76"/>
      <c r="E120" s="48">
        <f>'Mat. e Fer. BONFIM'!K62</f>
        <v>1167.3321666666668</v>
      </c>
      <c r="F120" s="18"/>
      <c r="G120" s="18"/>
      <c r="H120" s="18"/>
      <c r="I120" s="18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8" customHeight="1">
      <c r="A121" s="18"/>
      <c r="B121" s="46" t="s">
        <v>66</v>
      </c>
      <c r="C121" s="238" t="s">
        <v>143</v>
      </c>
      <c r="D121" s="217"/>
      <c r="E121" s="48">
        <v>0</v>
      </c>
      <c r="F121" s="18"/>
      <c r="G121" s="18"/>
      <c r="H121" s="18"/>
      <c r="I121" s="18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8" customHeight="1">
      <c r="A122" s="18"/>
      <c r="B122" s="46" t="s">
        <v>68</v>
      </c>
      <c r="C122" s="238" t="s">
        <v>144</v>
      </c>
      <c r="D122" s="217"/>
      <c r="E122" s="48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6.5" customHeight="1">
      <c r="A123" s="18"/>
      <c r="B123" s="241" t="s">
        <v>145</v>
      </c>
      <c r="C123" s="216"/>
      <c r="D123" s="217"/>
      <c r="E123" s="55">
        <f>SUM(E118:E122)</f>
        <v>1334.8655000000001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6.5" customHeight="1">
      <c r="A124" s="18"/>
      <c r="B124" s="77"/>
      <c r="C124" s="77"/>
      <c r="D124" s="77"/>
      <c r="E124" s="77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6.5" customHeight="1">
      <c r="A125" s="18"/>
      <c r="B125" s="246" t="s">
        <v>146</v>
      </c>
      <c r="C125" s="230"/>
      <c r="D125" s="230"/>
      <c r="E125" s="230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26.25" customHeight="1">
      <c r="A126" s="18"/>
      <c r="B126" s="45">
        <v>6</v>
      </c>
      <c r="C126" s="61" t="s">
        <v>147</v>
      </c>
      <c r="D126" s="62" t="s">
        <v>148</v>
      </c>
      <c r="E126" s="78" t="s">
        <v>58</v>
      </c>
      <c r="F126" s="45" t="s">
        <v>36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26.25" customHeight="1">
      <c r="A127" s="18"/>
      <c r="B127" s="46" t="s">
        <v>59</v>
      </c>
      <c r="C127" s="58" t="s">
        <v>149</v>
      </c>
      <c r="D127" s="63">
        <v>0.05</v>
      </c>
      <c r="E127" s="79">
        <f>E147*D127</f>
        <v>244.6843059870732</v>
      </c>
      <c r="F127" s="272" t="s">
        <v>311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26.25" customHeight="1">
      <c r="A128" s="18"/>
      <c r="B128" s="46" t="s">
        <v>62</v>
      </c>
      <c r="C128" s="80" t="s">
        <v>150</v>
      </c>
      <c r="D128" s="81">
        <v>0.1</v>
      </c>
      <c r="E128" s="79">
        <f>(E147+E127)*D128</f>
        <v>513.83704257285376</v>
      </c>
      <c r="F128" s="234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26.25" customHeight="1">
      <c r="A129" s="18"/>
      <c r="B129" s="250" t="s">
        <v>64</v>
      </c>
      <c r="C129" s="58" t="s">
        <v>151</v>
      </c>
      <c r="D129" s="74"/>
      <c r="E129" s="79"/>
      <c r="F129" s="234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26.25" customHeight="1">
      <c r="A130" s="18"/>
      <c r="B130" s="251"/>
      <c r="C130" s="82" t="s">
        <v>152</v>
      </c>
      <c r="D130" s="83"/>
      <c r="E130" s="84"/>
      <c r="F130" s="234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26.25" customHeight="1">
      <c r="A131" s="18"/>
      <c r="B131" s="251"/>
      <c r="C131" s="58" t="s">
        <v>153</v>
      </c>
      <c r="D131" s="63">
        <v>6.4999999999999997E-3</v>
      </c>
      <c r="E131" s="79">
        <f t="shared" ref="E131:E134" si="6">($E$127+$E$128+$E$147)/(1-($D$131+$D$132+$D$133+$D$134))*D131</f>
        <v>40.21822500707065</v>
      </c>
      <c r="F131" s="234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26.25" customHeight="1">
      <c r="A132" s="18"/>
      <c r="B132" s="251"/>
      <c r="C132" s="85" t="s">
        <v>154</v>
      </c>
      <c r="D132" s="81">
        <v>0.03</v>
      </c>
      <c r="E132" s="79">
        <f t="shared" si="6"/>
        <v>185.62257695571068</v>
      </c>
      <c r="F132" s="234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26.25" customHeight="1">
      <c r="A133" s="18"/>
      <c r="B133" s="251"/>
      <c r="C133" s="58" t="s">
        <v>155</v>
      </c>
      <c r="D133" s="86">
        <v>0</v>
      </c>
      <c r="E133" s="79">
        <f t="shared" si="6"/>
        <v>0</v>
      </c>
      <c r="F133" s="234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26.25" customHeight="1">
      <c r="A134" s="18"/>
      <c r="B134" s="251"/>
      <c r="C134" s="87" t="s">
        <v>156</v>
      </c>
      <c r="D134" s="252">
        <v>0.05</v>
      </c>
      <c r="E134" s="253">
        <f t="shared" si="6"/>
        <v>309.37096159285119</v>
      </c>
      <c r="F134" s="234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26.25" customHeight="1">
      <c r="A135" s="18"/>
      <c r="B135" s="251"/>
      <c r="C135" s="85" t="s">
        <v>157</v>
      </c>
      <c r="D135" s="235"/>
      <c r="E135" s="235"/>
      <c r="F135" s="234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26.25" customHeight="1">
      <c r="A136" s="18"/>
      <c r="B136" s="241" t="s">
        <v>11</v>
      </c>
      <c r="C136" s="217"/>
      <c r="D136" s="62"/>
      <c r="E136" s="88">
        <f>SUM(E127:E135)</f>
        <v>1293.7331121155594</v>
      </c>
      <c r="F136" s="235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" customHeight="1">
      <c r="A137" s="18"/>
      <c r="B137" s="244" t="s">
        <v>213</v>
      </c>
      <c r="C137" s="230"/>
      <c r="D137" s="230"/>
      <c r="E137" s="230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" customHeight="1">
      <c r="A138" s="18"/>
      <c r="B138" s="244" t="s">
        <v>214</v>
      </c>
      <c r="C138" s="230"/>
      <c r="D138" s="230"/>
      <c r="E138" s="230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" customHeight="1">
      <c r="A139" s="18"/>
      <c r="B139" s="19"/>
      <c r="C139" s="19"/>
      <c r="D139" s="51"/>
      <c r="E139" s="2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" customHeight="1">
      <c r="A140" s="18"/>
      <c r="B140" s="240" t="s">
        <v>160</v>
      </c>
      <c r="C140" s="232"/>
      <c r="D140" s="232"/>
      <c r="E140" s="23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8" customHeight="1">
      <c r="A141" s="18"/>
      <c r="B141" s="89"/>
      <c r="C141" s="241" t="s">
        <v>161</v>
      </c>
      <c r="D141" s="217"/>
      <c r="E141" s="54" t="s">
        <v>162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8" customHeight="1">
      <c r="A142" s="18"/>
      <c r="B142" s="46" t="s">
        <v>59</v>
      </c>
      <c r="C142" s="238" t="s">
        <v>163</v>
      </c>
      <c r="D142" s="217"/>
      <c r="E142" s="53">
        <f>E37</f>
        <v>1691.93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8" customHeight="1">
      <c r="A143" s="18"/>
      <c r="B143" s="46" t="s">
        <v>62</v>
      </c>
      <c r="C143" s="238" t="s">
        <v>164</v>
      </c>
      <c r="D143" s="217"/>
      <c r="E143" s="53">
        <f>E77</f>
        <v>1470.4100606666666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8" customHeight="1">
      <c r="A144" s="18"/>
      <c r="B144" s="46" t="s">
        <v>64</v>
      </c>
      <c r="C144" s="238" t="s">
        <v>165</v>
      </c>
      <c r="D144" s="217"/>
      <c r="E144" s="53">
        <f>E87</f>
        <v>110.82141500000002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8" customHeight="1">
      <c r="A145" s="18"/>
      <c r="B145" s="46" t="s">
        <v>66</v>
      </c>
      <c r="C145" s="238" t="s">
        <v>166</v>
      </c>
      <c r="D145" s="217"/>
      <c r="E145" s="53">
        <f>E114</f>
        <v>285.65914407479761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8" customHeight="1">
      <c r="A146" s="18"/>
      <c r="B146" s="46" t="s">
        <v>68</v>
      </c>
      <c r="C146" s="238" t="s">
        <v>167</v>
      </c>
      <c r="D146" s="217"/>
      <c r="E146" s="53">
        <f>E123</f>
        <v>1334.8655000000001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8" customHeight="1">
      <c r="A147" s="18"/>
      <c r="B147" s="254" t="s">
        <v>168</v>
      </c>
      <c r="C147" s="216"/>
      <c r="D147" s="217"/>
      <c r="E147" s="90">
        <f>SUM(E142:E146)</f>
        <v>4893.6861197414637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8" customHeight="1">
      <c r="A148" s="18"/>
      <c r="B148" s="91" t="s">
        <v>70</v>
      </c>
      <c r="C148" s="238" t="s">
        <v>169</v>
      </c>
      <c r="D148" s="217"/>
      <c r="E148" s="53">
        <f>E136</f>
        <v>1293.7331121155594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8" customHeight="1">
      <c r="A149" s="18"/>
      <c r="B149" s="241" t="s">
        <v>170</v>
      </c>
      <c r="C149" s="216"/>
      <c r="D149" s="217"/>
      <c r="E149" s="55">
        <f>ROUND(SUM(E148+E147),2)</f>
        <v>6187.42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" customHeight="1">
      <c r="A150" s="18"/>
      <c r="B150" s="19"/>
      <c r="C150" s="19"/>
      <c r="D150" s="51"/>
      <c r="E150" s="2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" customHeight="1">
      <c r="A151" s="18"/>
      <c r="B151" s="19"/>
      <c r="C151" s="19"/>
      <c r="D151" s="51"/>
      <c r="E151" s="9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" customHeight="1">
      <c r="A152" s="18"/>
      <c r="B152" s="19"/>
      <c r="C152" s="19"/>
      <c r="D152" s="51"/>
      <c r="E152" s="2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" customHeight="1">
      <c r="A153" s="18"/>
      <c r="B153" s="19"/>
      <c r="C153" s="19"/>
      <c r="D153" s="51"/>
      <c r="E153" s="2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" customHeight="1">
      <c r="A154" s="18"/>
      <c r="B154" s="19"/>
      <c r="C154" s="19"/>
      <c r="D154" s="51"/>
      <c r="E154" s="2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" customHeight="1">
      <c r="A155" s="18"/>
      <c r="B155" s="20"/>
      <c r="C155" s="20"/>
      <c r="D155" s="21"/>
      <c r="E155" s="22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" customHeight="1">
      <c r="A156" s="18"/>
      <c r="B156" s="20"/>
      <c r="C156" s="20"/>
      <c r="D156" s="21"/>
      <c r="E156" s="22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" customHeight="1">
      <c r="A157" s="18"/>
      <c r="B157" s="20"/>
      <c r="C157" s="20"/>
      <c r="D157" s="21"/>
      <c r="E157" s="22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" customHeight="1">
      <c r="A158" s="18"/>
      <c r="B158" s="20"/>
      <c r="C158" s="20"/>
      <c r="D158" s="21"/>
      <c r="E158" s="22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" customHeight="1">
      <c r="A159" s="18"/>
      <c r="B159" s="20"/>
      <c r="C159" s="20"/>
      <c r="D159" s="21"/>
      <c r="E159" s="22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" customHeight="1">
      <c r="A160" s="18"/>
      <c r="B160" s="20"/>
      <c r="C160" s="20"/>
      <c r="D160" s="21"/>
      <c r="E160" s="2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" customHeight="1">
      <c r="A161" s="18"/>
      <c r="B161" s="20"/>
      <c r="C161" s="20"/>
      <c r="D161" s="21"/>
      <c r="E161" s="2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" customHeight="1">
      <c r="A162" s="18"/>
      <c r="B162" s="20"/>
      <c r="C162" s="20"/>
      <c r="D162" s="21"/>
      <c r="E162" s="22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" customHeight="1">
      <c r="A163" s="18"/>
      <c r="B163" s="20"/>
      <c r="C163" s="20"/>
      <c r="D163" s="21"/>
      <c r="E163" s="22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" customHeight="1">
      <c r="A164" s="18"/>
      <c r="B164" s="20"/>
      <c r="C164" s="20"/>
      <c r="D164" s="21"/>
      <c r="E164" s="22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" customHeight="1">
      <c r="A165" s="18"/>
      <c r="B165" s="20"/>
      <c r="C165" s="20"/>
      <c r="D165" s="21"/>
      <c r="E165" s="22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" customHeight="1">
      <c r="A166" s="18"/>
      <c r="B166" s="20"/>
      <c r="C166" s="20"/>
      <c r="D166" s="21"/>
      <c r="E166" s="22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" customHeight="1">
      <c r="A167" s="18"/>
      <c r="B167" s="20"/>
      <c r="C167" s="20"/>
      <c r="D167" s="21"/>
      <c r="E167" s="22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" customHeight="1">
      <c r="A168" s="18"/>
      <c r="B168" s="20"/>
      <c r="C168" s="20"/>
      <c r="D168" s="21"/>
      <c r="E168" s="22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" customHeight="1">
      <c r="A169" s="18"/>
      <c r="B169" s="20"/>
      <c r="C169" s="20"/>
      <c r="D169" s="21"/>
      <c r="E169" s="22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" customHeight="1">
      <c r="A170" s="18"/>
      <c r="B170" s="20"/>
      <c r="C170" s="20"/>
      <c r="D170" s="21"/>
      <c r="E170" s="22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" customHeight="1">
      <c r="A171" s="18"/>
      <c r="B171" s="20"/>
      <c r="C171" s="20"/>
      <c r="D171" s="21"/>
      <c r="E171" s="22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" customHeight="1">
      <c r="A172" s="18"/>
      <c r="B172" s="20"/>
      <c r="C172" s="20"/>
      <c r="D172" s="21"/>
      <c r="E172" s="22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" customHeight="1">
      <c r="A173" s="18"/>
      <c r="B173" s="20"/>
      <c r="C173" s="20"/>
      <c r="D173" s="21"/>
      <c r="E173" s="22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" customHeight="1">
      <c r="A174" s="18"/>
      <c r="B174" s="20"/>
      <c r="C174" s="20"/>
      <c r="D174" s="21"/>
      <c r="E174" s="22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" customHeight="1">
      <c r="A175" s="18"/>
      <c r="B175" s="20"/>
      <c r="C175" s="20"/>
      <c r="D175" s="21"/>
      <c r="E175" s="22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" customHeight="1">
      <c r="A176" s="18"/>
      <c r="B176" s="20"/>
      <c r="C176" s="20"/>
      <c r="D176" s="21"/>
      <c r="E176" s="22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" customHeight="1">
      <c r="A177" s="18"/>
      <c r="B177" s="20"/>
      <c r="C177" s="20"/>
      <c r="D177" s="21"/>
      <c r="E177" s="22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" customHeight="1">
      <c r="A178" s="18"/>
      <c r="B178" s="20"/>
      <c r="C178" s="20"/>
      <c r="D178" s="21"/>
      <c r="E178" s="22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" customHeight="1">
      <c r="A179" s="18"/>
      <c r="B179" s="20"/>
      <c r="C179" s="20"/>
      <c r="D179" s="21"/>
      <c r="E179" s="22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" customHeight="1">
      <c r="A180" s="18"/>
      <c r="B180" s="20"/>
      <c r="C180" s="20"/>
      <c r="D180" s="21"/>
      <c r="E180" s="22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" customHeight="1">
      <c r="A181" s="18"/>
      <c r="B181" s="20"/>
      <c r="C181" s="20"/>
      <c r="D181" s="21"/>
      <c r="E181" s="22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" customHeight="1">
      <c r="A182" s="18"/>
      <c r="B182" s="20"/>
      <c r="C182" s="20"/>
      <c r="D182" s="21"/>
      <c r="E182" s="22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" customHeight="1">
      <c r="A183" s="18"/>
      <c r="B183" s="20"/>
      <c r="C183" s="20"/>
      <c r="D183" s="21"/>
      <c r="E183" s="22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" customHeight="1">
      <c r="A184" s="18"/>
      <c r="B184" s="20"/>
      <c r="C184" s="20"/>
      <c r="D184" s="21"/>
      <c r="E184" s="22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" customHeight="1">
      <c r="A185" s="18"/>
      <c r="B185" s="20"/>
      <c r="C185" s="20"/>
      <c r="D185" s="21"/>
      <c r="E185" s="22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" customHeight="1">
      <c r="A186" s="18"/>
      <c r="B186" s="20"/>
      <c r="C186" s="20"/>
      <c r="D186" s="21"/>
      <c r="E186" s="22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" customHeight="1">
      <c r="A187" s="18"/>
      <c r="B187" s="20"/>
      <c r="C187" s="20"/>
      <c r="D187" s="21"/>
      <c r="E187" s="22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" customHeight="1">
      <c r="A188" s="18"/>
      <c r="B188" s="20"/>
      <c r="C188" s="20"/>
      <c r="D188" s="21"/>
      <c r="E188" s="22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" customHeight="1">
      <c r="A189" s="18"/>
      <c r="B189" s="20"/>
      <c r="C189" s="20"/>
      <c r="D189" s="21"/>
      <c r="E189" s="22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" customHeight="1">
      <c r="A190" s="18"/>
      <c r="B190" s="20"/>
      <c r="C190" s="20"/>
      <c r="D190" s="21"/>
      <c r="E190" s="22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" customHeight="1">
      <c r="A191" s="18"/>
      <c r="B191" s="20"/>
      <c r="C191" s="20"/>
      <c r="D191" s="21"/>
      <c r="E191" s="22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" customHeight="1">
      <c r="A192" s="18"/>
      <c r="B192" s="20"/>
      <c r="C192" s="20"/>
      <c r="D192" s="21"/>
      <c r="E192" s="22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" customHeight="1">
      <c r="A193" s="18"/>
      <c r="B193" s="20"/>
      <c r="C193" s="20"/>
      <c r="D193" s="21"/>
      <c r="E193" s="22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" customHeight="1">
      <c r="A194" s="18"/>
      <c r="B194" s="20"/>
      <c r="C194" s="20"/>
      <c r="D194" s="21"/>
      <c r="E194" s="22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" customHeight="1">
      <c r="A195" s="18"/>
      <c r="B195" s="20"/>
      <c r="C195" s="20"/>
      <c r="D195" s="21"/>
      <c r="E195" s="22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" customHeight="1">
      <c r="A196" s="18"/>
      <c r="B196" s="20"/>
      <c r="C196" s="20"/>
      <c r="D196" s="21"/>
      <c r="E196" s="22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" customHeight="1">
      <c r="A197" s="18"/>
      <c r="B197" s="20"/>
      <c r="C197" s="20"/>
      <c r="D197" s="21"/>
      <c r="E197" s="22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" customHeight="1">
      <c r="A198" s="18"/>
      <c r="B198" s="20"/>
      <c r="C198" s="20"/>
      <c r="D198" s="21"/>
      <c r="E198" s="22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" customHeight="1">
      <c r="A199" s="18"/>
      <c r="B199" s="20"/>
      <c r="C199" s="20"/>
      <c r="D199" s="21"/>
      <c r="E199" s="22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" customHeight="1">
      <c r="A200" s="18"/>
      <c r="B200" s="20"/>
      <c r="C200" s="20"/>
      <c r="D200" s="21"/>
      <c r="E200" s="22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" customHeight="1">
      <c r="A201" s="18"/>
      <c r="B201" s="20"/>
      <c r="C201" s="20"/>
      <c r="D201" s="21"/>
      <c r="E201" s="22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" customHeight="1">
      <c r="A202" s="18"/>
      <c r="B202" s="20"/>
      <c r="C202" s="20"/>
      <c r="D202" s="21"/>
      <c r="E202" s="22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" customHeight="1">
      <c r="A203" s="18"/>
      <c r="B203" s="20"/>
      <c r="C203" s="20"/>
      <c r="D203" s="21"/>
      <c r="E203" s="22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" customHeight="1">
      <c r="A204" s="18"/>
      <c r="B204" s="20"/>
      <c r="C204" s="20"/>
      <c r="D204" s="21"/>
      <c r="E204" s="22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" customHeight="1">
      <c r="A205" s="18"/>
      <c r="B205" s="20"/>
      <c r="C205" s="20"/>
      <c r="D205" s="21"/>
      <c r="E205" s="22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" customHeight="1">
      <c r="A206" s="18"/>
      <c r="B206" s="20"/>
      <c r="C206" s="20"/>
      <c r="D206" s="21"/>
      <c r="E206" s="22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" customHeight="1">
      <c r="A207" s="18"/>
      <c r="B207" s="20"/>
      <c r="C207" s="20"/>
      <c r="D207" s="21"/>
      <c r="E207" s="22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" customHeight="1">
      <c r="A208" s="18"/>
      <c r="B208" s="20"/>
      <c r="C208" s="20"/>
      <c r="D208" s="21"/>
      <c r="E208" s="22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" customHeight="1">
      <c r="A209" s="18"/>
      <c r="B209" s="20"/>
      <c r="C209" s="20"/>
      <c r="D209" s="21"/>
      <c r="E209" s="22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" customHeight="1">
      <c r="A210" s="18"/>
      <c r="B210" s="20"/>
      <c r="C210" s="20"/>
      <c r="D210" s="21"/>
      <c r="E210" s="22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" customHeight="1">
      <c r="A211" s="18"/>
      <c r="B211" s="20"/>
      <c r="C211" s="20"/>
      <c r="D211" s="21"/>
      <c r="E211" s="22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" customHeight="1">
      <c r="A212" s="18"/>
      <c r="B212" s="20"/>
      <c r="C212" s="20"/>
      <c r="D212" s="21"/>
      <c r="E212" s="22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" customHeight="1">
      <c r="A213" s="18"/>
      <c r="B213" s="20"/>
      <c r="C213" s="20"/>
      <c r="D213" s="21"/>
      <c r="E213" s="22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" customHeight="1">
      <c r="A214" s="18"/>
      <c r="B214" s="20"/>
      <c r="C214" s="20"/>
      <c r="D214" s="21"/>
      <c r="E214" s="22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" customHeight="1">
      <c r="A215" s="18"/>
      <c r="B215" s="20"/>
      <c r="C215" s="20"/>
      <c r="D215" s="21"/>
      <c r="E215" s="22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" customHeight="1">
      <c r="A216" s="18"/>
      <c r="B216" s="20"/>
      <c r="C216" s="20"/>
      <c r="D216" s="21"/>
      <c r="E216" s="22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" customHeight="1">
      <c r="A217" s="18"/>
      <c r="B217" s="20"/>
      <c r="C217" s="20"/>
      <c r="D217" s="21"/>
      <c r="E217" s="22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" customHeight="1">
      <c r="A218" s="18"/>
      <c r="B218" s="20"/>
      <c r="C218" s="20"/>
      <c r="D218" s="21"/>
      <c r="E218" s="22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" customHeight="1">
      <c r="A219" s="18"/>
      <c r="B219" s="20"/>
      <c r="C219" s="20"/>
      <c r="D219" s="21"/>
      <c r="E219" s="22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" customHeight="1">
      <c r="A220" s="18"/>
      <c r="B220" s="20"/>
      <c r="C220" s="20"/>
      <c r="D220" s="21"/>
      <c r="E220" s="22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" customHeight="1">
      <c r="A221" s="18"/>
      <c r="B221" s="20"/>
      <c r="C221" s="20"/>
      <c r="D221" s="21"/>
      <c r="E221" s="22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" customHeight="1">
      <c r="A222" s="18"/>
      <c r="B222" s="20"/>
      <c r="C222" s="20"/>
      <c r="D222" s="21"/>
      <c r="E222" s="22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" customHeight="1">
      <c r="A223" s="18"/>
      <c r="B223" s="20"/>
      <c r="C223" s="20"/>
      <c r="D223" s="21"/>
      <c r="E223" s="22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" customHeight="1">
      <c r="A224" s="18"/>
      <c r="B224" s="20"/>
      <c r="C224" s="20"/>
      <c r="D224" s="21"/>
      <c r="E224" s="22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" customHeight="1">
      <c r="A225" s="18"/>
      <c r="B225" s="20"/>
      <c r="C225" s="20"/>
      <c r="D225" s="21"/>
      <c r="E225" s="22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" customHeight="1">
      <c r="A226" s="18"/>
      <c r="B226" s="20"/>
      <c r="C226" s="20"/>
      <c r="D226" s="21"/>
      <c r="E226" s="22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" customHeight="1">
      <c r="A227" s="18"/>
      <c r="B227" s="20"/>
      <c r="C227" s="20"/>
      <c r="D227" s="21"/>
      <c r="E227" s="22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" customHeight="1">
      <c r="A228" s="18"/>
      <c r="B228" s="20"/>
      <c r="C228" s="20"/>
      <c r="D228" s="21"/>
      <c r="E228" s="22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" customHeight="1">
      <c r="A229" s="18"/>
      <c r="B229" s="20"/>
      <c r="C229" s="20"/>
      <c r="D229" s="21"/>
      <c r="E229" s="22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" customHeight="1">
      <c r="A230" s="18"/>
      <c r="B230" s="20"/>
      <c r="C230" s="20"/>
      <c r="D230" s="21"/>
      <c r="E230" s="22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" customHeight="1">
      <c r="A231" s="18"/>
      <c r="B231" s="20"/>
      <c r="C231" s="20"/>
      <c r="D231" s="21"/>
      <c r="E231" s="22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" customHeight="1">
      <c r="A232" s="18"/>
      <c r="B232" s="20"/>
      <c r="C232" s="20"/>
      <c r="D232" s="21"/>
      <c r="E232" s="22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" customHeight="1">
      <c r="A233" s="18"/>
      <c r="B233" s="20"/>
      <c r="C233" s="20"/>
      <c r="D233" s="21"/>
      <c r="E233" s="22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" customHeight="1">
      <c r="A234" s="18"/>
      <c r="B234" s="20"/>
      <c r="C234" s="20"/>
      <c r="D234" s="21"/>
      <c r="E234" s="22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" customHeight="1">
      <c r="A235" s="18"/>
      <c r="B235" s="20"/>
      <c r="C235" s="20"/>
      <c r="D235" s="21"/>
      <c r="E235" s="22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" customHeight="1">
      <c r="A236" s="18"/>
      <c r="B236" s="20"/>
      <c r="C236" s="20"/>
      <c r="D236" s="21"/>
      <c r="E236" s="22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" customHeight="1">
      <c r="A237" s="18"/>
      <c r="B237" s="20"/>
      <c r="C237" s="20"/>
      <c r="D237" s="21"/>
      <c r="E237" s="22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" customHeight="1">
      <c r="A238" s="18"/>
      <c r="B238" s="20"/>
      <c r="C238" s="20"/>
      <c r="D238" s="21"/>
      <c r="E238" s="22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" customHeight="1">
      <c r="A239" s="18"/>
      <c r="B239" s="20"/>
      <c r="C239" s="20"/>
      <c r="D239" s="21"/>
      <c r="E239" s="22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" customHeight="1">
      <c r="A240" s="18"/>
      <c r="B240" s="20"/>
      <c r="C240" s="20"/>
      <c r="D240" s="21"/>
      <c r="E240" s="22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" customHeight="1">
      <c r="A241" s="18"/>
      <c r="B241" s="20"/>
      <c r="C241" s="20"/>
      <c r="D241" s="21"/>
      <c r="E241" s="22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" customHeight="1">
      <c r="A242" s="18"/>
      <c r="B242" s="20"/>
      <c r="C242" s="20"/>
      <c r="D242" s="21"/>
      <c r="E242" s="22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" customHeight="1">
      <c r="A243" s="18"/>
      <c r="B243" s="20"/>
      <c r="C243" s="20"/>
      <c r="D243" s="21"/>
      <c r="E243" s="22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" customHeight="1">
      <c r="A244" s="18"/>
      <c r="B244" s="20"/>
      <c r="C244" s="20"/>
      <c r="D244" s="21"/>
      <c r="E244" s="22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" customHeight="1">
      <c r="A245" s="18"/>
      <c r="B245" s="20"/>
      <c r="C245" s="20"/>
      <c r="D245" s="21"/>
      <c r="E245" s="22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" customHeight="1">
      <c r="A246" s="18"/>
      <c r="B246" s="20"/>
      <c r="C246" s="20"/>
      <c r="D246" s="21"/>
      <c r="E246" s="22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" customHeight="1">
      <c r="A247" s="18"/>
      <c r="B247" s="20"/>
      <c r="C247" s="20"/>
      <c r="D247" s="21"/>
      <c r="E247" s="22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" customHeight="1">
      <c r="A248" s="18"/>
      <c r="B248" s="20"/>
      <c r="C248" s="20"/>
      <c r="D248" s="21"/>
      <c r="E248" s="22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" customHeight="1">
      <c r="A249" s="18"/>
      <c r="B249" s="20"/>
      <c r="C249" s="20"/>
      <c r="D249" s="21"/>
      <c r="E249" s="22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" customHeight="1">
      <c r="A250" s="18"/>
      <c r="B250" s="20"/>
      <c r="C250" s="20"/>
      <c r="D250" s="21"/>
      <c r="E250" s="22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" customHeight="1">
      <c r="A251" s="18"/>
      <c r="B251" s="20"/>
      <c r="C251" s="20"/>
      <c r="D251" s="21"/>
      <c r="E251" s="22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" customHeight="1">
      <c r="A252" s="18"/>
      <c r="B252" s="20"/>
      <c r="C252" s="20"/>
      <c r="D252" s="21"/>
      <c r="E252" s="22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" customHeight="1">
      <c r="A253" s="18"/>
      <c r="B253" s="20"/>
      <c r="C253" s="20"/>
      <c r="D253" s="21"/>
      <c r="E253" s="22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" customHeight="1">
      <c r="A254" s="18"/>
      <c r="B254" s="20"/>
      <c r="C254" s="20"/>
      <c r="D254" s="21"/>
      <c r="E254" s="22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" customHeight="1">
      <c r="A255" s="18"/>
      <c r="B255" s="20"/>
      <c r="C255" s="20"/>
      <c r="D255" s="21"/>
      <c r="E255" s="22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" customHeight="1">
      <c r="A256" s="18"/>
      <c r="B256" s="20"/>
      <c r="C256" s="20"/>
      <c r="D256" s="21"/>
      <c r="E256" s="22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" customHeight="1">
      <c r="A257" s="18"/>
      <c r="B257" s="20"/>
      <c r="C257" s="20"/>
      <c r="D257" s="21"/>
      <c r="E257" s="22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" customHeight="1">
      <c r="A258" s="18"/>
      <c r="B258" s="20"/>
      <c r="C258" s="20"/>
      <c r="D258" s="21"/>
      <c r="E258" s="22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" customHeight="1">
      <c r="A259" s="18"/>
      <c r="B259" s="20"/>
      <c r="C259" s="20"/>
      <c r="D259" s="21"/>
      <c r="E259" s="22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" customHeight="1">
      <c r="A260" s="18"/>
      <c r="B260" s="20"/>
      <c r="C260" s="20"/>
      <c r="D260" s="21"/>
      <c r="E260" s="22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" customHeight="1">
      <c r="A261" s="18"/>
      <c r="B261" s="20"/>
      <c r="C261" s="20"/>
      <c r="D261" s="21"/>
      <c r="E261" s="22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" customHeight="1">
      <c r="A262" s="18"/>
      <c r="B262" s="20"/>
      <c r="C262" s="20"/>
      <c r="D262" s="21"/>
      <c r="E262" s="22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" customHeight="1">
      <c r="A263" s="18"/>
      <c r="B263" s="20"/>
      <c r="C263" s="20"/>
      <c r="D263" s="21"/>
      <c r="E263" s="22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" customHeight="1">
      <c r="A264" s="18"/>
      <c r="B264" s="20"/>
      <c r="C264" s="20"/>
      <c r="D264" s="21"/>
      <c r="E264" s="22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" customHeight="1">
      <c r="A265" s="18"/>
      <c r="B265" s="20"/>
      <c r="C265" s="20"/>
      <c r="D265" s="21"/>
      <c r="E265" s="22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" customHeight="1">
      <c r="A266" s="18"/>
      <c r="B266" s="20"/>
      <c r="C266" s="20"/>
      <c r="D266" s="21"/>
      <c r="E266" s="22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" customHeight="1">
      <c r="A267" s="18"/>
      <c r="B267" s="20"/>
      <c r="C267" s="20"/>
      <c r="D267" s="21"/>
      <c r="E267" s="22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" customHeight="1">
      <c r="A268" s="18"/>
      <c r="B268" s="20"/>
      <c r="C268" s="20"/>
      <c r="D268" s="21"/>
      <c r="E268" s="22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" customHeight="1">
      <c r="A269" s="18"/>
      <c r="B269" s="20"/>
      <c r="C269" s="20"/>
      <c r="D269" s="21"/>
      <c r="E269" s="22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" customHeight="1">
      <c r="A270" s="18"/>
      <c r="B270" s="20"/>
      <c r="C270" s="20"/>
      <c r="D270" s="21"/>
      <c r="E270" s="22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" customHeight="1">
      <c r="A271" s="18"/>
      <c r="B271" s="20"/>
      <c r="C271" s="20"/>
      <c r="D271" s="21"/>
      <c r="E271" s="22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" customHeight="1">
      <c r="A272" s="18"/>
      <c r="B272" s="20"/>
      <c r="C272" s="20"/>
      <c r="D272" s="21"/>
      <c r="E272" s="22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" customHeight="1">
      <c r="A273" s="18"/>
      <c r="B273" s="20"/>
      <c r="C273" s="20"/>
      <c r="D273" s="21"/>
      <c r="E273" s="22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" customHeight="1">
      <c r="A274" s="18"/>
      <c r="B274" s="20"/>
      <c r="C274" s="20"/>
      <c r="D274" s="21"/>
      <c r="E274" s="22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" customHeight="1">
      <c r="A275" s="18"/>
      <c r="B275" s="20"/>
      <c r="C275" s="20"/>
      <c r="D275" s="21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" customHeight="1">
      <c r="A276" s="18"/>
      <c r="B276" s="20"/>
      <c r="C276" s="20"/>
      <c r="D276" s="21"/>
      <c r="E276" s="22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" customHeight="1">
      <c r="A277" s="18"/>
      <c r="B277" s="20"/>
      <c r="C277" s="20"/>
      <c r="D277" s="21"/>
      <c r="E277" s="22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" customHeight="1">
      <c r="A278" s="18"/>
      <c r="B278" s="20"/>
      <c r="C278" s="20"/>
      <c r="D278" s="21"/>
      <c r="E278" s="22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" customHeight="1">
      <c r="A279" s="18"/>
      <c r="B279" s="20"/>
      <c r="C279" s="20"/>
      <c r="D279" s="21"/>
      <c r="E279" s="22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" customHeight="1">
      <c r="A280" s="18"/>
      <c r="B280" s="20"/>
      <c r="C280" s="20"/>
      <c r="D280" s="21"/>
      <c r="E280" s="22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" customHeight="1">
      <c r="A281" s="18"/>
      <c r="B281" s="20"/>
      <c r="C281" s="20"/>
      <c r="D281" s="21"/>
      <c r="E281" s="22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" customHeight="1">
      <c r="A282" s="18"/>
      <c r="B282" s="20"/>
      <c r="C282" s="20"/>
      <c r="D282" s="21"/>
      <c r="E282" s="22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" customHeight="1">
      <c r="A283" s="18"/>
      <c r="B283" s="20"/>
      <c r="C283" s="20"/>
      <c r="D283" s="21"/>
      <c r="E283" s="22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" customHeight="1">
      <c r="A284" s="18"/>
      <c r="B284" s="20"/>
      <c r="C284" s="20"/>
      <c r="D284" s="21"/>
      <c r="E284" s="22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" customHeight="1">
      <c r="A285" s="18"/>
      <c r="B285" s="20"/>
      <c r="C285" s="20"/>
      <c r="D285" s="21"/>
      <c r="E285" s="22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" customHeight="1">
      <c r="A286" s="18"/>
      <c r="B286" s="20"/>
      <c r="C286" s="20"/>
      <c r="D286" s="21"/>
      <c r="E286" s="22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" customHeight="1">
      <c r="A287" s="18"/>
      <c r="B287" s="20"/>
      <c r="C287" s="20"/>
      <c r="D287" s="21"/>
      <c r="E287" s="22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" customHeight="1">
      <c r="A288" s="18"/>
      <c r="B288" s="20"/>
      <c r="C288" s="20"/>
      <c r="D288" s="21"/>
      <c r="E288" s="22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" customHeight="1">
      <c r="A289" s="18"/>
      <c r="B289" s="20"/>
      <c r="C289" s="20"/>
      <c r="D289" s="21"/>
      <c r="E289" s="22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" customHeight="1">
      <c r="A290" s="18"/>
      <c r="B290" s="20"/>
      <c r="C290" s="20"/>
      <c r="D290" s="21"/>
      <c r="E290" s="22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" customHeight="1">
      <c r="A291" s="18"/>
      <c r="B291" s="20"/>
      <c r="C291" s="20"/>
      <c r="D291" s="21"/>
      <c r="E291" s="22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" customHeight="1">
      <c r="A292" s="18"/>
      <c r="B292" s="20"/>
      <c r="C292" s="20"/>
      <c r="D292" s="21"/>
      <c r="E292" s="22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" customHeight="1">
      <c r="A293" s="18"/>
      <c r="B293" s="20"/>
      <c r="C293" s="20"/>
      <c r="D293" s="21"/>
      <c r="E293" s="22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" customHeight="1">
      <c r="A294" s="18"/>
      <c r="B294" s="20"/>
      <c r="C294" s="20"/>
      <c r="D294" s="21"/>
      <c r="E294" s="22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" customHeight="1">
      <c r="A295" s="18"/>
      <c r="B295" s="20"/>
      <c r="C295" s="20"/>
      <c r="D295" s="21"/>
      <c r="E295" s="22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" customHeight="1">
      <c r="A296" s="18"/>
      <c r="B296" s="20"/>
      <c r="C296" s="20"/>
      <c r="D296" s="21"/>
      <c r="E296" s="22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" customHeight="1">
      <c r="A297" s="18"/>
      <c r="B297" s="20"/>
      <c r="C297" s="20"/>
      <c r="D297" s="21"/>
      <c r="E297" s="22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" customHeight="1">
      <c r="A298" s="18"/>
      <c r="B298" s="20"/>
      <c r="C298" s="20"/>
      <c r="D298" s="21"/>
      <c r="E298" s="22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" customHeight="1">
      <c r="A299" s="18"/>
      <c r="B299" s="20"/>
      <c r="C299" s="20"/>
      <c r="D299" s="21"/>
      <c r="E299" s="22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" customHeight="1">
      <c r="A300" s="18"/>
      <c r="B300" s="20"/>
      <c r="C300" s="20"/>
      <c r="D300" s="21"/>
      <c r="E300" s="22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" customHeight="1">
      <c r="A301" s="18"/>
      <c r="B301" s="20"/>
      <c r="C301" s="20"/>
      <c r="D301" s="21"/>
      <c r="E301" s="22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" customHeight="1">
      <c r="A302" s="18"/>
      <c r="B302" s="20"/>
      <c r="C302" s="20"/>
      <c r="D302" s="21"/>
      <c r="E302" s="22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" customHeight="1">
      <c r="A303" s="18"/>
      <c r="B303" s="20"/>
      <c r="C303" s="20"/>
      <c r="D303" s="21"/>
      <c r="E303" s="22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" customHeight="1">
      <c r="A304" s="18"/>
      <c r="B304" s="20"/>
      <c r="C304" s="20"/>
      <c r="D304" s="21"/>
      <c r="E304" s="22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" customHeight="1">
      <c r="A305" s="18"/>
      <c r="B305" s="20"/>
      <c r="C305" s="20"/>
      <c r="D305" s="21"/>
      <c r="E305" s="22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" customHeight="1">
      <c r="A306" s="18"/>
      <c r="B306" s="20"/>
      <c r="C306" s="20"/>
      <c r="D306" s="21"/>
      <c r="E306" s="22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" customHeight="1">
      <c r="A307" s="18"/>
      <c r="B307" s="20"/>
      <c r="C307" s="20"/>
      <c r="D307" s="21"/>
      <c r="E307" s="22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" customHeight="1">
      <c r="A308" s="18"/>
      <c r="B308" s="20"/>
      <c r="C308" s="20"/>
      <c r="D308" s="21"/>
      <c r="E308" s="22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" customHeight="1">
      <c r="A309" s="18"/>
      <c r="B309" s="20"/>
      <c r="C309" s="20"/>
      <c r="D309" s="21"/>
      <c r="E309" s="22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" customHeight="1">
      <c r="A310" s="18"/>
      <c r="B310" s="20"/>
      <c r="C310" s="20"/>
      <c r="D310" s="21"/>
      <c r="E310" s="22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" customHeight="1">
      <c r="A311" s="18"/>
      <c r="B311" s="20"/>
      <c r="C311" s="20"/>
      <c r="D311" s="21"/>
      <c r="E311" s="22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" customHeight="1">
      <c r="A312" s="18"/>
      <c r="B312" s="20"/>
      <c r="C312" s="20"/>
      <c r="D312" s="21"/>
      <c r="E312" s="22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" customHeight="1">
      <c r="A313" s="18"/>
      <c r="B313" s="20"/>
      <c r="C313" s="20"/>
      <c r="D313" s="21"/>
      <c r="E313" s="22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" customHeight="1">
      <c r="A314" s="18"/>
      <c r="B314" s="20"/>
      <c r="C314" s="20"/>
      <c r="D314" s="21"/>
      <c r="E314" s="22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" customHeight="1">
      <c r="A315" s="18"/>
      <c r="B315" s="20"/>
      <c r="C315" s="20"/>
      <c r="D315" s="21"/>
      <c r="E315" s="22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" customHeight="1">
      <c r="A316" s="18"/>
      <c r="B316" s="20"/>
      <c r="C316" s="20"/>
      <c r="D316" s="21"/>
      <c r="E316" s="22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" customHeight="1">
      <c r="A317" s="18"/>
      <c r="B317" s="20"/>
      <c r="C317" s="20"/>
      <c r="D317" s="21"/>
      <c r="E317" s="22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" customHeight="1">
      <c r="A318" s="18"/>
      <c r="B318" s="20"/>
      <c r="C318" s="20"/>
      <c r="D318" s="21"/>
      <c r="E318" s="22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" customHeight="1">
      <c r="A319" s="18"/>
      <c r="B319" s="20"/>
      <c r="C319" s="20"/>
      <c r="D319" s="21"/>
      <c r="E319" s="22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" customHeight="1">
      <c r="A320" s="18"/>
      <c r="B320" s="20"/>
      <c r="C320" s="20"/>
      <c r="D320" s="21"/>
      <c r="E320" s="22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" customHeight="1">
      <c r="A321" s="18"/>
      <c r="B321" s="20"/>
      <c r="C321" s="20"/>
      <c r="D321" s="21"/>
      <c r="E321" s="22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" customHeight="1">
      <c r="A322" s="18"/>
      <c r="B322" s="20"/>
      <c r="C322" s="20"/>
      <c r="D322" s="21"/>
      <c r="E322" s="22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" customHeight="1">
      <c r="A323" s="18"/>
      <c r="B323" s="20"/>
      <c r="C323" s="20"/>
      <c r="D323" s="21"/>
      <c r="E323" s="22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" customHeight="1">
      <c r="A324" s="18"/>
      <c r="B324" s="20"/>
      <c r="C324" s="20"/>
      <c r="D324" s="21"/>
      <c r="E324" s="22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" customHeight="1">
      <c r="A325" s="18"/>
      <c r="B325" s="20"/>
      <c r="C325" s="20"/>
      <c r="D325" s="21"/>
      <c r="E325" s="22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" customHeight="1">
      <c r="A326" s="18"/>
      <c r="B326" s="20"/>
      <c r="C326" s="20"/>
      <c r="D326" s="21"/>
      <c r="E326" s="22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" customHeight="1">
      <c r="A327" s="18"/>
      <c r="B327" s="20"/>
      <c r="C327" s="20"/>
      <c r="D327" s="21"/>
      <c r="E327" s="22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" customHeight="1">
      <c r="A328" s="18"/>
      <c r="B328" s="20"/>
      <c r="C328" s="20"/>
      <c r="D328" s="21"/>
      <c r="E328" s="22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" customHeight="1">
      <c r="A329" s="18"/>
      <c r="B329" s="20"/>
      <c r="C329" s="20"/>
      <c r="D329" s="21"/>
      <c r="E329" s="22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" customHeight="1">
      <c r="A330" s="18"/>
      <c r="B330" s="20"/>
      <c r="C330" s="20"/>
      <c r="D330" s="21"/>
      <c r="E330" s="22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" customHeight="1">
      <c r="A331" s="18"/>
      <c r="B331" s="20"/>
      <c r="C331" s="20"/>
      <c r="D331" s="21"/>
      <c r="E331" s="22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" customHeight="1">
      <c r="A332" s="18"/>
      <c r="B332" s="20"/>
      <c r="C332" s="20"/>
      <c r="D332" s="21"/>
      <c r="E332" s="22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" customHeight="1">
      <c r="A333" s="18"/>
      <c r="B333" s="20"/>
      <c r="C333" s="20"/>
      <c r="D333" s="21"/>
      <c r="E333" s="22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" customHeight="1">
      <c r="A334" s="18"/>
      <c r="B334" s="20"/>
      <c r="C334" s="20"/>
      <c r="D334" s="21"/>
      <c r="E334" s="22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" customHeight="1">
      <c r="A335" s="18"/>
      <c r="B335" s="20"/>
      <c r="C335" s="20"/>
      <c r="D335" s="21"/>
      <c r="E335" s="22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" customHeight="1">
      <c r="A336" s="18"/>
      <c r="B336" s="20"/>
      <c r="C336" s="20"/>
      <c r="D336" s="21"/>
      <c r="E336" s="22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" customHeight="1">
      <c r="A337" s="18"/>
      <c r="B337" s="20"/>
      <c r="C337" s="20"/>
      <c r="D337" s="21"/>
      <c r="E337" s="22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" customHeight="1">
      <c r="A338" s="18"/>
      <c r="B338" s="20"/>
      <c r="C338" s="20"/>
      <c r="D338" s="21"/>
      <c r="E338" s="22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" customHeight="1">
      <c r="A339" s="18"/>
      <c r="B339" s="20"/>
      <c r="C339" s="20"/>
      <c r="D339" s="21"/>
      <c r="E339" s="22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" customHeight="1">
      <c r="A340" s="18"/>
      <c r="B340" s="20"/>
      <c r="C340" s="20"/>
      <c r="D340" s="21"/>
      <c r="E340" s="22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" customHeight="1">
      <c r="A341" s="18"/>
      <c r="B341" s="20"/>
      <c r="C341" s="20"/>
      <c r="D341" s="21"/>
      <c r="E341" s="22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" customHeight="1">
      <c r="A342" s="18"/>
      <c r="B342" s="20"/>
      <c r="C342" s="20"/>
      <c r="D342" s="21"/>
      <c r="E342" s="22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" customHeight="1">
      <c r="A343" s="18"/>
      <c r="B343" s="20"/>
      <c r="C343" s="20"/>
      <c r="D343" s="21"/>
      <c r="E343" s="22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" customHeight="1">
      <c r="A344" s="18"/>
      <c r="B344" s="20"/>
      <c r="C344" s="20"/>
      <c r="D344" s="21"/>
      <c r="E344" s="22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" customHeight="1">
      <c r="A345" s="18"/>
      <c r="B345" s="20"/>
      <c r="C345" s="20"/>
      <c r="D345" s="21"/>
      <c r="E345" s="22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" customHeight="1">
      <c r="A346" s="18"/>
      <c r="B346" s="20"/>
      <c r="C346" s="20"/>
      <c r="D346" s="21"/>
      <c r="E346" s="22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" customHeight="1">
      <c r="A347" s="18"/>
      <c r="B347" s="20"/>
      <c r="C347" s="20"/>
      <c r="D347" s="21"/>
      <c r="E347" s="22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" customHeight="1">
      <c r="A348" s="18"/>
      <c r="B348" s="20"/>
      <c r="C348" s="20"/>
      <c r="D348" s="21"/>
      <c r="E348" s="22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" customHeight="1">
      <c r="A349" s="18"/>
      <c r="B349" s="20"/>
      <c r="C349" s="20"/>
      <c r="D349" s="21"/>
      <c r="E349" s="22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</sheetData>
  <mergeCells count="95">
    <mergeCell ref="F107:F108"/>
    <mergeCell ref="B108:D108"/>
    <mergeCell ref="B110:D110"/>
    <mergeCell ref="F92:F102"/>
    <mergeCell ref="B98:C98"/>
    <mergeCell ref="B100:C100"/>
    <mergeCell ref="B102:C102"/>
    <mergeCell ref="B103:E103"/>
    <mergeCell ref="B105:D105"/>
    <mergeCell ref="C106:D106"/>
    <mergeCell ref="F81:F87"/>
    <mergeCell ref="B87:D87"/>
    <mergeCell ref="B88:E88"/>
    <mergeCell ref="B89:E89"/>
    <mergeCell ref="B90:D90"/>
    <mergeCell ref="F62:F69"/>
    <mergeCell ref="B70:E70"/>
    <mergeCell ref="C68:D68"/>
    <mergeCell ref="B69:D69"/>
    <mergeCell ref="B72:D72"/>
    <mergeCell ref="C62:D62"/>
    <mergeCell ref="C63:D63"/>
    <mergeCell ref="C64:D64"/>
    <mergeCell ref="C65:D65"/>
    <mergeCell ref="B46:E46"/>
    <mergeCell ref="B48:E48"/>
    <mergeCell ref="F50:F58"/>
    <mergeCell ref="B60:D60"/>
    <mergeCell ref="C61:D61"/>
    <mergeCell ref="B38:E38"/>
    <mergeCell ref="B40:E40"/>
    <mergeCell ref="B41:D41"/>
    <mergeCell ref="C42:D42"/>
    <mergeCell ref="F43:F45"/>
    <mergeCell ref="B45:D45"/>
    <mergeCell ref="C148:D148"/>
    <mergeCell ref="B149:D149"/>
    <mergeCell ref="B136:C136"/>
    <mergeCell ref="B137:E137"/>
    <mergeCell ref="B138:E138"/>
    <mergeCell ref="B140:E140"/>
    <mergeCell ref="C141:D141"/>
    <mergeCell ref="C142:D142"/>
    <mergeCell ref="C143:D143"/>
    <mergeCell ref="C144:D144"/>
    <mergeCell ref="C145:D145"/>
    <mergeCell ref="B125:E125"/>
    <mergeCell ref="C146:D146"/>
    <mergeCell ref="B147:D147"/>
    <mergeCell ref="F127:F136"/>
    <mergeCell ref="B129:B135"/>
    <mergeCell ref="D134:D135"/>
    <mergeCell ref="E134:E135"/>
    <mergeCell ref="C113:D113"/>
    <mergeCell ref="B114:D114"/>
    <mergeCell ref="B116:E116"/>
    <mergeCell ref="C117:D117"/>
    <mergeCell ref="C118:D118"/>
    <mergeCell ref="C121:D121"/>
    <mergeCell ref="C122:D122"/>
    <mergeCell ref="B123:D123"/>
    <mergeCell ref="C112:D112"/>
    <mergeCell ref="C66:D66"/>
    <mergeCell ref="C67:D67"/>
    <mergeCell ref="C73:D73"/>
    <mergeCell ref="C74:D74"/>
    <mergeCell ref="C75:D75"/>
    <mergeCell ref="C76:D76"/>
    <mergeCell ref="B77:D77"/>
    <mergeCell ref="B79:E79"/>
    <mergeCell ref="C80:D80"/>
    <mergeCell ref="C91:D91"/>
    <mergeCell ref="B104:E104"/>
    <mergeCell ref="C111:D111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  <mergeCell ref="C36:D36"/>
    <mergeCell ref="B12:E12"/>
    <mergeCell ref="B26:E26"/>
    <mergeCell ref="C27:D27"/>
    <mergeCell ref="C28:D28"/>
    <mergeCell ref="C29:D29"/>
    <mergeCell ref="C30:D30"/>
    <mergeCell ref="B2:F2"/>
    <mergeCell ref="B5:F5"/>
    <mergeCell ref="B6:F6"/>
    <mergeCell ref="B8:F8"/>
    <mergeCell ref="B10:F10"/>
  </mergeCells>
  <pageMargins left="0.7" right="0.7" top="0.75" bottom="0.75" header="0" footer="0"/>
  <pageSetup paperSize="9" fitToHeight="0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O72"/>
  <sheetViews>
    <sheetView topLeftCell="A43" workbookViewId="0">
      <selection activeCell="F7" sqref="F7"/>
    </sheetView>
  </sheetViews>
  <sheetFormatPr defaultColWidth="14.42578125" defaultRowHeight="15" customHeight="1"/>
  <cols>
    <col min="1" max="1" width="6.5703125" customWidth="1"/>
    <col min="2" max="2" width="7.85546875" customWidth="1"/>
    <col min="3" max="3" width="42.28515625" customWidth="1"/>
    <col min="4" max="4" width="16.140625" customWidth="1"/>
    <col min="5" max="5" width="11" customWidth="1"/>
    <col min="6" max="6" width="8.42578125" customWidth="1"/>
    <col min="7" max="7" width="13.7109375" customWidth="1"/>
    <col min="8" max="8" width="14.140625" customWidth="1"/>
    <col min="9" max="10" width="12.5703125" customWidth="1"/>
    <col min="11" max="11" width="12.140625" customWidth="1"/>
    <col min="12" max="12" width="12.5703125" customWidth="1"/>
    <col min="13" max="13" width="5.140625" customWidth="1"/>
    <col min="14" max="14" width="34.140625" customWidth="1"/>
    <col min="15" max="15" width="12.5703125" customWidth="1"/>
  </cols>
  <sheetData>
    <row r="1" spans="1:15" ht="15.75" customHeight="1">
      <c r="A1" s="93"/>
      <c r="B1" s="93"/>
      <c r="C1" s="94"/>
      <c r="D1" s="94"/>
      <c r="E1" s="94"/>
      <c r="F1" s="94"/>
      <c r="G1" s="93"/>
      <c r="H1" s="93"/>
      <c r="I1" s="93"/>
      <c r="J1" s="93"/>
      <c r="K1" s="93"/>
      <c r="L1" s="93"/>
      <c r="M1" s="93"/>
      <c r="N1" s="93"/>
      <c r="O1" s="93"/>
    </row>
    <row r="2" spans="1:15" ht="15.75" customHeight="1">
      <c r="A2" s="93"/>
      <c r="B2" s="119"/>
      <c r="C2" s="117" t="s">
        <v>215</v>
      </c>
      <c r="D2" s="121" t="s">
        <v>216</v>
      </c>
      <c r="E2" s="96" t="s">
        <v>217</v>
      </c>
      <c r="F2" s="96" t="s">
        <v>218</v>
      </c>
      <c r="G2" s="119"/>
      <c r="H2" s="97"/>
      <c r="I2" s="97"/>
      <c r="J2" s="97"/>
      <c r="K2" s="97"/>
      <c r="L2" s="93"/>
      <c r="M2" s="93"/>
      <c r="N2" s="93"/>
      <c r="O2" s="93"/>
    </row>
    <row r="3" spans="1:15" ht="15.75" customHeight="1">
      <c r="A3" s="93"/>
      <c r="B3" s="119"/>
      <c r="C3" s="95" t="s">
        <v>219</v>
      </c>
      <c r="D3" s="95">
        <v>3</v>
      </c>
      <c r="E3" s="96">
        <v>1</v>
      </c>
      <c r="F3" s="96">
        <v>1</v>
      </c>
      <c r="G3" s="119"/>
      <c r="H3" s="97"/>
      <c r="I3" s="97"/>
      <c r="J3" s="97"/>
      <c r="K3" s="97"/>
      <c r="L3" s="93"/>
      <c r="M3" s="93"/>
      <c r="N3" s="93"/>
      <c r="O3" s="93"/>
    </row>
    <row r="4" spans="1:15" ht="15.75" customHeight="1">
      <c r="A4" s="93"/>
      <c r="B4" s="119"/>
      <c r="C4" s="95" t="s">
        <v>11</v>
      </c>
      <c r="D4" s="95">
        <v>60000</v>
      </c>
      <c r="E4" s="96">
        <v>16000</v>
      </c>
      <c r="F4" s="96">
        <v>19000</v>
      </c>
      <c r="G4" s="119"/>
      <c r="H4" s="122"/>
      <c r="I4" s="97"/>
      <c r="J4" s="97"/>
      <c r="K4" s="97"/>
      <c r="L4" s="93"/>
      <c r="M4" s="93"/>
      <c r="N4" s="93"/>
      <c r="O4" s="93"/>
    </row>
    <row r="5" spans="1:15" ht="15.75" customHeight="1">
      <c r="A5" s="93"/>
      <c r="B5" s="119"/>
      <c r="C5" s="95" t="s">
        <v>220</v>
      </c>
      <c r="D5" s="95">
        <v>7000</v>
      </c>
      <c r="E5" s="96">
        <v>3000</v>
      </c>
      <c r="F5" s="96">
        <v>2000</v>
      </c>
      <c r="G5" s="119"/>
      <c r="H5" s="123"/>
      <c r="I5" s="98"/>
      <c r="J5" s="99"/>
      <c r="K5" s="97"/>
      <c r="L5" s="93"/>
      <c r="M5" s="93"/>
      <c r="N5" s="93"/>
      <c r="O5" s="93"/>
    </row>
    <row r="6" spans="1:15" ht="15.75" customHeight="1">
      <c r="A6" s="93"/>
      <c r="B6" s="119"/>
      <c r="C6" s="95" t="s">
        <v>221</v>
      </c>
      <c r="D6" s="95">
        <v>33000</v>
      </c>
      <c r="E6" s="96">
        <v>9000</v>
      </c>
      <c r="F6" s="96">
        <v>12000</v>
      </c>
      <c r="G6" s="119"/>
      <c r="H6" s="97"/>
      <c r="I6" s="97"/>
      <c r="J6" s="97"/>
      <c r="K6" s="97"/>
      <c r="L6" s="93"/>
      <c r="M6" s="93"/>
      <c r="N6" s="93"/>
      <c r="O6" s="93"/>
    </row>
    <row r="7" spans="1:15" ht="15.75" customHeight="1">
      <c r="A7" s="93"/>
      <c r="B7" s="119"/>
      <c r="C7" s="95" t="s">
        <v>222</v>
      </c>
      <c r="D7" s="95">
        <v>20000</v>
      </c>
      <c r="E7" s="96">
        <v>6000</v>
      </c>
      <c r="F7" s="96">
        <v>1000</v>
      </c>
      <c r="G7" s="119"/>
      <c r="H7" s="97"/>
      <c r="I7" s="97"/>
      <c r="J7" s="97"/>
      <c r="K7" s="97"/>
      <c r="L7" s="93"/>
      <c r="M7" s="93"/>
      <c r="N7" s="93"/>
      <c r="O7" s="93"/>
    </row>
    <row r="8" spans="1:15" ht="15.75" customHeight="1">
      <c r="A8" s="93"/>
      <c r="B8" s="119"/>
      <c r="C8" s="95" t="s">
        <v>223</v>
      </c>
      <c r="D8" s="95">
        <v>50</v>
      </c>
      <c r="E8" s="96">
        <v>25</v>
      </c>
      <c r="F8" s="96">
        <v>30</v>
      </c>
      <c r="G8" s="119"/>
      <c r="H8" s="97"/>
      <c r="I8" s="97"/>
      <c r="J8" s="97"/>
      <c r="K8" s="97"/>
      <c r="L8" s="93"/>
      <c r="M8" s="93"/>
      <c r="N8" s="93"/>
      <c r="O8" s="93"/>
    </row>
    <row r="9" spans="1:15" ht="15.75" customHeight="1">
      <c r="A9" s="93"/>
      <c r="B9" s="119"/>
      <c r="C9" s="95" t="s">
        <v>224</v>
      </c>
      <c r="D9" s="95">
        <v>5</v>
      </c>
      <c r="E9" s="96">
        <v>15</v>
      </c>
      <c r="F9" s="96">
        <v>15</v>
      </c>
      <c r="G9" s="119"/>
      <c r="H9" s="97"/>
      <c r="I9" s="97"/>
      <c r="J9" s="97"/>
      <c r="K9" s="97"/>
      <c r="L9" s="93"/>
      <c r="M9" s="93"/>
      <c r="N9" s="93"/>
      <c r="O9" s="93"/>
    </row>
    <row r="10" spans="1:15" ht="19.5" customHeight="1">
      <c r="A10" s="93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93"/>
      <c r="M10" s="93"/>
      <c r="N10" s="93"/>
      <c r="O10" s="93"/>
    </row>
    <row r="11" spans="1:15" ht="19.5" customHeight="1">
      <c r="A11" s="93"/>
      <c r="B11" s="276" t="s">
        <v>225</v>
      </c>
      <c r="C11" s="277"/>
      <c r="D11" s="277"/>
      <c r="E11" s="277"/>
      <c r="F11" s="277"/>
      <c r="G11" s="277"/>
      <c r="H11" s="277"/>
      <c r="I11" s="277"/>
      <c r="J11" s="277"/>
      <c r="K11" s="278"/>
      <c r="L11" s="93"/>
      <c r="M11" s="93"/>
      <c r="N11" s="93"/>
      <c r="O11" s="93"/>
    </row>
    <row r="12" spans="1:15" ht="28.5" customHeight="1">
      <c r="A12" s="93"/>
      <c r="B12" s="125" t="s">
        <v>2</v>
      </c>
      <c r="C12" s="125" t="s">
        <v>226</v>
      </c>
      <c r="D12" s="125" t="s">
        <v>227</v>
      </c>
      <c r="E12" s="125" t="s">
        <v>228</v>
      </c>
      <c r="F12" s="125" t="s">
        <v>229</v>
      </c>
      <c r="G12" s="125" t="s">
        <v>230</v>
      </c>
      <c r="H12" s="139" t="s">
        <v>231</v>
      </c>
      <c r="I12" s="125" t="s">
        <v>232</v>
      </c>
      <c r="J12" s="125"/>
      <c r="K12" s="139" t="s">
        <v>233</v>
      </c>
      <c r="L12" s="98"/>
      <c r="M12" s="100"/>
      <c r="N12" s="98"/>
      <c r="O12" s="98"/>
    </row>
    <row r="13" spans="1:15" ht="15.75" customHeight="1">
      <c r="A13" s="93"/>
      <c r="B13" s="140">
        <v>1</v>
      </c>
      <c r="C13" s="128" t="s">
        <v>234</v>
      </c>
      <c r="D13" s="141" t="s">
        <v>235</v>
      </c>
      <c r="E13" s="141" t="s">
        <v>236</v>
      </c>
      <c r="F13" s="141">
        <v>2</v>
      </c>
      <c r="G13" s="142">
        <v>75</v>
      </c>
      <c r="H13" s="143">
        <f t="shared" ref="H13:H25" si="0">F13*G13</f>
        <v>150</v>
      </c>
      <c r="I13" s="141">
        <v>1</v>
      </c>
      <c r="J13" s="141" t="s">
        <v>237</v>
      </c>
      <c r="K13" s="143">
        <f>(F13*G13*I13)/12</f>
        <v>12.5</v>
      </c>
      <c r="L13" s="98"/>
      <c r="M13" s="100"/>
      <c r="N13" s="98"/>
      <c r="O13" s="98"/>
    </row>
    <row r="14" spans="1:15" ht="15.75" customHeight="1">
      <c r="A14" s="93"/>
      <c r="B14" s="144">
        <v>2</v>
      </c>
      <c r="C14" s="145" t="s">
        <v>238</v>
      </c>
      <c r="D14" s="146" t="s">
        <v>235</v>
      </c>
      <c r="E14" s="127" t="s">
        <v>236</v>
      </c>
      <c r="F14" s="146">
        <v>2</v>
      </c>
      <c r="G14" s="147">
        <v>54.57</v>
      </c>
      <c r="H14" s="127">
        <f t="shared" si="0"/>
        <v>109.14</v>
      </c>
      <c r="I14" s="146">
        <v>1</v>
      </c>
      <c r="J14" s="146" t="s">
        <v>237</v>
      </c>
      <c r="K14" s="143">
        <f t="shared" ref="K14:K25" si="1">(F14*G14*I14)/12</f>
        <v>9.0950000000000006</v>
      </c>
      <c r="L14" s="98"/>
      <c r="M14" s="100"/>
      <c r="N14" s="98"/>
      <c r="O14" s="98"/>
    </row>
    <row r="15" spans="1:15" ht="15.75" customHeight="1">
      <c r="A15" s="93"/>
      <c r="B15" s="140">
        <v>3</v>
      </c>
      <c r="C15" s="128" t="s">
        <v>239</v>
      </c>
      <c r="D15" s="141" t="s">
        <v>235</v>
      </c>
      <c r="E15" s="141" t="s">
        <v>236</v>
      </c>
      <c r="F15" s="141">
        <v>2</v>
      </c>
      <c r="G15" s="142">
        <v>35.5</v>
      </c>
      <c r="H15" s="143">
        <f t="shared" si="0"/>
        <v>71</v>
      </c>
      <c r="I15" s="141">
        <v>1</v>
      </c>
      <c r="J15" s="141" t="s">
        <v>237</v>
      </c>
      <c r="K15" s="143">
        <f t="shared" si="1"/>
        <v>5.916666666666667</v>
      </c>
      <c r="L15" s="98"/>
      <c r="M15" s="100"/>
      <c r="N15" s="98"/>
      <c r="O15" s="98"/>
    </row>
    <row r="16" spans="1:15" ht="15.75" customHeight="1">
      <c r="A16" s="93"/>
      <c r="B16" s="144">
        <v>4</v>
      </c>
      <c r="C16" s="145" t="s">
        <v>240</v>
      </c>
      <c r="D16" s="146" t="s">
        <v>235</v>
      </c>
      <c r="E16" s="146" t="s">
        <v>236</v>
      </c>
      <c r="F16" s="146">
        <v>2</v>
      </c>
      <c r="G16" s="147">
        <v>69.5</v>
      </c>
      <c r="H16" s="127">
        <f t="shared" si="0"/>
        <v>139</v>
      </c>
      <c r="I16" s="146">
        <v>1</v>
      </c>
      <c r="J16" s="146" t="s">
        <v>237</v>
      </c>
      <c r="K16" s="143">
        <f t="shared" si="1"/>
        <v>11.583333333333334</v>
      </c>
      <c r="L16" s="98"/>
      <c r="M16" s="100"/>
      <c r="N16" s="98"/>
      <c r="O16" s="98"/>
    </row>
    <row r="17" spans="1:15" ht="15.75" customHeight="1">
      <c r="A17" s="93"/>
      <c r="B17" s="140">
        <v>5</v>
      </c>
      <c r="C17" s="128" t="s">
        <v>241</v>
      </c>
      <c r="D17" s="141" t="s">
        <v>235</v>
      </c>
      <c r="E17" s="141" t="s">
        <v>236</v>
      </c>
      <c r="F17" s="141">
        <v>4</v>
      </c>
      <c r="G17" s="142">
        <v>46.99</v>
      </c>
      <c r="H17" s="143">
        <f t="shared" si="0"/>
        <v>187.96</v>
      </c>
      <c r="I17" s="141">
        <v>1</v>
      </c>
      <c r="J17" s="141" t="s">
        <v>237</v>
      </c>
      <c r="K17" s="143">
        <f t="shared" si="1"/>
        <v>15.663333333333334</v>
      </c>
      <c r="L17" s="98"/>
      <c r="M17" s="100"/>
      <c r="N17" s="98"/>
      <c r="O17" s="98"/>
    </row>
    <row r="18" spans="1:15" ht="15.75" customHeight="1">
      <c r="A18" s="93"/>
      <c r="B18" s="144">
        <v>6</v>
      </c>
      <c r="C18" s="128" t="s">
        <v>242</v>
      </c>
      <c r="D18" s="146" t="s">
        <v>243</v>
      </c>
      <c r="E18" s="148" t="s">
        <v>236</v>
      </c>
      <c r="F18" s="124">
        <v>50</v>
      </c>
      <c r="G18" s="147">
        <v>1.59</v>
      </c>
      <c r="H18" s="127">
        <f>F18*G18</f>
        <v>79.5</v>
      </c>
      <c r="I18" s="146">
        <v>12</v>
      </c>
      <c r="J18" s="146" t="s">
        <v>244</v>
      </c>
      <c r="K18" s="143">
        <f>(F18*G18*I18)/12</f>
        <v>79.5</v>
      </c>
      <c r="L18" s="98"/>
      <c r="M18" s="100"/>
      <c r="N18" s="98"/>
      <c r="O18" s="98"/>
    </row>
    <row r="19" spans="1:15" ht="15.75" customHeight="1">
      <c r="A19" s="93"/>
      <c r="B19" s="140">
        <v>7</v>
      </c>
      <c r="C19" s="128" t="s">
        <v>245</v>
      </c>
      <c r="D19" s="141" t="s">
        <v>246</v>
      </c>
      <c r="E19" s="149" t="s">
        <v>236</v>
      </c>
      <c r="F19" s="150">
        <v>150</v>
      </c>
      <c r="G19" s="142">
        <v>7.38</v>
      </c>
      <c r="H19" s="143">
        <f t="shared" si="0"/>
        <v>1107</v>
      </c>
      <c r="I19" s="141">
        <v>12</v>
      </c>
      <c r="J19" s="141" t="s">
        <v>244</v>
      </c>
      <c r="K19" s="143">
        <f t="shared" si="1"/>
        <v>1107</v>
      </c>
      <c r="L19" s="98"/>
      <c r="M19" s="100"/>
      <c r="N19" s="98"/>
      <c r="O19" s="98"/>
    </row>
    <row r="20" spans="1:15" ht="15.75">
      <c r="A20" s="93"/>
      <c r="B20" s="201">
        <v>8</v>
      </c>
      <c r="C20" s="202" t="s">
        <v>247</v>
      </c>
      <c r="D20" s="203" t="s">
        <v>289</v>
      </c>
      <c r="E20" s="204" t="s">
        <v>236</v>
      </c>
      <c r="F20" s="205">
        <v>1</v>
      </c>
      <c r="G20" s="200">
        <v>161.6</v>
      </c>
      <c r="H20" s="206">
        <f t="shared" si="0"/>
        <v>161.6</v>
      </c>
      <c r="I20" s="203">
        <v>12</v>
      </c>
      <c r="J20" s="203" t="s">
        <v>244</v>
      </c>
      <c r="K20" s="206">
        <f t="shared" si="1"/>
        <v>161.6</v>
      </c>
      <c r="L20" s="98"/>
      <c r="M20" s="100"/>
      <c r="N20" s="98"/>
      <c r="O20" s="98"/>
    </row>
    <row r="21" spans="1:15" ht="30">
      <c r="A21" s="93"/>
      <c r="B21" s="140">
        <v>9</v>
      </c>
      <c r="C21" s="128" t="s">
        <v>248</v>
      </c>
      <c r="D21" s="141" t="s">
        <v>249</v>
      </c>
      <c r="E21" s="149" t="s">
        <v>236</v>
      </c>
      <c r="F21" s="150">
        <v>4</v>
      </c>
      <c r="G21" s="142">
        <v>20.34</v>
      </c>
      <c r="H21" s="143">
        <f t="shared" si="0"/>
        <v>81.36</v>
      </c>
      <c r="I21" s="141">
        <v>12</v>
      </c>
      <c r="J21" s="141" t="s">
        <v>244</v>
      </c>
      <c r="K21" s="143">
        <f t="shared" si="1"/>
        <v>81.36</v>
      </c>
      <c r="L21" s="98"/>
      <c r="M21" s="100"/>
      <c r="N21" s="98"/>
      <c r="O21" s="98"/>
    </row>
    <row r="22" spans="1:15" ht="15.75" customHeight="1">
      <c r="A22" s="93"/>
      <c r="B22" s="144">
        <v>10</v>
      </c>
      <c r="C22" s="145" t="s">
        <v>250</v>
      </c>
      <c r="D22" s="146" t="s">
        <v>251</v>
      </c>
      <c r="E22" s="148" t="s">
        <v>236</v>
      </c>
      <c r="F22" s="124">
        <v>2</v>
      </c>
      <c r="G22" s="147">
        <v>40.950000000000003</v>
      </c>
      <c r="H22" s="127">
        <f t="shared" si="0"/>
        <v>81.900000000000006</v>
      </c>
      <c r="I22" s="146">
        <v>12</v>
      </c>
      <c r="J22" s="146" t="s">
        <v>244</v>
      </c>
      <c r="K22" s="143">
        <f t="shared" si="1"/>
        <v>81.900000000000006</v>
      </c>
      <c r="L22" s="98"/>
      <c r="M22" s="100"/>
      <c r="N22" s="98"/>
      <c r="O22" s="98"/>
    </row>
    <row r="23" spans="1:15" ht="15.75" customHeight="1">
      <c r="A23" s="93"/>
      <c r="B23" s="140">
        <v>11</v>
      </c>
      <c r="C23" s="128" t="s">
        <v>252</v>
      </c>
      <c r="D23" s="141" t="s">
        <v>44</v>
      </c>
      <c r="E23" s="149" t="s">
        <v>236</v>
      </c>
      <c r="F23" s="150">
        <v>2</v>
      </c>
      <c r="G23" s="142">
        <v>25</v>
      </c>
      <c r="H23" s="143">
        <f t="shared" si="0"/>
        <v>50</v>
      </c>
      <c r="I23" s="141">
        <v>2</v>
      </c>
      <c r="J23" s="141" t="s">
        <v>260</v>
      </c>
      <c r="K23" s="143">
        <f t="shared" si="1"/>
        <v>8.3333333333333339</v>
      </c>
      <c r="L23" s="98"/>
      <c r="M23" s="100"/>
      <c r="N23" s="98"/>
      <c r="O23" s="98"/>
    </row>
    <row r="24" spans="1:15" ht="15.75" customHeight="1">
      <c r="A24" s="93"/>
      <c r="B24" s="144">
        <v>12</v>
      </c>
      <c r="C24" s="151" t="s">
        <v>253</v>
      </c>
      <c r="D24" s="124" t="s">
        <v>44</v>
      </c>
      <c r="E24" s="148" t="s">
        <v>236</v>
      </c>
      <c r="F24" s="124">
        <v>2</v>
      </c>
      <c r="G24" s="152">
        <v>26.9</v>
      </c>
      <c r="H24" s="127">
        <f t="shared" si="0"/>
        <v>53.8</v>
      </c>
      <c r="I24" s="124">
        <v>2</v>
      </c>
      <c r="J24" s="146" t="s">
        <v>260</v>
      </c>
      <c r="K24" s="143">
        <f t="shared" si="1"/>
        <v>8.9666666666666668</v>
      </c>
      <c r="L24" s="98"/>
      <c r="M24" s="100"/>
      <c r="N24" s="98"/>
      <c r="O24" s="98"/>
    </row>
    <row r="25" spans="1:15" ht="15.75" customHeight="1">
      <c r="A25" s="93"/>
      <c r="B25" s="140">
        <v>13</v>
      </c>
      <c r="C25" s="153" t="s">
        <v>254</v>
      </c>
      <c r="D25" s="149" t="s">
        <v>44</v>
      </c>
      <c r="E25" s="195" t="s">
        <v>236</v>
      </c>
      <c r="F25" s="150">
        <v>2</v>
      </c>
      <c r="G25" s="154">
        <v>159.51</v>
      </c>
      <c r="H25" s="143">
        <f t="shared" si="0"/>
        <v>319.02</v>
      </c>
      <c r="I25" s="150">
        <v>2</v>
      </c>
      <c r="J25" s="141" t="s">
        <v>260</v>
      </c>
      <c r="K25" s="143">
        <f t="shared" si="1"/>
        <v>53.169999999999995</v>
      </c>
      <c r="L25" s="98"/>
      <c r="M25" s="100"/>
      <c r="N25" s="98"/>
      <c r="O25" s="98"/>
    </row>
    <row r="26" spans="1:15" ht="15.75" customHeight="1">
      <c r="A26" s="93"/>
      <c r="B26" s="288" t="s">
        <v>11</v>
      </c>
      <c r="C26" s="289"/>
      <c r="D26" s="289"/>
      <c r="E26" s="289"/>
      <c r="F26" s="289"/>
      <c r="G26" s="289"/>
      <c r="H26" s="289"/>
      <c r="I26" s="289"/>
      <c r="J26" s="290"/>
      <c r="K26" s="188">
        <f>SUM(K13:K25)</f>
        <v>1636.5883333333331</v>
      </c>
      <c r="L26" s="98"/>
      <c r="M26" s="100"/>
      <c r="N26" s="98"/>
      <c r="O26" s="98"/>
    </row>
    <row r="27" spans="1:15" ht="16.5" customHeight="1">
      <c r="A27" s="93"/>
      <c r="B27" s="282" t="s">
        <v>255</v>
      </c>
      <c r="C27" s="283"/>
      <c r="D27" s="283"/>
      <c r="E27" s="283"/>
      <c r="F27" s="283"/>
      <c r="G27" s="283"/>
      <c r="H27" s="283"/>
      <c r="I27" s="283"/>
      <c r="J27" s="284"/>
      <c r="K27" s="189">
        <v>3</v>
      </c>
      <c r="L27" s="98"/>
      <c r="M27" s="100"/>
      <c r="N27" s="98"/>
      <c r="O27" s="98"/>
    </row>
    <row r="28" spans="1:15" ht="16.5" customHeight="1">
      <c r="A28" s="93"/>
      <c r="B28" s="273" t="s">
        <v>256</v>
      </c>
      <c r="C28" s="274"/>
      <c r="D28" s="274"/>
      <c r="E28" s="274"/>
      <c r="F28" s="274"/>
      <c r="G28" s="274"/>
      <c r="H28" s="274"/>
      <c r="I28" s="274"/>
      <c r="J28" s="275"/>
      <c r="K28" s="190">
        <f>K26/K27</f>
        <v>545.52944444444438</v>
      </c>
      <c r="L28" s="98"/>
      <c r="M28" s="100"/>
      <c r="N28" s="98"/>
      <c r="O28" s="98"/>
    </row>
    <row r="29" spans="1:15" ht="15.75" customHeight="1">
      <c r="A29" s="93"/>
      <c r="B29" s="98"/>
      <c r="C29" s="98"/>
      <c r="D29" s="98"/>
      <c r="E29" s="101"/>
      <c r="F29" s="98"/>
      <c r="G29" s="101"/>
      <c r="H29" s="98"/>
      <c r="I29" s="98"/>
      <c r="J29" s="98"/>
      <c r="K29" s="98"/>
      <c r="L29" s="98"/>
      <c r="M29" s="100"/>
      <c r="N29" s="98"/>
      <c r="O29" s="98"/>
    </row>
    <row r="30" spans="1:15" ht="15.75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8"/>
      <c r="M30" s="100"/>
      <c r="N30" s="98"/>
      <c r="O30" s="98"/>
    </row>
    <row r="31" spans="1:15" ht="15.75" customHeight="1">
      <c r="A31" s="93"/>
      <c r="B31" s="276" t="s">
        <v>322</v>
      </c>
      <c r="C31" s="277"/>
      <c r="D31" s="277"/>
      <c r="E31" s="277"/>
      <c r="F31" s="277"/>
      <c r="G31" s="277"/>
      <c r="H31" s="277"/>
      <c r="I31" s="277"/>
      <c r="J31" s="277"/>
      <c r="K31" s="278"/>
      <c r="L31" s="98"/>
      <c r="M31" s="119"/>
      <c r="N31" s="119"/>
      <c r="O31" s="98"/>
    </row>
    <row r="32" spans="1:15" ht="33.75" customHeight="1">
      <c r="A32" s="93"/>
      <c r="B32" s="125" t="s">
        <v>2</v>
      </c>
      <c r="C32" s="125" t="s">
        <v>226</v>
      </c>
      <c r="D32" s="125" t="s">
        <v>227</v>
      </c>
      <c r="E32" s="125" t="s">
        <v>228</v>
      </c>
      <c r="F32" s="125" t="s">
        <v>229</v>
      </c>
      <c r="G32" s="125" t="s">
        <v>230</v>
      </c>
      <c r="H32" s="139" t="s">
        <v>231</v>
      </c>
      <c r="I32" s="125" t="s">
        <v>232</v>
      </c>
      <c r="J32" s="125"/>
      <c r="K32" s="139" t="s">
        <v>233</v>
      </c>
      <c r="L32" s="98"/>
      <c r="M32" s="100"/>
      <c r="N32" s="98"/>
      <c r="O32" s="98"/>
    </row>
    <row r="33" spans="1:15" ht="15.75" customHeight="1">
      <c r="A33" s="93"/>
      <c r="B33" s="140">
        <v>14</v>
      </c>
      <c r="C33" s="128" t="s">
        <v>257</v>
      </c>
      <c r="D33" s="141" t="s">
        <v>258</v>
      </c>
      <c r="E33" s="149" t="s">
        <v>236</v>
      </c>
      <c r="F33" s="150">
        <v>4</v>
      </c>
      <c r="G33" s="142">
        <v>310.64</v>
      </c>
      <c r="H33" s="143">
        <f t="shared" ref="H33:H36" si="2">F33*G33</f>
        <v>1242.56</v>
      </c>
      <c r="I33" s="141">
        <v>2</v>
      </c>
      <c r="J33" s="141" t="s">
        <v>260</v>
      </c>
      <c r="K33" s="143">
        <f t="shared" ref="K33:K36" si="3">(F33*G33*I33)/12</f>
        <v>207.09333333333333</v>
      </c>
      <c r="L33" s="98"/>
      <c r="M33" s="100"/>
      <c r="N33" s="98"/>
      <c r="O33" s="98"/>
    </row>
    <row r="34" spans="1:15" ht="15.75" customHeight="1">
      <c r="A34" s="93"/>
      <c r="B34" s="144">
        <v>15</v>
      </c>
      <c r="C34" s="145" t="s">
        <v>259</v>
      </c>
      <c r="D34" s="146" t="s">
        <v>258</v>
      </c>
      <c r="E34" s="148" t="s">
        <v>236</v>
      </c>
      <c r="F34" s="124">
        <v>4</v>
      </c>
      <c r="G34" s="147">
        <v>319</v>
      </c>
      <c r="H34" s="127">
        <f t="shared" si="2"/>
        <v>1276</v>
      </c>
      <c r="I34" s="146">
        <v>2</v>
      </c>
      <c r="J34" s="146" t="s">
        <v>260</v>
      </c>
      <c r="K34" s="127">
        <f t="shared" si="3"/>
        <v>212.66666666666666</v>
      </c>
      <c r="L34" s="98"/>
      <c r="M34" s="100"/>
      <c r="N34" s="98"/>
      <c r="O34" s="98"/>
    </row>
    <row r="35" spans="1:15" ht="15.75" customHeight="1">
      <c r="A35" s="93"/>
      <c r="B35" s="140">
        <v>16</v>
      </c>
      <c r="C35" s="128" t="s">
        <v>325</v>
      </c>
      <c r="D35" s="141" t="s">
        <v>251</v>
      </c>
      <c r="E35" s="149" t="s">
        <v>236</v>
      </c>
      <c r="F35" s="150">
        <v>15</v>
      </c>
      <c r="G35" s="142">
        <v>39.58</v>
      </c>
      <c r="H35" s="143">
        <f t="shared" si="2"/>
        <v>593.69999999999993</v>
      </c>
      <c r="I35" s="141">
        <v>2</v>
      </c>
      <c r="J35" s="141" t="s">
        <v>260</v>
      </c>
      <c r="K35" s="143">
        <f t="shared" si="3"/>
        <v>98.949999999999989</v>
      </c>
      <c r="L35" s="98"/>
      <c r="M35" s="100"/>
      <c r="N35" s="98"/>
      <c r="O35" s="98"/>
    </row>
    <row r="36" spans="1:15" ht="15.75">
      <c r="A36" s="93"/>
      <c r="B36" s="144">
        <v>17</v>
      </c>
      <c r="C36" s="145" t="s">
        <v>261</v>
      </c>
      <c r="D36" s="146" t="s">
        <v>251</v>
      </c>
      <c r="E36" s="148" t="s">
        <v>236</v>
      </c>
      <c r="F36" s="124">
        <v>4</v>
      </c>
      <c r="G36" s="147">
        <v>700</v>
      </c>
      <c r="H36" s="127">
        <f t="shared" si="2"/>
        <v>2800</v>
      </c>
      <c r="I36" s="146">
        <v>2</v>
      </c>
      <c r="J36" s="146" t="s">
        <v>260</v>
      </c>
      <c r="K36" s="127">
        <f t="shared" si="3"/>
        <v>466.66666666666669</v>
      </c>
      <c r="L36" s="98"/>
      <c r="M36" s="100"/>
      <c r="N36" s="98"/>
      <c r="O36" s="98"/>
    </row>
    <row r="37" spans="1:15" ht="15.75">
      <c r="A37" s="129"/>
      <c r="B37" s="155">
        <v>18</v>
      </c>
      <c r="C37" s="153" t="s">
        <v>262</v>
      </c>
      <c r="D37" s="150" t="s">
        <v>285</v>
      </c>
      <c r="E37" s="150" t="s">
        <v>236</v>
      </c>
      <c r="F37" s="150">
        <v>60</v>
      </c>
      <c r="G37" s="154">
        <v>12.5</v>
      </c>
      <c r="H37" s="156">
        <f>F37*G37</f>
        <v>750</v>
      </c>
      <c r="I37" s="150">
        <v>1</v>
      </c>
      <c r="J37" s="150" t="s">
        <v>237</v>
      </c>
      <c r="K37" s="156">
        <f>(F37*G37*I37)/12</f>
        <v>62.5</v>
      </c>
      <c r="L37" s="104"/>
      <c r="M37" s="130"/>
      <c r="N37" s="104"/>
      <c r="O37" s="104"/>
    </row>
    <row r="38" spans="1:15" ht="15.75">
      <c r="A38" s="129"/>
      <c r="B38" s="157">
        <v>19</v>
      </c>
      <c r="C38" s="158" t="s">
        <v>286</v>
      </c>
      <c r="D38" s="159" t="s">
        <v>287</v>
      </c>
      <c r="E38" s="150" t="s">
        <v>236</v>
      </c>
      <c r="F38" s="159">
        <v>20</v>
      </c>
      <c r="G38" s="154">
        <v>31.55</v>
      </c>
      <c r="H38" s="156">
        <f t="shared" ref="H38" si="4">F38*G38</f>
        <v>631</v>
      </c>
      <c r="I38" s="159">
        <v>2</v>
      </c>
      <c r="J38" s="159" t="s">
        <v>260</v>
      </c>
      <c r="K38" s="156">
        <f t="shared" ref="K38" si="5">(F38*G38*I38)/12</f>
        <v>105.16666666666667</v>
      </c>
      <c r="L38" s="104"/>
      <c r="M38" s="130"/>
      <c r="N38" s="104"/>
      <c r="O38" s="104"/>
    </row>
    <row r="39" spans="1:15" ht="15.75">
      <c r="A39" s="129"/>
      <c r="B39" s="160">
        <v>20</v>
      </c>
      <c r="C39" s="161" t="s">
        <v>288</v>
      </c>
      <c r="D39" s="162" t="s">
        <v>287</v>
      </c>
      <c r="E39" s="163" t="s">
        <v>236</v>
      </c>
      <c r="F39" s="162">
        <v>20</v>
      </c>
      <c r="G39" s="164">
        <v>52</v>
      </c>
      <c r="H39" s="165">
        <f>F39*G39</f>
        <v>1040</v>
      </c>
      <c r="I39" s="162">
        <v>2</v>
      </c>
      <c r="J39" s="162" t="s">
        <v>260</v>
      </c>
      <c r="K39" s="165">
        <f>(F39*G39*I39)/12</f>
        <v>173.33333333333334</v>
      </c>
      <c r="L39" s="104"/>
      <c r="M39" s="130"/>
      <c r="N39" s="104"/>
      <c r="O39" s="104"/>
    </row>
    <row r="40" spans="1:15" ht="15.75">
      <c r="A40" s="93"/>
      <c r="B40" s="166">
        <v>21</v>
      </c>
      <c r="C40" s="161" t="s">
        <v>290</v>
      </c>
      <c r="D40" s="167" t="s">
        <v>291</v>
      </c>
      <c r="E40" s="167" t="s">
        <v>236</v>
      </c>
      <c r="F40" s="167">
        <v>4</v>
      </c>
      <c r="G40" s="168">
        <v>59</v>
      </c>
      <c r="H40" s="169">
        <f>F40*G40</f>
        <v>236</v>
      </c>
      <c r="I40" s="167">
        <v>2</v>
      </c>
      <c r="J40" s="167" t="s">
        <v>292</v>
      </c>
      <c r="K40" s="165">
        <f>(F40*G40*I40)/12</f>
        <v>39.333333333333336</v>
      </c>
      <c r="L40" s="98"/>
      <c r="M40" s="100"/>
      <c r="N40" s="98"/>
      <c r="O40" s="98"/>
    </row>
    <row r="41" spans="1:15" ht="15.75" customHeight="1">
      <c r="A41" s="93"/>
      <c r="B41" s="285" t="s">
        <v>11</v>
      </c>
      <c r="C41" s="286"/>
      <c r="D41" s="286"/>
      <c r="E41" s="286"/>
      <c r="F41" s="286"/>
      <c r="G41" s="286"/>
      <c r="H41" s="286"/>
      <c r="I41" s="286"/>
      <c r="J41" s="287"/>
      <c r="K41" s="191">
        <f>SUM(K33:K40)</f>
        <v>1365.71</v>
      </c>
      <c r="L41" s="98"/>
      <c r="M41" s="100"/>
      <c r="N41" s="98"/>
      <c r="O41" s="98"/>
    </row>
    <row r="42" spans="1:15" ht="15.75" customHeight="1">
      <c r="A42" s="93"/>
      <c r="B42" s="282" t="s">
        <v>255</v>
      </c>
      <c r="C42" s="283"/>
      <c r="D42" s="283"/>
      <c r="E42" s="283"/>
      <c r="F42" s="283"/>
      <c r="G42" s="283"/>
      <c r="H42" s="283"/>
      <c r="I42" s="283"/>
      <c r="J42" s="284"/>
      <c r="K42" s="189">
        <v>3</v>
      </c>
      <c r="L42" s="98"/>
      <c r="M42" s="100"/>
      <c r="N42" s="98"/>
      <c r="O42" s="98"/>
    </row>
    <row r="43" spans="1:15" ht="15.75" customHeight="1">
      <c r="A43" s="93"/>
      <c r="B43" s="273" t="s">
        <v>256</v>
      </c>
      <c r="C43" s="274"/>
      <c r="D43" s="274"/>
      <c r="E43" s="274"/>
      <c r="F43" s="274"/>
      <c r="G43" s="274"/>
      <c r="H43" s="274"/>
      <c r="I43" s="274"/>
      <c r="J43" s="275"/>
      <c r="K43" s="190">
        <f>K41/K42</f>
        <v>455.23666666666668</v>
      </c>
      <c r="L43" s="98"/>
      <c r="M43" s="100"/>
      <c r="N43" s="98"/>
      <c r="O43" s="98"/>
    </row>
    <row r="44" spans="1:15" ht="15.75" customHeight="1">
      <c r="A44" s="93"/>
      <c r="B44" s="98"/>
      <c r="C44" s="98"/>
      <c r="D44" s="98"/>
      <c r="E44" s="101"/>
      <c r="F44" s="98"/>
      <c r="G44" s="101"/>
      <c r="H44" s="98"/>
      <c r="I44" s="98"/>
      <c r="J44" s="98"/>
      <c r="K44" s="98"/>
      <c r="L44" s="98"/>
      <c r="M44" s="100"/>
      <c r="N44" s="98"/>
      <c r="O44" s="98"/>
    </row>
    <row r="45" spans="1:15" ht="15.75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8"/>
      <c r="M45" s="100"/>
      <c r="N45" s="98"/>
      <c r="O45" s="98"/>
    </row>
    <row r="46" spans="1:15" ht="15.75" customHeight="1">
      <c r="A46" s="93"/>
      <c r="B46" s="276" t="s">
        <v>263</v>
      </c>
      <c r="C46" s="277"/>
      <c r="D46" s="277"/>
      <c r="E46" s="277"/>
      <c r="F46" s="277"/>
      <c r="G46" s="277"/>
      <c r="H46" s="277"/>
      <c r="I46" s="277"/>
      <c r="J46" s="277"/>
      <c r="K46" s="278"/>
      <c r="L46" s="98"/>
      <c r="M46" s="100"/>
      <c r="N46" s="98"/>
      <c r="O46" s="98"/>
    </row>
    <row r="47" spans="1:15" ht="30">
      <c r="A47" s="93"/>
      <c r="B47" s="125" t="s">
        <v>2</v>
      </c>
      <c r="C47" s="125" t="s">
        <v>226</v>
      </c>
      <c r="D47" s="125" t="s">
        <v>227</v>
      </c>
      <c r="E47" s="125" t="s">
        <v>228</v>
      </c>
      <c r="F47" s="125" t="s">
        <v>229</v>
      </c>
      <c r="G47" s="125" t="s">
        <v>230</v>
      </c>
      <c r="H47" s="139" t="s">
        <v>231</v>
      </c>
      <c r="I47" s="125"/>
      <c r="J47" s="125"/>
      <c r="K47" s="139" t="s">
        <v>233</v>
      </c>
      <c r="L47" s="98"/>
      <c r="M47" s="100"/>
      <c r="N47" s="98"/>
      <c r="O47" s="98"/>
    </row>
    <row r="48" spans="1:15" ht="15.75" customHeight="1">
      <c r="A48" s="93"/>
      <c r="B48" s="170">
        <v>22</v>
      </c>
      <c r="C48" s="171" t="s">
        <v>264</v>
      </c>
      <c r="D48" s="172" t="s">
        <v>235</v>
      </c>
      <c r="E48" s="172" t="s">
        <v>236</v>
      </c>
      <c r="F48" s="172">
        <v>2</v>
      </c>
      <c r="G48" s="173">
        <v>316.43</v>
      </c>
      <c r="H48" s="174">
        <f t="shared" ref="H48:H54" si="6">F48*G48</f>
        <v>632.86</v>
      </c>
      <c r="I48" s="141" t="s">
        <v>236</v>
      </c>
      <c r="J48" s="172" t="s">
        <v>236</v>
      </c>
      <c r="K48" s="143">
        <f>(F48*G48)/60</f>
        <v>10.547666666666666</v>
      </c>
      <c r="L48" s="98"/>
      <c r="M48" s="100"/>
      <c r="N48" s="98"/>
      <c r="O48" s="98"/>
    </row>
    <row r="49" spans="1:15" ht="15.75" customHeight="1">
      <c r="A49" s="93"/>
      <c r="B49" s="175">
        <v>23</v>
      </c>
      <c r="C49" s="176" t="s">
        <v>265</v>
      </c>
      <c r="D49" s="177" t="s">
        <v>235</v>
      </c>
      <c r="E49" s="178" t="s">
        <v>236</v>
      </c>
      <c r="F49" s="177">
        <v>2</v>
      </c>
      <c r="G49" s="179">
        <v>149.88999999999999</v>
      </c>
      <c r="H49" s="178">
        <f t="shared" si="6"/>
        <v>299.77999999999997</v>
      </c>
      <c r="I49" s="146" t="s">
        <v>236</v>
      </c>
      <c r="J49" s="177" t="s">
        <v>236</v>
      </c>
      <c r="K49" s="143">
        <f t="shared" ref="K49:K54" si="7">(F49*G49)/60</f>
        <v>4.9963333333333333</v>
      </c>
      <c r="L49" s="98"/>
      <c r="M49" s="100"/>
      <c r="N49" s="98"/>
      <c r="O49" s="98"/>
    </row>
    <row r="50" spans="1:15" ht="45">
      <c r="A50" s="93"/>
      <c r="B50" s="170">
        <v>24</v>
      </c>
      <c r="C50" s="171" t="s">
        <v>266</v>
      </c>
      <c r="D50" s="172" t="s">
        <v>235</v>
      </c>
      <c r="E50" s="172" t="s">
        <v>236</v>
      </c>
      <c r="F50" s="172">
        <v>2</v>
      </c>
      <c r="G50" s="173">
        <v>2492.9899999999998</v>
      </c>
      <c r="H50" s="174">
        <f t="shared" si="6"/>
        <v>4985.9799999999996</v>
      </c>
      <c r="I50" s="141" t="s">
        <v>236</v>
      </c>
      <c r="J50" s="172" t="s">
        <v>236</v>
      </c>
      <c r="K50" s="143">
        <f t="shared" si="7"/>
        <v>83.099666666666664</v>
      </c>
      <c r="L50" s="98"/>
      <c r="M50" s="100"/>
      <c r="N50" s="98"/>
      <c r="O50" s="98"/>
    </row>
    <row r="51" spans="1:15" ht="15.75" customHeight="1">
      <c r="A51" s="93"/>
      <c r="B51" s="175">
        <v>25</v>
      </c>
      <c r="C51" s="180" t="s">
        <v>321</v>
      </c>
      <c r="D51" s="177" t="s">
        <v>235</v>
      </c>
      <c r="E51" s="172" t="s">
        <v>236</v>
      </c>
      <c r="F51" s="177">
        <v>2</v>
      </c>
      <c r="G51" s="179">
        <v>1758.82</v>
      </c>
      <c r="H51" s="178">
        <f t="shared" si="6"/>
        <v>3517.64</v>
      </c>
      <c r="I51" s="146" t="s">
        <v>236</v>
      </c>
      <c r="J51" s="177" t="s">
        <v>236</v>
      </c>
      <c r="K51" s="143">
        <f t="shared" si="7"/>
        <v>58.627333333333333</v>
      </c>
      <c r="L51" s="98"/>
      <c r="M51" s="100"/>
      <c r="N51" s="98"/>
      <c r="O51" s="98"/>
    </row>
    <row r="52" spans="1:15" ht="15.75" customHeight="1">
      <c r="A52" s="102"/>
      <c r="B52" s="170">
        <v>26</v>
      </c>
      <c r="C52" s="181" t="s">
        <v>268</v>
      </c>
      <c r="D52" s="172" t="s">
        <v>235</v>
      </c>
      <c r="E52" s="172" t="s">
        <v>236</v>
      </c>
      <c r="F52" s="172">
        <v>2</v>
      </c>
      <c r="G52" s="173">
        <v>1000</v>
      </c>
      <c r="H52" s="174">
        <f t="shared" si="6"/>
        <v>2000</v>
      </c>
      <c r="I52" s="141" t="s">
        <v>236</v>
      </c>
      <c r="J52" s="172" t="s">
        <v>236</v>
      </c>
      <c r="K52" s="143">
        <f t="shared" si="7"/>
        <v>33.333333333333336</v>
      </c>
      <c r="L52" s="98"/>
      <c r="M52" s="100"/>
      <c r="N52" s="98"/>
      <c r="O52" s="98"/>
    </row>
    <row r="53" spans="1:15" ht="15.75" customHeight="1">
      <c r="A53" s="102"/>
      <c r="B53" s="175">
        <v>27</v>
      </c>
      <c r="C53" s="182" t="s">
        <v>269</v>
      </c>
      <c r="D53" s="177" t="s">
        <v>44</v>
      </c>
      <c r="E53" s="172" t="s">
        <v>236</v>
      </c>
      <c r="F53" s="177">
        <v>2</v>
      </c>
      <c r="G53" s="179">
        <v>2900</v>
      </c>
      <c r="H53" s="178">
        <f t="shared" si="6"/>
        <v>5800</v>
      </c>
      <c r="I53" s="146" t="s">
        <v>236</v>
      </c>
      <c r="J53" s="177" t="s">
        <v>236</v>
      </c>
      <c r="K53" s="143">
        <f>(F53*G53)/60</f>
        <v>96.666666666666671</v>
      </c>
      <c r="L53" s="98"/>
      <c r="M53" s="100"/>
      <c r="N53" s="98"/>
      <c r="O53" s="98"/>
    </row>
    <row r="54" spans="1:15" ht="15.75" customHeight="1">
      <c r="A54" s="102"/>
      <c r="B54" s="170">
        <v>28</v>
      </c>
      <c r="C54" s="171" t="s">
        <v>270</v>
      </c>
      <c r="D54" s="172" t="s">
        <v>235</v>
      </c>
      <c r="E54" s="172" t="s">
        <v>236</v>
      </c>
      <c r="F54" s="172">
        <v>4</v>
      </c>
      <c r="G54" s="173">
        <v>211.5</v>
      </c>
      <c r="H54" s="174">
        <f t="shared" si="6"/>
        <v>846</v>
      </c>
      <c r="I54" s="141" t="s">
        <v>236</v>
      </c>
      <c r="J54" s="172" t="s">
        <v>236</v>
      </c>
      <c r="K54" s="143">
        <f t="shared" si="7"/>
        <v>14.1</v>
      </c>
      <c r="L54" s="98"/>
      <c r="M54" s="100"/>
      <c r="N54" s="98"/>
      <c r="O54" s="98"/>
    </row>
    <row r="55" spans="1:15" ht="15.75" customHeight="1">
      <c r="A55" s="102"/>
      <c r="B55" s="279" t="s">
        <v>11</v>
      </c>
      <c r="C55" s="280"/>
      <c r="D55" s="280"/>
      <c r="E55" s="280"/>
      <c r="F55" s="280"/>
      <c r="G55" s="280"/>
      <c r="H55" s="280"/>
      <c r="I55" s="280"/>
      <c r="J55" s="281"/>
      <c r="K55" s="192">
        <f>SUM(K48:K54)</f>
        <v>301.37100000000004</v>
      </c>
      <c r="L55" s="103"/>
      <c r="M55" s="100"/>
      <c r="N55" s="98"/>
      <c r="O55" s="98"/>
    </row>
    <row r="56" spans="1:15" ht="15.75" customHeight="1">
      <c r="A56" s="93"/>
      <c r="B56" s="282" t="s">
        <v>255</v>
      </c>
      <c r="C56" s="283"/>
      <c r="D56" s="283"/>
      <c r="E56" s="283"/>
      <c r="F56" s="283"/>
      <c r="G56" s="283"/>
      <c r="H56" s="283"/>
      <c r="I56" s="283"/>
      <c r="J56" s="284"/>
      <c r="K56" s="193">
        <v>3</v>
      </c>
      <c r="L56" s="103"/>
      <c r="M56" s="100"/>
      <c r="N56" s="98"/>
      <c r="O56" s="98"/>
    </row>
    <row r="57" spans="1:15" ht="15.75" customHeight="1">
      <c r="B57" s="273" t="s">
        <v>256</v>
      </c>
      <c r="C57" s="274"/>
      <c r="D57" s="274"/>
      <c r="E57" s="274"/>
      <c r="F57" s="274"/>
      <c r="G57" s="274"/>
      <c r="H57" s="274"/>
      <c r="I57" s="274"/>
      <c r="J57" s="275"/>
      <c r="K57" s="192">
        <f>K55/K56</f>
        <v>100.45700000000001</v>
      </c>
      <c r="L57" s="103"/>
      <c r="M57" s="100"/>
      <c r="N57" s="98"/>
      <c r="O57" s="98"/>
    </row>
    <row r="58" spans="1:15" ht="15.75" customHeight="1">
      <c r="A58" s="93"/>
      <c r="B58" s="98"/>
      <c r="C58" s="98"/>
      <c r="D58" s="98"/>
      <c r="E58" s="101"/>
      <c r="F58" s="98"/>
      <c r="G58" s="101"/>
      <c r="H58" s="104"/>
      <c r="I58" s="104"/>
      <c r="J58" s="104"/>
      <c r="K58" s="104"/>
      <c r="L58" s="98"/>
      <c r="M58" s="100"/>
      <c r="N58" s="98"/>
      <c r="O58" s="98"/>
    </row>
    <row r="59" spans="1:15" ht="15.75" customHeight="1">
      <c r="A59" s="93"/>
      <c r="B59" s="98"/>
      <c r="C59" s="98"/>
      <c r="D59" s="98"/>
      <c r="E59" s="101"/>
      <c r="F59" s="98"/>
      <c r="G59" s="101"/>
      <c r="H59" s="98"/>
      <c r="I59" s="98"/>
      <c r="J59" s="98"/>
      <c r="K59" s="98"/>
      <c r="L59" s="98"/>
      <c r="M59" s="100"/>
      <c r="N59" s="98"/>
      <c r="O59" s="98"/>
    </row>
    <row r="60" spans="1:15" ht="15.75" customHeight="1">
      <c r="A60" s="93"/>
      <c r="B60" s="98"/>
      <c r="C60" s="98"/>
      <c r="D60" s="98"/>
      <c r="E60" s="101"/>
      <c r="F60" s="98"/>
      <c r="G60" s="101"/>
      <c r="H60" s="98"/>
      <c r="I60" s="98"/>
      <c r="J60" s="98"/>
      <c r="K60" s="98"/>
      <c r="L60" s="98"/>
      <c r="M60" s="100"/>
      <c r="N60" s="98"/>
      <c r="O60" s="98"/>
    </row>
    <row r="61" spans="1:15" ht="15.75" customHeight="1">
      <c r="A61" s="93"/>
      <c r="B61" s="98"/>
      <c r="C61" s="105"/>
      <c r="D61" s="105"/>
      <c r="E61" s="106"/>
      <c r="F61" s="105"/>
      <c r="G61" s="106"/>
      <c r="H61" s="105"/>
      <c r="I61" s="105"/>
      <c r="J61" s="105"/>
      <c r="K61" s="105"/>
      <c r="L61" s="98"/>
      <c r="M61" s="100"/>
      <c r="N61" s="98"/>
      <c r="O61" s="98"/>
    </row>
    <row r="62" spans="1:15" ht="31.5">
      <c r="A62" s="93"/>
      <c r="B62" s="107"/>
      <c r="C62" s="108" t="s">
        <v>271</v>
      </c>
      <c r="D62" s="108"/>
      <c r="E62" s="109"/>
      <c r="F62" s="108"/>
      <c r="G62" s="109"/>
      <c r="H62" s="108"/>
      <c r="I62" s="108"/>
      <c r="J62" s="108"/>
      <c r="K62" s="194">
        <f>SUM(K28,K43,K57)</f>
        <v>1101.2231111111112</v>
      </c>
      <c r="L62" s="103"/>
      <c r="M62" s="100"/>
      <c r="N62" s="98"/>
      <c r="O62" s="98"/>
    </row>
    <row r="63" spans="1:15" ht="15.75" customHeight="1">
      <c r="A63" s="93"/>
      <c r="B63" s="98"/>
      <c r="C63" s="104"/>
      <c r="D63" s="104"/>
      <c r="E63" s="110"/>
      <c r="F63" s="104"/>
      <c r="G63" s="110"/>
      <c r="H63" s="104"/>
      <c r="I63" s="104"/>
      <c r="J63" s="104"/>
      <c r="K63" s="104"/>
      <c r="L63" s="98"/>
      <c r="M63" s="100"/>
      <c r="N63" s="98"/>
      <c r="O63" s="98"/>
    </row>
    <row r="64" spans="1:15" ht="15" customHeight="1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</row>
    <row r="65" spans="1:15" ht="15" customHeight="1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</row>
    <row r="66" spans="1:15" ht="15" customHeight="1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</row>
    <row r="67" spans="1:15" ht="15" customHeight="1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</row>
    <row r="68" spans="1:15" ht="15" customHeight="1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</row>
    <row r="69" spans="1:15" ht="15" customHeight="1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</row>
    <row r="70" spans="1:15" ht="15" customHeight="1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ht="15" customHeight="1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</row>
    <row r="72" spans="1:15" ht="15" customHeight="1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</row>
  </sheetData>
  <mergeCells count="12">
    <mergeCell ref="B41:J41"/>
    <mergeCell ref="B42:J42"/>
    <mergeCell ref="B11:K11"/>
    <mergeCell ref="B26:J26"/>
    <mergeCell ref="B27:J27"/>
    <mergeCell ref="B28:J28"/>
    <mergeCell ref="B31:K31"/>
    <mergeCell ref="B43:J43"/>
    <mergeCell ref="B46:K46"/>
    <mergeCell ref="B55:J55"/>
    <mergeCell ref="B56:J56"/>
    <mergeCell ref="B57:J57"/>
  </mergeCells>
  <printOptions horizontalCentered="1" gridLines="1"/>
  <pageMargins left="0.7" right="0.7" top="0.75" bottom="0.75" header="0" footer="0"/>
  <pageSetup paperSize="9" scale="59" fitToHeight="0" pageOrder="overThenDown" orientation="landscape" cellComments="atEnd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AE976"/>
  <sheetViews>
    <sheetView topLeftCell="A37" workbookViewId="0">
      <selection activeCell="F6" sqref="F6"/>
    </sheetView>
  </sheetViews>
  <sheetFormatPr defaultColWidth="14.42578125" defaultRowHeight="15" customHeight="1"/>
  <cols>
    <col min="1" max="1" width="6.5703125" customWidth="1"/>
    <col min="2" max="2" width="7.85546875" customWidth="1"/>
    <col min="3" max="3" width="42.28515625" customWidth="1"/>
    <col min="4" max="4" width="20.140625" customWidth="1"/>
    <col min="5" max="5" width="11" customWidth="1"/>
    <col min="6" max="6" width="8.42578125" customWidth="1"/>
    <col min="7" max="7" width="13.7109375" customWidth="1"/>
    <col min="8" max="8" width="14.140625" customWidth="1"/>
    <col min="9" max="10" width="12.5703125" customWidth="1"/>
    <col min="11" max="11" width="12.140625" customWidth="1"/>
    <col min="12" max="31" width="12.5703125" customWidth="1"/>
  </cols>
  <sheetData>
    <row r="1" spans="1:31" ht="15.75" customHeight="1">
      <c r="A1" s="93"/>
      <c r="B1" s="93"/>
      <c r="C1" s="94"/>
      <c r="D1" s="94"/>
      <c r="E1" s="94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ht="15.75" customHeight="1">
      <c r="A2" s="93"/>
      <c r="B2" s="119"/>
      <c r="C2" s="117" t="s">
        <v>215</v>
      </c>
      <c r="D2" s="96" t="s">
        <v>216</v>
      </c>
      <c r="E2" s="117" t="s">
        <v>217</v>
      </c>
      <c r="F2" s="96" t="s">
        <v>218</v>
      </c>
      <c r="G2" s="97"/>
      <c r="H2" s="97"/>
      <c r="I2" s="97"/>
      <c r="J2" s="97"/>
      <c r="K2" s="97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31" ht="15.75" customHeight="1">
      <c r="A3" s="93"/>
      <c r="B3" s="119"/>
      <c r="C3" s="95" t="s">
        <v>219</v>
      </c>
      <c r="D3" s="96">
        <v>3</v>
      </c>
      <c r="E3" s="95">
        <v>1</v>
      </c>
      <c r="F3" s="96">
        <v>1</v>
      </c>
      <c r="G3" s="97"/>
      <c r="H3" s="97"/>
      <c r="I3" s="97"/>
      <c r="J3" s="97"/>
      <c r="K3" s="97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1" ht="15.75" customHeight="1">
      <c r="A4" s="93"/>
      <c r="B4" s="119"/>
      <c r="C4" s="95" t="s">
        <v>11</v>
      </c>
      <c r="D4" s="96">
        <v>60000</v>
      </c>
      <c r="E4" s="95">
        <v>16000</v>
      </c>
      <c r="F4" s="96">
        <v>19000</v>
      </c>
      <c r="G4" s="97"/>
      <c r="H4" s="97"/>
      <c r="I4" s="97"/>
      <c r="J4" s="97"/>
      <c r="K4" s="97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5.75" customHeight="1">
      <c r="A5" s="93"/>
      <c r="B5" s="97"/>
      <c r="C5" s="95" t="s">
        <v>220</v>
      </c>
      <c r="D5" s="96">
        <v>7000</v>
      </c>
      <c r="E5" s="95">
        <v>3000</v>
      </c>
      <c r="F5" s="96">
        <v>2000</v>
      </c>
      <c r="G5" s="97"/>
      <c r="H5" s="97"/>
      <c r="I5" s="97"/>
      <c r="J5" s="97"/>
      <c r="K5" s="97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1" ht="15.75" customHeight="1">
      <c r="A6" s="93"/>
      <c r="B6" s="97"/>
      <c r="C6" s="95" t="s">
        <v>221</v>
      </c>
      <c r="D6" s="96">
        <v>33000</v>
      </c>
      <c r="E6" s="95">
        <v>9000</v>
      </c>
      <c r="F6" s="96">
        <v>12000</v>
      </c>
      <c r="G6" s="97"/>
      <c r="H6" s="97"/>
      <c r="I6" s="97"/>
      <c r="J6" s="97"/>
      <c r="K6" s="97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1" ht="15.75" customHeight="1">
      <c r="A7" s="93"/>
      <c r="B7" s="97"/>
      <c r="C7" s="95" t="s">
        <v>222</v>
      </c>
      <c r="D7" s="96">
        <v>20000</v>
      </c>
      <c r="E7" s="95">
        <v>6000</v>
      </c>
      <c r="F7" s="96">
        <v>1000</v>
      </c>
      <c r="G7" s="97"/>
      <c r="H7" s="97"/>
      <c r="I7" s="97"/>
      <c r="J7" s="97"/>
      <c r="K7" s="97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ht="15.75" customHeight="1">
      <c r="A8" s="93"/>
      <c r="B8" s="97"/>
      <c r="C8" s="95" t="s">
        <v>223</v>
      </c>
      <c r="D8" s="96">
        <v>50</v>
      </c>
      <c r="E8" s="95">
        <v>25</v>
      </c>
      <c r="F8" s="96">
        <v>30</v>
      </c>
      <c r="G8" s="97"/>
      <c r="H8" s="97"/>
      <c r="I8" s="97"/>
      <c r="J8" s="97"/>
      <c r="K8" s="97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1" ht="15.75" customHeight="1">
      <c r="A9" s="93"/>
      <c r="B9" s="97"/>
      <c r="C9" s="95" t="s">
        <v>224</v>
      </c>
      <c r="D9" s="96">
        <v>5</v>
      </c>
      <c r="E9" s="95">
        <v>15</v>
      </c>
      <c r="F9" s="96">
        <v>15</v>
      </c>
      <c r="G9" s="97"/>
      <c r="H9" s="97"/>
      <c r="I9" s="97"/>
      <c r="J9" s="97"/>
      <c r="K9" s="97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19.5" customHeight="1">
      <c r="A10" s="93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1:31" ht="19.5" customHeight="1">
      <c r="A11" s="93"/>
      <c r="B11" s="276" t="s">
        <v>272</v>
      </c>
      <c r="C11" s="277"/>
      <c r="D11" s="277"/>
      <c r="E11" s="277"/>
      <c r="F11" s="277"/>
      <c r="G11" s="277"/>
      <c r="H11" s="277"/>
      <c r="I11" s="277"/>
      <c r="J11" s="277"/>
      <c r="K11" s="278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ht="30">
      <c r="A12" s="93"/>
      <c r="B12" s="125" t="s">
        <v>2</v>
      </c>
      <c r="C12" s="125" t="s">
        <v>226</v>
      </c>
      <c r="D12" s="125" t="s">
        <v>227</v>
      </c>
      <c r="E12" s="125" t="s">
        <v>228</v>
      </c>
      <c r="F12" s="125" t="s">
        <v>229</v>
      </c>
      <c r="G12" s="125" t="s">
        <v>230</v>
      </c>
      <c r="H12" s="139" t="s">
        <v>231</v>
      </c>
      <c r="I12" s="125" t="s">
        <v>232</v>
      </c>
      <c r="J12" s="125"/>
      <c r="K12" s="139" t="s">
        <v>233</v>
      </c>
      <c r="L12" s="98"/>
      <c r="M12" s="100"/>
      <c r="N12" s="98"/>
      <c r="O12" s="98"/>
      <c r="P12" s="98"/>
      <c r="Q12" s="98"/>
      <c r="R12" s="98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ht="15.75" customHeight="1">
      <c r="A13" s="93"/>
      <c r="B13" s="140">
        <v>1</v>
      </c>
      <c r="C13" s="128" t="s">
        <v>234</v>
      </c>
      <c r="D13" s="141" t="s">
        <v>235</v>
      </c>
      <c r="E13" s="141" t="s">
        <v>236</v>
      </c>
      <c r="F13" s="172">
        <v>1</v>
      </c>
      <c r="G13" s="142">
        <v>75</v>
      </c>
      <c r="H13" s="143">
        <f>F13*G13</f>
        <v>75</v>
      </c>
      <c r="I13" s="141">
        <v>1</v>
      </c>
      <c r="J13" s="141" t="s">
        <v>237</v>
      </c>
      <c r="K13" s="143">
        <f t="shared" ref="K13:K25" si="0">(F13*G13*I13)/12</f>
        <v>6.25</v>
      </c>
      <c r="L13" s="98"/>
      <c r="M13" s="100"/>
      <c r="N13" s="98"/>
      <c r="O13" s="98"/>
      <c r="P13" s="98"/>
      <c r="Q13" s="98"/>
      <c r="R13" s="98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 ht="15.75" customHeight="1">
      <c r="A14" s="93"/>
      <c r="B14" s="144">
        <v>2</v>
      </c>
      <c r="C14" s="145" t="s">
        <v>238</v>
      </c>
      <c r="D14" s="146" t="s">
        <v>235</v>
      </c>
      <c r="E14" s="127" t="s">
        <v>236</v>
      </c>
      <c r="F14" s="177">
        <v>1</v>
      </c>
      <c r="G14" s="147">
        <v>54.57</v>
      </c>
      <c r="H14" s="127">
        <f t="shared" ref="H14:H25" si="1">F14*G14</f>
        <v>54.57</v>
      </c>
      <c r="I14" s="146">
        <v>1</v>
      </c>
      <c r="J14" s="146" t="s">
        <v>237</v>
      </c>
      <c r="K14" s="127">
        <f t="shared" si="0"/>
        <v>4.5475000000000003</v>
      </c>
      <c r="L14" s="98"/>
      <c r="M14" s="100"/>
      <c r="N14" s="98"/>
      <c r="O14" s="98"/>
      <c r="P14" s="98"/>
      <c r="Q14" s="98"/>
      <c r="R14" s="98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 ht="15.75" customHeight="1">
      <c r="A15" s="93"/>
      <c r="B15" s="140">
        <v>3</v>
      </c>
      <c r="C15" s="128" t="s">
        <v>239</v>
      </c>
      <c r="D15" s="141" t="s">
        <v>235</v>
      </c>
      <c r="E15" s="141" t="s">
        <v>236</v>
      </c>
      <c r="F15" s="172">
        <v>1</v>
      </c>
      <c r="G15" s="142">
        <v>35.5</v>
      </c>
      <c r="H15" s="143">
        <f t="shared" si="1"/>
        <v>35.5</v>
      </c>
      <c r="I15" s="141">
        <v>1</v>
      </c>
      <c r="J15" s="141" t="s">
        <v>237</v>
      </c>
      <c r="K15" s="143">
        <f t="shared" si="0"/>
        <v>2.9583333333333335</v>
      </c>
      <c r="L15" s="98"/>
      <c r="M15" s="100"/>
      <c r="N15" s="98"/>
      <c r="O15" s="98"/>
      <c r="P15" s="98"/>
      <c r="Q15" s="98"/>
      <c r="R15" s="98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 ht="15.75" customHeight="1">
      <c r="A16" s="93"/>
      <c r="B16" s="144">
        <v>4</v>
      </c>
      <c r="C16" s="145" t="s">
        <v>240</v>
      </c>
      <c r="D16" s="146" t="s">
        <v>235</v>
      </c>
      <c r="E16" s="146" t="s">
        <v>236</v>
      </c>
      <c r="F16" s="177">
        <v>1</v>
      </c>
      <c r="G16" s="147">
        <v>69.5</v>
      </c>
      <c r="H16" s="127">
        <f t="shared" si="1"/>
        <v>69.5</v>
      </c>
      <c r="I16" s="146">
        <v>1</v>
      </c>
      <c r="J16" s="146" t="s">
        <v>237</v>
      </c>
      <c r="K16" s="127">
        <f t="shared" si="0"/>
        <v>5.791666666666667</v>
      </c>
      <c r="L16" s="98"/>
      <c r="M16" s="100"/>
      <c r="N16" s="98"/>
      <c r="O16" s="98"/>
      <c r="P16" s="98"/>
      <c r="Q16" s="98"/>
      <c r="R16" s="98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ht="15.75" customHeight="1">
      <c r="A17" s="93"/>
      <c r="B17" s="140">
        <v>5</v>
      </c>
      <c r="C17" s="128" t="s">
        <v>241</v>
      </c>
      <c r="D17" s="141" t="s">
        <v>235</v>
      </c>
      <c r="E17" s="141" t="s">
        <v>236</v>
      </c>
      <c r="F17" s="172">
        <v>1</v>
      </c>
      <c r="G17" s="142">
        <v>46.99</v>
      </c>
      <c r="H17" s="143">
        <f t="shared" si="1"/>
        <v>46.99</v>
      </c>
      <c r="I17" s="141">
        <v>1</v>
      </c>
      <c r="J17" s="141" t="s">
        <v>237</v>
      </c>
      <c r="K17" s="143">
        <f t="shared" si="0"/>
        <v>3.9158333333333335</v>
      </c>
      <c r="L17" s="98"/>
      <c r="M17" s="100"/>
      <c r="N17" s="98"/>
      <c r="O17" s="98"/>
      <c r="P17" s="98"/>
      <c r="Q17" s="98"/>
      <c r="R17" s="98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15.75" customHeight="1">
      <c r="A18" s="93"/>
      <c r="B18" s="144">
        <v>6</v>
      </c>
      <c r="C18" s="128" t="s">
        <v>242</v>
      </c>
      <c r="D18" s="146" t="s">
        <v>243</v>
      </c>
      <c r="E18" s="148" t="s">
        <v>236</v>
      </c>
      <c r="F18" s="183">
        <v>20</v>
      </c>
      <c r="G18" s="147">
        <v>1.59</v>
      </c>
      <c r="H18" s="127">
        <f t="shared" si="1"/>
        <v>31.8</v>
      </c>
      <c r="I18" s="146">
        <v>12</v>
      </c>
      <c r="J18" s="146" t="s">
        <v>244</v>
      </c>
      <c r="K18" s="127">
        <f t="shared" si="0"/>
        <v>31.8</v>
      </c>
      <c r="L18" s="98"/>
      <c r="M18" s="100"/>
      <c r="N18" s="98"/>
      <c r="O18" s="98"/>
      <c r="P18" s="98"/>
      <c r="Q18" s="98"/>
      <c r="R18" s="98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15.75" customHeight="1">
      <c r="A19" s="93"/>
      <c r="B19" s="140">
        <v>7</v>
      </c>
      <c r="C19" s="128" t="s">
        <v>245</v>
      </c>
      <c r="D19" s="141" t="s">
        <v>246</v>
      </c>
      <c r="E19" s="149" t="s">
        <v>236</v>
      </c>
      <c r="F19" s="184">
        <v>50</v>
      </c>
      <c r="G19" s="142">
        <v>7.38</v>
      </c>
      <c r="H19" s="143">
        <f t="shared" si="1"/>
        <v>369</v>
      </c>
      <c r="I19" s="141">
        <v>12</v>
      </c>
      <c r="J19" s="141" t="s">
        <v>244</v>
      </c>
      <c r="K19" s="143">
        <f t="shared" si="0"/>
        <v>369</v>
      </c>
      <c r="L19" s="98"/>
      <c r="M19" s="100"/>
      <c r="N19" s="98"/>
      <c r="O19" s="98"/>
      <c r="P19" s="98"/>
      <c r="Q19" s="98"/>
      <c r="R19" s="98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15.75" customHeight="1">
      <c r="A20" s="93"/>
      <c r="B20" s="144">
        <v>8</v>
      </c>
      <c r="C20" s="185" t="s">
        <v>247</v>
      </c>
      <c r="D20" s="146" t="s">
        <v>289</v>
      </c>
      <c r="E20" s="148" t="s">
        <v>236</v>
      </c>
      <c r="F20" s="124">
        <v>1</v>
      </c>
      <c r="G20" s="200">
        <v>161.6</v>
      </c>
      <c r="H20" s="127">
        <f t="shared" si="1"/>
        <v>161.6</v>
      </c>
      <c r="I20" s="146">
        <v>12</v>
      </c>
      <c r="J20" s="146" t="s">
        <v>244</v>
      </c>
      <c r="K20" s="127">
        <f t="shared" si="0"/>
        <v>161.6</v>
      </c>
      <c r="L20" s="98"/>
      <c r="M20" s="100"/>
      <c r="N20" s="98"/>
      <c r="O20" s="98"/>
      <c r="P20" s="98"/>
      <c r="Q20" s="98"/>
      <c r="R20" s="98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5.75" customHeight="1">
      <c r="A21" s="93"/>
      <c r="B21" s="140">
        <v>9</v>
      </c>
      <c r="C21" s="128" t="s">
        <v>248</v>
      </c>
      <c r="D21" s="141" t="s">
        <v>249</v>
      </c>
      <c r="E21" s="149" t="s">
        <v>236</v>
      </c>
      <c r="F21" s="184">
        <v>1</v>
      </c>
      <c r="G21" s="142">
        <v>20.34</v>
      </c>
      <c r="H21" s="143">
        <f t="shared" si="1"/>
        <v>20.34</v>
      </c>
      <c r="I21" s="141">
        <v>12</v>
      </c>
      <c r="J21" s="141" t="s">
        <v>244</v>
      </c>
      <c r="K21" s="143">
        <f t="shared" si="0"/>
        <v>20.34</v>
      </c>
      <c r="L21" s="98"/>
      <c r="M21" s="100"/>
      <c r="N21" s="98"/>
      <c r="O21" s="98"/>
      <c r="P21" s="98"/>
      <c r="Q21" s="98"/>
      <c r="R21" s="98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15.75" customHeight="1">
      <c r="A22" s="93"/>
      <c r="B22" s="144">
        <v>10</v>
      </c>
      <c r="C22" s="145" t="s">
        <v>250</v>
      </c>
      <c r="D22" s="146" t="s">
        <v>251</v>
      </c>
      <c r="E22" s="148" t="s">
        <v>236</v>
      </c>
      <c r="F22" s="183">
        <v>1</v>
      </c>
      <c r="G22" s="147">
        <v>40.950000000000003</v>
      </c>
      <c r="H22" s="127">
        <f t="shared" si="1"/>
        <v>40.950000000000003</v>
      </c>
      <c r="I22" s="146">
        <v>12</v>
      </c>
      <c r="J22" s="146" t="s">
        <v>244</v>
      </c>
      <c r="K22" s="127">
        <f t="shared" si="0"/>
        <v>40.950000000000003</v>
      </c>
      <c r="L22" s="98"/>
      <c r="M22" s="100"/>
      <c r="N22" s="98"/>
      <c r="O22" s="98"/>
      <c r="P22" s="98"/>
      <c r="Q22" s="98"/>
      <c r="R22" s="98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15.75" customHeight="1">
      <c r="A23" s="93"/>
      <c r="B23" s="140">
        <v>11</v>
      </c>
      <c r="C23" s="128" t="s">
        <v>252</v>
      </c>
      <c r="D23" s="141" t="s">
        <v>44</v>
      </c>
      <c r="E23" s="149" t="s">
        <v>236</v>
      </c>
      <c r="F23" s="184">
        <v>1</v>
      </c>
      <c r="G23" s="142">
        <v>25</v>
      </c>
      <c r="H23" s="143">
        <f t="shared" si="1"/>
        <v>25</v>
      </c>
      <c r="I23" s="141">
        <v>2</v>
      </c>
      <c r="J23" s="141" t="s">
        <v>260</v>
      </c>
      <c r="K23" s="143">
        <f t="shared" si="0"/>
        <v>4.166666666666667</v>
      </c>
      <c r="L23" s="98"/>
      <c r="M23" s="100"/>
      <c r="N23" s="98"/>
      <c r="O23" s="98"/>
      <c r="P23" s="98"/>
      <c r="Q23" s="98"/>
      <c r="R23" s="98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15.75" customHeight="1">
      <c r="A24" s="93"/>
      <c r="B24" s="144">
        <v>12</v>
      </c>
      <c r="C24" s="151" t="s">
        <v>253</v>
      </c>
      <c r="D24" s="124" t="s">
        <v>44</v>
      </c>
      <c r="E24" s="148" t="s">
        <v>236</v>
      </c>
      <c r="F24" s="183">
        <v>1</v>
      </c>
      <c r="G24" s="152">
        <v>26.9</v>
      </c>
      <c r="H24" s="127">
        <f t="shared" si="1"/>
        <v>26.9</v>
      </c>
      <c r="I24" s="124">
        <v>2</v>
      </c>
      <c r="J24" s="146" t="s">
        <v>260</v>
      </c>
      <c r="K24" s="127">
        <f t="shared" si="0"/>
        <v>4.4833333333333334</v>
      </c>
      <c r="L24" s="98"/>
      <c r="M24" s="100"/>
      <c r="N24" s="98"/>
      <c r="O24" s="98"/>
      <c r="P24" s="98"/>
      <c r="Q24" s="98"/>
      <c r="R24" s="98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ht="15.75" customHeight="1">
      <c r="A25" s="93"/>
      <c r="B25" s="140">
        <v>13</v>
      </c>
      <c r="C25" s="153" t="s">
        <v>254</v>
      </c>
      <c r="D25" s="149" t="s">
        <v>44</v>
      </c>
      <c r="E25" s="195" t="s">
        <v>236</v>
      </c>
      <c r="F25" s="184">
        <v>1</v>
      </c>
      <c r="G25" s="154">
        <v>159.51</v>
      </c>
      <c r="H25" s="143">
        <f t="shared" si="1"/>
        <v>159.51</v>
      </c>
      <c r="I25" s="150">
        <v>2</v>
      </c>
      <c r="J25" s="141" t="s">
        <v>260</v>
      </c>
      <c r="K25" s="143">
        <f t="shared" si="0"/>
        <v>26.584999999999997</v>
      </c>
      <c r="L25" s="98"/>
      <c r="M25" s="100"/>
      <c r="N25" s="98"/>
      <c r="O25" s="98"/>
      <c r="P25" s="98"/>
      <c r="Q25" s="98"/>
      <c r="R25" s="98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ht="15.75" customHeight="1">
      <c r="A26" s="93"/>
      <c r="B26" s="292" t="s">
        <v>11</v>
      </c>
      <c r="C26" s="289"/>
      <c r="D26" s="289"/>
      <c r="E26" s="289"/>
      <c r="F26" s="289"/>
      <c r="G26" s="289"/>
      <c r="H26" s="289"/>
      <c r="I26" s="289"/>
      <c r="J26" s="290"/>
      <c r="K26" s="188">
        <f>SUM(K13:K25)</f>
        <v>682.38833333333343</v>
      </c>
      <c r="L26" s="98"/>
      <c r="M26" s="100"/>
      <c r="N26" s="98"/>
      <c r="O26" s="98"/>
      <c r="P26" s="98"/>
      <c r="Q26" s="98"/>
      <c r="R26" s="98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ht="16.5" customHeight="1">
      <c r="A27" s="93"/>
      <c r="B27" s="282" t="s">
        <v>255</v>
      </c>
      <c r="C27" s="283"/>
      <c r="D27" s="283"/>
      <c r="E27" s="283"/>
      <c r="F27" s="283"/>
      <c r="G27" s="283"/>
      <c r="H27" s="283"/>
      <c r="I27" s="283"/>
      <c r="J27" s="284"/>
      <c r="K27" s="189">
        <v>1</v>
      </c>
      <c r="L27" s="98"/>
      <c r="M27" s="100"/>
      <c r="N27" s="98"/>
      <c r="O27" s="98"/>
      <c r="P27" s="98"/>
      <c r="Q27" s="98"/>
      <c r="R27" s="98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ht="16.5" customHeight="1">
      <c r="A28" s="93"/>
      <c r="B28" s="273" t="s">
        <v>256</v>
      </c>
      <c r="C28" s="274"/>
      <c r="D28" s="274"/>
      <c r="E28" s="274"/>
      <c r="F28" s="274"/>
      <c r="G28" s="274"/>
      <c r="H28" s="274"/>
      <c r="I28" s="274"/>
      <c r="J28" s="275"/>
      <c r="K28" s="190">
        <f>K26/K27</f>
        <v>682.38833333333343</v>
      </c>
      <c r="L28" s="98"/>
      <c r="M28" s="100"/>
      <c r="N28" s="98"/>
      <c r="O28" s="98"/>
      <c r="P28" s="98"/>
      <c r="Q28" s="98"/>
      <c r="R28" s="98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ht="15.75" customHeight="1">
      <c r="A29" s="93"/>
      <c r="B29" s="98"/>
      <c r="C29" s="98"/>
      <c r="D29" s="98"/>
      <c r="E29" s="101"/>
      <c r="F29" s="98"/>
      <c r="G29" s="101"/>
      <c r="H29" s="98"/>
      <c r="I29" s="98"/>
      <c r="J29" s="98"/>
      <c r="K29" s="98"/>
      <c r="L29" s="98"/>
      <c r="M29" s="100"/>
      <c r="N29" s="98"/>
      <c r="O29" s="98"/>
      <c r="P29" s="98"/>
      <c r="Q29" s="98"/>
      <c r="R29" s="98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ht="15.75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8"/>
      <c r="M30" s="100"/>
      <c r="N30" s="98"/>
      <c r="O30" s="98"/>
      <c r="P30" s="98"/>
      <c r="Q30" s="98"/>
      <c r="R30" s="98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ht="15.75" customHeight="1">
      <c r="A31" s="93"/>
      <c r="B31" s="276" t="s">
        <v>323</v>
      </c>
      <c r="C31" s="277"/>
      <c r="D31" s="277"/>
      <c r="E31" s="277"/>
      <c r="F31" s="277"/>
      <c r="G31" s="277"/>
      <c r="H31" s="277"/>
      <c r="I31" s="277"/>
      <c r="J31" s="277"/>
      <c r="K31" s="278"/>
      <c r="L31" s="98"/>
      <c r="M31" s="100"/>
      <c r="N31" s="98"/>
      <c r="O31" s="98"/>
      <c r="P31" s="98"/>
      <c r="Q31" s="98"/>
      <c r="R31" s="98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ht="30">
      <c r="A32" s="93"/>
      <c r="B32" s="125" t="s">
        <v>2</v>
      </c>
      <c r="C32" s="125" t="s">
        <v>226</v>
      </c>
      <c r="D32" s="125" t="s">
        <v>227</v>
      </c>
      <c r="E32" s="125" t="s">
        <v>228</v>
      </c>
      <c r="F32" s="125" t="s">
        <v>229</v>
      </c>
      <c r="G32" s="125" t="s">
        <v>230</v>
      </c>
      <c r="H32" s="139" t="s">
        <v>231</v>
      </c>
      <c r="I32" s="125" t="s">
        <v>232</v>
      </c>
      <c r="J32" s="125"/>
      <c r="K32" s="139" t="s">
        <v>233</v>
      </c>
      <c r="L32" s="98"/>
      <c r="M32" s="100"/>
      <c r="N32" s="98"/>
      <c r="O32" s="98"/>
      <c r="P32" s="98"/>
      <c r="Q32" s="98"/>
      <c r="R32" s="98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ht="15.75" customHeight="1">
      <c r="A33" s="93"/>
      <c r="B33" s="140">
        <v>14</v>
      </c>
      <c r="C33" s="128" t="s">
        <v>257</v>
      </c>
      <c r="D33" s="141" t="s">
        <v>258</v>
      </c>
      <c r="E33" s="149" t="s">
        <v>236</v>
      </c>
      <c r="F33" s="150">
        <v>1</v>
      </c>
      <c r="G33" s="142">
        <v>310.64</v>
      </c>
      <c r="H33" s="143">
        <f t="shared" ref="H33:H36" si="2">F33*G33</f>
        <v>310.64</v>
      </c>
      <c r="I33" s="141">
        <v>2</v>
      </c>
      <c r="J33" s="141" t="s">
        <v>260</v>
      </c>
      <c r="K33" s="143">
        <f t="shared" ref="K33:K34" si="3">(H33*I33)/12</f>
        <v>51.773333333333333</v>
      </c>
      <c r="L33" s="98"/>
      <c r="M33" s="100"/>
      <c r="N33" s="98"/>
      <c r="O33" s="98"/>
      <c r="P33" s="98"/>
      <c r="Q33" s="98"/>
      <c r="R33" s="98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ht="15.75" customHeight="1">
      <c r="A34" s="93"/>
      <c r="B34" s="144">
        <v>15</v>
      </c>
      <c r="C34" s="145" t="s">
        <v>259</v>
      </c>
      <c r="D34" s="146" t="s">
        <v>258</v>
      </c>
      <c r="E34" s="148" t="s">
        <v>236</v>
      </c>
      <c r="F34" s="124">
        <v>1</v>
      </c>
      <c r="G34" s="147">
        <v>319</v>
      </c>
      <c r="H34" s="127">
        <f t="shared" si="2"/>
        <v>319</v>
      </c>
      <c r="I34" s="146">
        <v>2</v>
      </c>
      <c r="J34" s="146" t="s">
        <v>260</v>
      </c>
      <c r="K34" s="127">
        <f t="shared" si="3"/>
        <v>53.166666666666664</v>
      </c>
      <c r="L34" s="98"/>
      <c r="M34" s="100"/>
      <c r="N34" s="98"/>
      <c r="O34" s="98"/>
      <c r="P34" s="98"/>
      <c r="Q34" s="98"/>
      <c r="R34" s="98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1" ht="15.75" customHeight="1">
      <c r="A35" s="93"/>
      <c r="B35" s="140">
        <v>16</v>
      </c>
      <c r="C35" s="128" t="s">
        <v>325</v>
      </c>
      <c r="D35" s="141" t="s">
        <v>251</v>
      </c>
      <c r="E35" s="149" t="s">
        <v>236</v>
      </c>
      <c r="F35" s="150">
        <v>8</v>
      </c>
      <c r="G35" s="142">
        <v>39.58</v>
      </c>
      <c r="H35" s="143">
        <f t="shared" si="2"/>
        <v>316.64</v>
      </c>
      <c r="I35" s="141">
        <v>2</v>
      </c>
      <c r="J35" s="141" t="s">
        <v>260</v>
      </c>
      <c r="K35" s="143">
        <f>(H35*I35)/12</f>
        <v>52.773333333333333</v>
      </c>
      <c r="L35" s="98"/>
      <c r="M35" s="100"/>
      <c r="N35" s="98"/>
      <c r="O35" s="98"/>
      <c r="P35" s="98"/>
      <c r="Q35" s="98"/>
      <c r="R35" s="98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ht="15.75" customHeight="1">
      <c r="A36" s="93"/>
      <c r="B36" s="144">
        <v>17</v>
      </c>
      <c r="C36" s="145" t="s">
        <v>261</v>
      </c>
      <c r="D36" s="146" t="s">
        <v>251</v>
      </c>
      <c r="E36" s="148" t="s">
        <v>236</v>
      </c>
      <c r="F36" s="124">
        <v>1</v>
      </c>
      <c r="G36" s="147">
        <v>700</v>
      </c>
      <c r="H36" s="127">
        <f t="shared" si="2"/>
        <v>700</v>
      </c>
      <c r="I36" s="146">
        <v>2</v>
      </c>
      <c r="J36" s="146" t="s">
        <v>260</v>
      </c>
      <c r="K36" s="127">
        <f>(H36*I36)/12</f>
        <v>116.66666666666667</v>
      </c>
      <c r="L36" s="98"/>
      <c r="M36" s="100"/>
      <c r="N36" s="98"/>
      <c r="O36" s="98"/>
      <c r="P36" s="98"/>
      <c r="Q36" s="98"/>
      <c r="R36" s="98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ht="15.75" customHeight="1">
      <c r="A37" s="129"/>
      <c r="B37" s="140">
        <v>18</v>
      </c>
      <c r="C37" s="128" t="s">
        <v>299</v>
      </c>
      <c r="D37" s="186" t="s">
        <v>298</v>
      </c>
      <c r="E37" s="149" t="s">
        <v>236</v>
      </c>
      <c r="F37" s="150">
        <v>20</v>
      </c>
      <c r="G37" s="142">
        <v>12.5</v>
      </c>
      <c r="H37" s="143">
        <f>F37*G37</f>
        <v>250</v>
      </c>
      <c r="I37" s="141">
        <v>1</v>
      </c>
      <c r="J37" s="141" t="s">
        <v>237</v>
      </c>
      <c r="K37" s="143">
        <f>(H37*I37)/12</f>
        <v>20.833333333333332</v>
      </c>
      <c r="L37" s="104"/>
      <c r="M37" s="130"/>
      <c r="N37" s="104"/>
      <c r="O37" s="104"/>
      <c r="P37" s="104"/>
      <c r="Q37" s="104"/>
      <c r="R37" s="104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</row>
    <row r="38" spans="1:31" ht="15.75" customHeight="1">
      <c r="A38" s="129"/>
      <c r="B38" s="157">
        <v>19</v>
      </c>
      <c r="C38" s="158" t="s">
        <v>286</v>
      </c>
      <c r="D38" s="159" t="s">
        <v>287</v>
      </c>
      <c r="E38" s="150" t="s">
        <v>236</v>
      </c>
      <c r="F38" s="159">
        <v>5</v>
      </c>
      <c r="G38" s="154">
        <v>31.55</v>
      </c>
      <c r="H38" s="156">
        <f t="shared" ref="H38" si="4">F38*G38</f>
        <v>157.75</v>
      </c>
      <c r="I38" s="159">
        <v>2</v>
      </c>
      <c r="J38" s="159" t="s">
        <v>260</v>
      </c>
      <c r="K38" s="156">
        <f t="shared" ref="K38" si="5">(F38*G38*I38)/12</f>
        <v>26.291666666666668</v>
      </c>
      <c r="L38" s="104"/>
      <c r="M38" s="130"/>
      <c r="N38" s="104"/>
      <c r="O38" s="104"/>
      <c r="P38" s="104"/>
      <c r="Q38" s="104"/>
      <c r="R38" s="104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</row>
    <row r="39" spans="1:31" ht="15.75" customHeight="1">
      <c r="A39" s="129"/>
      <c r="B39" s="160">
        <v>20</v>
      </c>
      <c r="C39" s="161" t="s">
        <v>288</v>
      </c>
      <c r="D39" s="162" t="s">
        <v>287</v>
      </c>
      <c r="E39" s="163" t="s">
        <v>236</v>
      </c>
      <c r="F39" s="162">
        <v>5</v>
      </c>
      <c r="G39" s="164">
        <v>52</v>
      </c>
      <c r="H39" s="165">
        <f>F39*G39</f>
        <v>260</v>
      </c>
      <c r="I39" s="162">
        <v>2</v>
      </c>
      <c r="J39" s="162" t="s">
        <v>260</v>
      </c>
      <c r="K39" s="165">
        <f>(F39*G39*I39)/12</f>
        <v>43.333333333333336</v>
      </c>
      <c r="L39" s="104"/>
      <c r="M39" s="130"/>
      <c r="N39" s="104"/>
      <c r="O39" s="104"/>
      <c r="P39" s="104"/>
      <c r="Q39" s="104"/>
      <c r="R39" s="104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</row>
    <row r="40" spans="1:31" ht="15.75" customHeight="1">
      <c r="A40" s="93"/>
      <c r="B40" s="166">
        <v>21</v>
      </c>
      <c r="C40" s="161" t="s">
        <v>290</v>
      </c>
      <c r="D40" s="167" t="s">
        <v>291</v>
      </c>
      <c r="E40" s="167" t="s">
        <v>236</v>
      </c>
      <c r="F40" s="167">
        <v>1</v>
      </c>
      <c r="G40" s="168">
        <v>59</v>
      </c>
      <c r="H40" s="169">
        <f>F40*G40</f>
        <v>59</v>
      </c>
      <c r="I40" s="167">
        <v>2</v>
      </c>
      <c r="J40" s="167" t="s">
        <v>292</v>
      </c>
      <c r="K40" s="165">
        <f>(F40*G40*I40)/12</f>
        <v>9.8333333333333339</v>
      </c>
      <c r="L40" s="98"/>
      <c r="M40" s="100"/>
      <c r="N40" s="98"/>
      <c r="O40" s="98"/>
      <c r="P40" s="98"/>
      <c r="Q40" s="98"/>
      <c r="R40" s="98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ht="15.75" customHeight="1">
      <c r="A41" s="93"/>
      <c r="B41" s="292" t="s">
        <v>11</v>
      </c>
      <c r="C41" s="289"/>
      <c r="D41" s="289"/>
      <c r="E41" s="289"/>
      <c r="F41" s="289"/>
      <c r="G41" s="289"/>
      <c r="H41" s="289"/>
      <c r="I41" s="289"/>
      <c r="J41" s="290"/>
      <c r="K41" s="188">
        <f>SUM(K33:K40)</f>
        <v>374.67166666666662</v>
      </c>
      <c r="L41" s="98"/>
      <c r="M41" s="100"/>
      <c r="N41" s="98"/>
      <c r="O41" s="98"/>
      <c r="P41" s="98"/>
      <c r="Q41" s="98"/>
      <c r="R41" s="98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ht="15.75" customHeight="1">
      <c r="A42" s="93"/>
      <c r="B42" s="282" t="s">
        <v>255</v>
      </c>
      <c r="C42" s="283"/>
      <c r="D42" s="283"/>
      <c r="E42" s="283"/>
      <c r="F42" s="283"/>
      <c r="G42" s="283"/>
      <c r="H42" s="283"/>
      <c r="I42" s="283"/>
      <c r="J42" s="284"/>
      <c r="K42" s="189">
        <v>1</v>
      </c>
      <c r="L42" s="98"/>
      <c r="M42" s="100"/>
      <c r="N42" s="98"/>
      <c r="O42" s="98"/>
      <c r="P42" s="98"/>
      <c r="Q42" s="98"/>
      <c r="R42" s="98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1" ht="15.75" customHeight="1">
      <c r="A43" s="93"/>
      <c r="B43" s="273" t="s">
        <v>256</v>
      </c>
      <c r="C43" s="274"/>
      <c r="D43" s="274"/>
      <c r="E43" s="274"/>
      <c r="F43" s="274"/>
      <c r="G43" s="274"/>
      <c r="H43" s="274"/>
      <c r="I43" s="274"/>
      <c r="J43" s="275"/>
      <c r="K43" s="190">
        <f>K41/K42</f>
        <v>374.67166666666662</v>
      </c>
      <c r="L43" s="98"/>
      <c r="M43" s="100"/>
      <c r="N43" s="98"/>
      <c r="O43" s="98"/>
      <c r="P43" s="98"/>
      <c r="Q43" s="98"/>
      <c r="R43" s="98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ht="15.75" customHeight="1">
      <c r="A44" s="93"/>
      <c r="B44" s="98"/>
      <c r="C44" s="98"/>
      <c r="D44" s="98"/>
      <c r="E44" s="101"/>
      <c r="F44" s="98"/>
      <c r="G44" s="101"/>
      <c r="H44" s="98"/>
      <c r="I44" s="98"/>
      <c r="J44" s="98"/>
      <c r="K44" s="98"/>
      <c r="L44" s="98"/>
      <c r="M44" s="100"/>
      <c r="N44" s="98"/>
      <c r="O44" s="98"/>
      <c r="P44" s="98"/>
      <c r="Q44" s="98"/>
      <c r="R44" s="98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ht="15.75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8"/>
      <c r="M45" s="100"/>
      <c r="N45" s="98"/>
      <c r="O45" s="98"/>
      <c r="P45" s="98"/>
      <c r="Q45" s="98"/>
      <c r="R45" s="98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ht="15.75" customHeight="1">
      <c r="A46" s="93"/>
      <c r="B46" s="276" t="s">
        <v>274</v>
      </c>
      <c r="C46" s="277"/>
      <c r="D46" s="277"/>
      <c r="E46" s="277"/>
      <c r="F46" s="277"/>
      <c r="G46" s="277"/>
      <c r="H46" s="277"/>
      <c r="I46" s="277"/>
      <c r="J46" s="277"/>
      <c r="K46" s="278"/>
      <c r="L46" s="98"/>
      <c r="M46" s="100"/>
      <c r="N46" s="98"/>
      <c r="O46" s="98"/>
      <c r="P46" s="98"/>
      <c r="Q46" s="98"/>
      <c r="R46" s="98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ht="30">
      <c r="A47" s="93"/>
      <c r="B47" s="125" t="s">
        <v>2</v>
      </c>
      <c r="C47" s="125" t="s">
        <v>226</v>
      </c>
      <c r="D47" s="125" t="s">
        <v>227</v>
      </c>
      <c r="E47" s="125" t="s">
        <v>228</v>
      </c>
      <c r="F47" s="125" t="s">
        <v>229</v>
      </c>
      <c r="G47" s="125" t="s">
        <v>230</v>
      </c>
      <c r="H47" s="139" t="s">
        <v>231</v>
      </c>
      <c r="I47" s="125"/>
      <c r="J47" s="125"/>
      <c r="K47" s="139" t="s">
        <v>233</v>
      </c>
      <c r="L47" s="98"/>
      <c r="M47" s="100"/>
      <c r="N47" s="98"/>
      <c r="O47" s="98"/>
      <c r="P47" s="98"/>
      <c r="Q47" s="98"/>
      <c r="R47" s="98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15.75" customHeight="1">
      <c r="A48" s="93"/>
      <c r="B48" s="140">
        <v>22</v>
      </c>
      <c r="C48" s="128" t="s">
        <v>264</v>
      </c>
      <c r="D48" s="141" t="s">
        <v>235</v>
      </c>
      <c r="E48" s="141" t="s">
        <v>236</v>
      </c>
      <c r="F48" s="141">
        <v>1</v>
      </c>
      <c r="G48" s="173">
        <v>316.43</v>
      </c>
      <c r="H48" s="143">
        <f t="shared" ref="H48:H54" si="6">F48*G48</f>
        <v>316.43</v>
      </c>
      <c r="I48" s="141" t="s">
        <v>236</v>
      </c>
      <c r="J48" s="141" t="s">
        <v>236</v>
      </c>
      <c r="K48" s="143">
        <f>(F48*G48)/60</f>
        <v>5.2738333333333332</v>
      </c>
      <c r="L48" s="98"/>
      <c r="M48" s="100"/>
      <c r="N48" s="98"/>
      <c r="O48" s="98"/>
      <c r="P48" s="98"/>
      <c r="Q48" s="98"/>
      <c r="R48" s="98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ht="15.75" customHeight="1">
      <c r="A49" s="93"/>
      <c r="B49" s="144">
        <v>23</v>
      </c>
      <c r="C49" s="145" t="s">
        <v>265</v>
      </c>
      <c r="D49" s="146" t="s">
        <v>235</v>
      </c>
      <c r="E49" s="127" t="s">
        <v>236</v>
      </c>
      <c r="F49" s="146">
        <v>1</v>
      </c>
      <c r="G49" s="179">
        <v>149.88999999999999</v>
      </c>
      <c r="H49" s="127">
        <f t="shared" si="6"/>
        <v>149.88999999999999</v>
      </c>
      <c r="I49" s="146" t="s">
        <v>236</v>
      </c>
      <c r="J49" s="146" t="s">
        <v>236</v>
      </c>
      <c r="K49" s="143">
        <f t="shared" ref="K49:K54" si="7">(F49*G49)/60</f>
        <v>2.4981666666666666</v>
      </c>
      <c r="L49" s="98"/>
      <c r="M49" s="100"/>
      <c r="N49" s="98"/>
      <c r="O49" s="98"/>
      <c r="P49" s="98"/>
      <c r="Q49" s="98"/>
      <c r="R49" s="98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ht="45">
      <c r="A50" s="93"/>
      <c r="B50" s="140">
        <v>24</v>
      </c>
      <c r="C50" s="128" t="s">
        <v>266</v>
      </c>
      <c r="D50" s="141" t="s">
        <v>235</v>
      </c>
      <c r="E50" s="141" t="s">
        <v>236</v>
      </c>
      <c r="F50" s="141">
        <v>1</v>
      </c>
      <c r="G50" s="173">
        <v>2492.9899999999998</v>
      </c>
      <c r="H50" s="143">
        <f t="shared" si="6"/>
        <v>2492.9899999999998</v>
      </c>
      <c r="I50" s="141" t="s">
        <v>236</v>
      </c>
      <c r="J50" s="141" t="s">
        <v>236</v>
      </c>
      <c r="K50" s="143">
        <f t="shared" si="7"/>
        <v>41.549833333333332</v>
      </c>
      <c r="L50" s="98"/>
      <c r="M50" s="100"/>
      <c r="N50" s="98"/>
      <c r="O50" s="98"/>
      <c r="P50" s="98"/>
      <c r="Q50" s="98"/>
      <c r="R50" s="98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ht="15.75" customHeight="1">
      <c r="A51" s="93"/>
      <c r="B51" s="144">
        <v>25</v>
      </c>
      <c r="C51" s="151" t="s">
        <v>267</v>
      </c>
      <c r="D51" s="146" t="s">
        <v>235</v>
      </c>
      <c r="E51" s="196" t="s">
        <v>236</v>
      </c>
      <c r="F51" s="146">
        <v>1</v>
      </c>
      <c r="G51" s="179">
        <v>1758.82</v>
      </c>
      <c r="H51" s="127">
        <f t="shared" si="6"/>
        <v>1758.82</v>
      </c>
      <c r="I51" s="146" t="s">
        <v>236</v>
      </c>
      <c r="J51" s="146" t="s">
        <v>236</v>
      </c>
      <c r="K51" s="143">
        <f t="shared" si="7"/>
        <v>29.313666666666666</v>
      </c>
      <c r="L51" s="98"/>
      <c r="M51" s="100"/>
      <c r="N51" s="98"/>
      <c r="O51" s="98"/>
      <c r="P51" s="98"/>
      <c r="Q51" s="98"/>
      <c r="R51" s="98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ht="15.75" customHeight="1">
      <c r="A52" s="102"/>
      <c r="B52" s="140">
        <v>26</v>
      </c>
      <c r="C52" s="153" t="s">
        <v>268</v>
      </c>
      <c r="D52" s="141" t="s">
        <v>235</v>
      </c>
      <c r="E52" s="186" t="s">
        <v>236</v>
      </c>
      <c r="F52" s="141">
        <v>1</v>
      </c>
      <c r="G52" s="173">
        <v>1000</v>
      </c>
      <c r="H52" s="143">
        <f t="shared" si="6"/>
        <v>1000</v>
      </c>
      <c r="I52" s="141" t="s">
        <v>236</v>
      </c>
      <c r="J52" s="141" t="s">
        <v>236</v>
      </c>
      <c r="K52" s="143">
        <f t="shared" si="7"/>
        <v>16.666666666666668</v>
      </c>
      <c r="L52" s="98"/>
      <c r="M52" s="100"/>
      <c r="N52" s="98"/>
      <c r="O52" s="98"/>
      <c r="P52" s="98"/>
      <c r="Q52" s="98"/>
      <c r="R52" s="98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ht="15.75" customHeight="1">
      <c r="A53" s="102"/>
      <c r="B53" s="144">
        <v>27</v>
      </c>
      <c r="C53" s="187" t="s">
        <v>269</v>
      </c>
      <c r="D53" s="146" t="s">
        <v>44</v>
      </c>
      <c r="E53" s="196" t="s">
        <v>236</v>
      </c>
      <c r="F53" s="146">
        <v>1</v>
      </c>
      <c r="G53" s="179">
        <v>2900</v>
      </c>
      <c r="H53" s="127">
        <f t="shared" si="6"/>
        <v>2900</v>
      </c>
      <c r="I53" s="146" t="s">
        <v>236</v>
      </c>
      <c r="J53" s="146"/>
      <c r="K53" s="143">
        <f t="shared" si="7"/>
        <v>48.333333333333336</v>
      </c>
      <c r="L53" s="98"/>
      <c r="M53" s="100"/>
      <c r="N53" s="98"/>
      <c r="O53" s="98"/>
      <c r="P53" s="98"/>
      <c r="Q53" s="98"/>
      <c r="R53" s="98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ht="15.75" customHeight="1">
      <c r="A54" s="102"/>
      <c r="B54" s="140">
        <v>28</v>
      </c>
      <c r="C54" s="128" t="s">
        <v>270</v>
      </c>
      <c r="D54" s="141" t="s">
        <v>235</v>
      </c>
      <c r="E54" s="141" t="s">
        <v>236</v>
      </c>
      <c r="F54" s="141">
        <v>2</v>
      </c>
      <c r="G54" s="173">
        <v>211.5</v>
      </c>
      <c r="H54" s="143">
        <f t="shared" si="6"/>
        <v>423</v>
      </c>
      <c r="I54" s="141" t="s">
        <v>236</v>
      </c>
      <c r="J54" s="141" t="s">
        <v>236</v>
      </c>
      <c r="K54" s="143">
        <f t="shared" si="7"/>
        <v>7.05</v>
      </c>
      <c r="L54" s="98"/>
      <c r="M54" s="100"/>
      <c r="N54" s="98"/>
      <c r="O54" s="98"/>
      <c r="P54" s="98"/>
      <c r="Q54" s="98"/>
      <c r="R54" s="98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5.75" customHeight="1">
      <c r="A55" s="102"/>
      <c r="B55" s="291" t="s">
        <v>11</v>
      </c>
      <c r="C55" s="274"/>
      <c r="D55" s="274"/>
      <c r="E55" s="274"/>
      <c r="F55" s="274"/>
      <c r="G55" s="274"/>
      <c r="H55" s="274"/>
      <c r="I55" s="274"/>
      <c r="J55" s="275"/>
      <c r="K55" s="188">
        <f>SUM(K48:K54)</f>
        <v>150.68550000000002</v>
      </c>
      <c r="L55" s="98"/>
      <c r="M55" s="100"/>
      <c r="N55" s="98"/>
      <c r="O55" s="98"/>
      <c r="P55" s="98"/>
      <c r="Q55" s="98"/>
      <c r="R55" s="98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ht="15.75" customHeight="1">
      <c r="A56" s="93"/>
      <c r="B56" s="282" t="s">
        <v>255</v>
      </c>
      <c r="C56" s="283"/>
      <c r="D56" s="283"/>
      <c r="E56" s="283"/>
      <c r="F56" s="283"/>
      <c r="G56" s="283"/>
      <c r="H56" s="283"/>
      <c r="I56" s="283"/>
      <c r="J56" s="284"/>
      <c r="K56" s="189">
        <v>1</v>
      </c>
      <c r="L56" s="98"/>
      <c r="M56" s="100"/>
      <c r="N56" s="98"/>
      <c r="O56" s="98"/>
      <c r="P56" s="98"/>
      <c r="Q56" s="98"/>
      <c r="R56" s="98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ht="15.75" customHeight="1">
      <c r="B57" s="273" t="s">
        <v>256</v>
      </c>
      <c r="C57" s="274"/>
      <c r="D57" s="274"/>
      <c r="E57" s="274"/>
      <c r="F57" s="274"/>
      <c r="G57" s="274"/>
      <c r="H57" s="274"/>
      <c r="I57" s="274"/>
      <c r="J57" s="275"/>
      <c r="K57" s="190">
        <f>K55/K56</f>
        <v>150.68550000000002</v>
      </c>
      <c r="L57" s="98"/>
      <c r="M57" s="100"/>
      <c r="N57" s="98"/>
      <c r="O57" s="98"/>
      <c r="P57" s="98"/>
      <c r="Q57" s="98"/>
      <c r="R57" s="98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ht="15.75" customHeight="1">
      <c r="A58" s="93"/>
      <c r="B58" s="98"/>
      <c r="C58" s="98"/>
      <c r="D58" s="98"/>
      <c r="E58" s="101"/>
      <c r="F58" s="98"/>
      <c r="G58" s="101"/>
      <c r="H58" s="98"/>
      <c r="I58" s="104"/>
      <c r="J58" s="104"/>
      <c r="K58" s="98"/>
      <c r="L58" s="98"/>
      <c r="M58" s="100"/>
      <c r="N58" s="98"/>
      <c r="O58" s="98"/>
      <c r="P58" s="98"/>
      <c r="Q58" s="98"/>
      <c r="R58" s="98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15.75" customHeight="1">
      <c r="A59" s="93"/>
      <c r="B59" s="98"/>
      <c r="C59" s="98"/>
      <c r="D59" s="98"/>
      <c r="E59" s="101"/>
      <c r="F59" s="98"/>
      <c r="G59" s="101"/>
      <c r="H59" s="98"/>
      <c r="I59" s="98"/>
      <c r="J59" s="98"/>
      <c r="K59" s="98"/>
      <c r="L59" s="98"/>
      <c r="M59" s="100"/>
      <c r="N59" s="98"/>
      <c r="O59" s="98"/>
      <c r="P59" s="98"/>
      <c r="Q59" s="98"/>
      <c r="R59" s="98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ht="15.75" customHeight="1">
      <c r="A60" s="93"/>
      <c r="B60" s="98"/>
      <c r="C60" s="98"/>
      <c r="D60" s="98"/>
      <c r="E60" s="101"/>
      <c r="F60" s="98"/>
      <c r="G60" s="101"/>
      <c r="H60" s="98"/>
      <c r="I60" s="98"/>
      <c r="J60" s="98"/>
      <c r="K60" s="98"/>
      <c r="L60" s="98"/>
      <c r="M60" s="100"/>
      <c r="N60" s="98"/>
      <c r="O60" s="98"/>
      <c r="P60" s="98"/>
      <c r="Q60" s="98"/>
      <c r="R60" s="98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ht="15.75" customHeight="1">
      <c r="A61" s="93"/>
      <c r="B61" s="98"/>
      <c r="C61" s="105"/>
      <c r="D61" s="105"/>
      <c r="E61" s="106"/>
      <c r="F61" s="105"/>
      <c r="G61" s="106"/>
      <c r="H61" s="105"/>
      <c r="I61" s="105"/>
      <c r="J61" s="105"/>
      <c r="K61" s="105"/>
      <c r="L61" s="98"/>
      <c r="M61" s="100"/>
      <c r="N61" s="98"/>
      <c r="O61" s="98"/>
      <c r="P61" s="98"/>
      <c r="Q61" s="98"/>
      <c r="R61" s="98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ht="31.5">
      <c r="A62" s="93"/>
      <c r="B62" s="107"/>
      <c r="C62" s="108" t="s">
        <v>275</v>
      </c>
      <c r="D62" s="108"/>
      <c r="E62" s="109"/>
      <c r="F62" s="108"/>
      <c r="G62" s="109"/>
      <c r="H62" s="108"/>
      <c r="I62" s="108"/>
      <c r="J62" s="108"/>
      <c r="K62" s="194">
        <f>SUM(K28,K43,K57)</f>
        <v>1207.7455</v>
      </c>
      <c r="L62" s="103"/>
      <c r="M62" s="100"/>
      <c r="N62" s="98"/>
      <c r="O62" s="98"/>
      <c r="P62" s="98"/>
      <c r="Q62" s="98"/>
      <c r="R62" s="98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ht="15.75" customHeight="1">
      <c r="A63" s="93"/>
      <c r="B63" s="98"/>
      <c r="C63" s="104"/>
      <c r="D63" s="104"/>
      <c r="E63" s="110"/>
      <c r="F63" s="104"/>
      <c r="G63" s="110"/>
      <c r="H63" s="104"/>
      <c r="I63" s="104"/>
      <c r="J63" s="104"/>
      <c r="K63" s="104"/>
      <c r="L63" s="98"/>
      <c r="M63" s="100"/>
      <c r="N63" s="98"/>
      <c r="O63" s="98"/>
      <c r="P63" s="98"/>
      <c r="Q63" s="98"/>
      <c r="R63" s="98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ht="15.75" customHeight="1">
      <c r="A64" s="93"/>
      <c r="B64" s="98"/>
      <c r="C64" s="98"/>
      <c r="D64" s="98"/>
      <c r="E64" s="101"/>
      <c r="F64" s="98"/>
      <c r="G64" s="101"/>
      <c r="H64" s="98"/>
      <c r="I64" s="98"/>
      <c r="J64" s="98"/>
      <c r="K64" s="98"/>
      <c r="L64" s="98"/>
      <c r="M64" s="100"/>
      <c r="N64" s="98"/>
      <c r="O64" s="98"/>
      <c r="P64" s="98"/>
      <c r="Q64" s="98"/>
      <c r="R64" s="98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ht="15.75" customHeight="1">
      <c r="A65" s="93"/>
      <c r="B65" s="98"/>
      <c r="C65" s="98"/>
      <c r="D65" s="98"/>
      <c r="E65" s="101"/>
      <c r="F65" s="98"/>
      <c r="G65" s="101"/>
      <c r="H65" s="98"/>
      <c r="I65" s="98"/>
      <c r="J65" s="98"/>
      <c r="K65" s="98"/>
      <c r="L65" s="98"/>
      <c r="M65" s="100"/>
      <c r="N65" s="98"/>
      <c r="O65" s="98"/>
      <c r="P65" s="98"/>
      <c r="Q65" s="98"/>
      <c r="R65" s="98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ht="15.75" customHeight="1">
      <c r="A66" s="93"/>
      <c r="B66" s="98"/>
      <c r="C66" s="98"/>
      <c r="D66" s="98"/>
      <c r="E66" s="101"/>
      <c r="F66" s="98"/>
      <c r="G66" s="101"/>
      <c r="H66" s="98"/>
      <c r="I66" s="98"/>
      <c r="J66" s="98"/>
      <c r="K66" s="98"/>
      <c r="L66" s="98"/>
      <c r="M66" s="100"/>
      <c r="N66" s="98"/>
      <c r="O66" s="98"/>
      <c r="P66" s="98"/>
      <c r="Q66" s="98"/>
      <c r="R66" s="98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ht="15.75" customHeight="1">
      <c r="A67" s="93"/>
      <c r="B67" s="98"/>
      <c r="C67" s="98"/>
      <c r="D67" s="98"/>
      <c r="E67" s="101"/>
      <c r="F67" s="98"/>
      <c r="G67" s="101"/>
      <c r="H67" s="98"/>
      <c r="I67" s="98"/>
      <c r="J67" s="98"/>
      <c r="K67" s="98"/>
      <c r="L67" s="98"/>
      <c r="M67" s="100"/>
      <c r="N67" s="98"/>
      <c r="O67" s="98"/>
      <c r="P67" s="98"/>
      <c r="Q67" s="98"/>
      <c r="R67" s="98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ht="15.75" customHeight="1">
      <c r="A68" s="93"/>
      <c r="B68" s="98"/>
      <c r="C68" s="98"/>
      <c r="D68" s="98"/>
      <c r="E68" s="101"/>
      <c r="F68" s="98"/>
      <c r="G68" s="101"/>
      <c r="H68" s="98"/>
      <c r="I68" s="98"/>
      <c r="J68" s="98"/>
      <c r="K68" s="98"/>
      <c r="L68" s="98"/>
      <c r="M68" s="100"/>
      <c r="N68" s="98"/>
      <c r="O68" s="98"/>
      <c r="P68" s="98"/>
      <c r="Q68" s="98"/>
      <c r="R68" s="98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ht="15.75" customHeight="1">
      <c r="A69" s="93"/>
      <c r="B69" s="98"/>
      <c r="C69" s="98"/>
      <c r="D69" s="98"/>
      <c r="E69" s="101"/>
      <c r="F69" s="98"/>
      <c r="G69" s="101"/>
      <c r="H69" s="98"/>
      <c r="I69" s="98"/>
      <c r="J69" s="98"/>
      <c r="K69" s="98"/>
      <c r="L69" s="98"/>
      <c r="M69" s="100"/>
      <c r="N69" s="98"/>
      <c r="O69" s="98"/>
      <c r="P69" s="98"/>
      <c r="Q69" s="98"/>
      <c r="R69" s="98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</row>
    <row r="70" spans="1:31" ht="15.75" customHeight="1">
      <c r="A70" s="93"/>
      <c r="B70" s="98"/>
      <c r="C70" s="98"/>
      <c r="D70" s="98"/>
      <c r="E70" s="101"/>
      <c r="F70" s="98"/>
      <c r="G70" s="101"/>
      <c r="H70" s="98"/>
      <c r="I70" s="98"/>
      <c r="J70" s="98"/>
      <c r="K70" s="98"/>
      <c r="L70" s="98"/>
      <c r="M70" s="100"/>
      <c r="N70" s="98"/>
      <c r="O70" s="98"/>
      <c r="P70" s="98"/>
      <c r="Q70" s="98"/>
      <c r="R70" s="98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ht="15.75" customHeight="1">
      <c r="A71" s="93"/>
      <c r="B71" s="98"/>
      <c r="C71" s="98"/>
      <c r="D71" s="98"/>
      <c r="E71" s="101"/>
      <c r="F71" s="98"/>
      <c r="G71" s="101"/>
      <c r="H71" s="98"/>
      <c r="I71" s="98"/>
      <c r="J71" s="98"/>
      <c r="K71" s="98"/>
      <c r="L71" s="98"/>
      <c r="M71" s="100"/>
      <c r="N71" s="98"/>
      <c r="O71" s="98"/>
      <c r="P71" s="98"/>
      <c r="Q71" s="98"/>
      <c r="R71" s="98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ht="15.75" customHeight="1">
      <c r="A72" s="93"/>
      <c r="B72" s="98"/>
      <c r="C72" s="98"/>
      <c r="D72" s="98"/>
      <c r="E72" s="101"/>
      <c r="F72" s="98"/>
      <c r="G72" s="101"/>
      <c r="H72" s="98"/>
      <c r="I72" s="98"/>
      <c r="J72" s="98"/>
      <c r="K72" s="98"/>
      <c r="L72" s="98"/>
      <c r="M72" s="100"/>
      <c r="N72" s="98"/>
      <c r="O72" s="98"/>
      <c r="P72" s="98"/>
      <c r="Q72" s="98"/>
      <c r="R72" s="98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ht="15.75" customHeight="1">
      <c r="A73" s="93"/>
      <c r="B73" s="98"/>
      <c r="C73" s="98"/>
      <c r="D73" s="98"/>
      <c r="E73" s="101"/>
      <c r="F73" s="98"/>
      <c r="G73" s="101"/>
      <c r="H73" s="98"/>
      <c r="I73" s="98"/>
      <c r="J73" s="98"/>
      <c r="K73" s="98"/>
      <c r="L73" s="98"/>
      <c r="M73" s="100"/>
      <c r="N73" s="98"/>
      <c r="O73" s="98"/>
      <c r="P73" s="98"/>
      <c r="Q73" s="98"/>
      <c r="R73" s="98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ht="15.75" customHeight="1">
      <c r="A74" s="93"/>
      <c r="B74" s="98"/>
      <c r="C74" s="98"/>
      <c r="D74" s="98"/>
      <c r="E74" s="101"/>
      <c r="F74" s="98"/>
      <c r="G74" s="101"/>
      <c r="H74" s="98"/>
      <c r="I74" s="98"/>
      <c r="J74" s="98"/>
      <c r="K74" s="98"/>
      <c r="L74" s="98"/>
      <c r="M74" s="100"/>
      <c r="N74" s="98"/>
      <c r="O74" s="98"/>
      <c r="P74" s="98"/>
      <c r="Q74" s="98"/>
      <c r="R74" s="98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ht="15.75" customHeight="1">
      <c r="A75" s="93"/>
      <c r="B75" s="98"/>
      <c r="C75" s="98"/>
      <c r="D75" s="98"/>
      <c r="E75" s="101"/>
      <c r="F75" s="98"/>
      <c r="G75" s="101"/>
      <c r="H75" s="98"/>
      <c r="I75" s="98"/>
      <c r="J75" s="98"/>
      <c r="K75" s="98"/>
      <c r="L75" s="98"/>
      <c r="M75" s="100"/>
      <c r="N75" s="98"/>
      <c r="O75" s="98"/>
      <c r="P75" s="98"/>
      <c r="Q75" s="98"/>
      <c r="R75" s="98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</row>
    <row r="76" spans="1:31" ht="15.75" customHeight="1">
      <c r="A76" s="93"/>
      <c r="B76" s="98"/>
      <c r="C76" s="98"/>
      <c r="D76" s="98"/>
      <c r="E76" s="101"/>
      <c r="F76" s="98"/>
      <c r="G76" s="101"/>
      <c r="H76" s="98"/>
      <c r="I76" s="98"/>
      <c r="J76" s="98"/>
      <c r="K76" s="98"/>
      <c r="L76" s="98"/>
      <c r="M76" s="100"/>
      <c r="N76" s="98"/>
      <c r="O76" s="98"/>
      <c r="P76" s="98"/>
      <c r="Q76" s="98"/>
      <c r="R76" s="98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ht="15.75" customHeight="1">
      <c r="A77" s="93"/>
      <c r="B77" s="98"/>
      <c r="C77" s="98"/>
      <c r="D77" s="98"/>
      <c r="E77" s="101"/>
      <c r="F77" s="98"/>
      <c r="G77" s="101"/>
      <c r="H77" s="98"/>
      <c r="I77" s="98"/>
      <c r="J77" s="98"/>
      <c r="K77" s="98"/>
      <c r="L77" s="98"/>
      <c r="M77" s="100"/>
      <c r="N77" s="98"/>
      <c r="O77" s="98"/>
      <c r="P77" s="98"/>
      <c r="Q77" s="98"/>
      <c r="R77" s="98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ht="15.75" customHeight="1">
      <c r="A78" s="93"/>
      <c r="B78" s="98"/>
      <c r="C78" s="98"/>
      <c r="D78" s="98"/>
      <c r="E78" s="101"/>
      <c r="F78" s="98"/>
      <c r="G78" s="101"/>
      <c r="H78" s="98"/>
      <c r="I78" s="98"/>
      <c r="J78" s="98"/>
      <c r="K78" s="98"/>
      <c r="L78" s="98"/>
      <c r="M78" s="100"/>
      <c r="N78" s="98"/>
      <c r="O78" s="98"/>
      <c r="P78" s="98"/>
      <c r="Q78" s="98"/>
      <c r="R78" s="98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ht="15.75" customHeight="1">
      <c r="A79" s="93"/>
      <c r="B79" s="98"/>
      <c r="C79" s="98"/>
      <c r="D79" s="98"/>
      <c r="E79" s="101"/>
      <c r="F79" s="98"/>
      <c r="G79" s="101"/>
      <c r="H79" s="98"/>
      <c r="I79" s="98"/>
      <c r="J79" s="98"/>
      <c r="K79" s="98"/>
      <c r="L79" s="98"/>
      <c r="M79" s="100"/>
      <c r="N79" s="98"/>
      <c r="O79" s="98"/>
      <c r="P79" s="98"/>
      <c r="Q79" s="98"/>
      <c r="R79" s="98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ht="15.75" customHeight="1">
      <c r="A80" s="93"/>
      <c r="B80" s="98"/>
      <c r="C80" s="98"/>
      <c r="D80" s="98"/>
      <c r="E80" s="101"/>
      <c r="F80" s="98"/>
      <c r="G80" s="101"/>
      <c r="H80" s="98"/>
      <c r="I80" s="98"/>
      <c r="J80" s="98"/>
      <c r="K80" s="98"/>
      <c r="L80" s="98"/>
      <c r="M80" s="100"/>
      <c r="N80" s="98"/>
      <c r="O80" s="98"/>
      <c r="P80" s="98"/>
      <c r="Q80" s="98"/>
      <c r="R80" s="98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ht="15.75" customHeight="1">
      <c r="A81" s="93"/>
      <c r="B81" s="98"/>
      <c r="C81" s="98"/>
      <c r="D81" s="98"/>
      <c r="E81" s="101"/>
      <c r="F81" s="98"/>
      <c r="G81" s="101"/>
      <c r="H81" s="98"/>
      <c r="I81" s="98"/>
      <c r="J81" s="98"/>
      <c r="K81" s="98"/>
      <c r="L81" s="98"/>
      <c r="M81" s="100"/>
      <c r="N81" s="98"/>
      <c r="O81" s="98"/>
      <c r="P81" s="98"/>
      <c r="Q81" s="98"/>
      <c r="R81" s="98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ht="15.75" customHeight="1">
      <c r="A82" s="93"/>
      <c r="B82" s="98"/>
      <c r="C82" s="98"/>
      <c r="D82" s="98"/>
      <c r="E82" s="101"/>
      <c r="F82" s="98"/>
      <c r="G82" s="101"/>
      <c r="H82" s="98"/>
      <c r="I82" s="98"/>
      <c r="J82" s="98"/>
      <c r="K82" s="98"/>
      <c r="L82" s="98"/>
      <c r="M82" s="100"/>
      <c r="N82" s="98"/>
      <c r="O82" s="98"/>
      <c r="P82" s="98"/>
      <c r="Q82" s="98"/>
      <c r="R82" s="98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ht="15.75" customHeight="1">
      <c r="A83" s="93"/>
      <c r="B83" s="98"/>
      <c r="C83" s="98"/>
      <c r="D83" s="98"/>
      <c r="E83" s="101"/>
      <c r="F83" s="98"/>
      <c r="G83" s="101"/>
      <c r="H83" s="98"/>
      <c r="I83" s="98"/>
      <c r="J83" s="98"/>
      <c r="K83" s="98"/>
      <c r="L83" s="98"/>
      <c r="M83" s="100"/>
      <c r="N83" s="98"/>
      <c r="O83" s="98"/>
      <c r="P83" s="98"/>
      <c r="Q83" s="98"/>
      <c r="R83" s="98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ht="15.75" customHeight="1">
      <c r="A84" s="93"/>
      <c r="B84" s="98"/>
      <c r="C84" s="98"/>
      <c r="D84" s="98"/>
      <c r="E84" s="101"/>
      <c r="F84" s="98"/>
      <c r="G84" s="101"/>
      <c r="H84" s="98"/>
      <c r="I84" s="98"/>
      <c r="J84" s="98"/>
      <c r="K84" s="98"/>
      <c r="L84" s="98"/>
      <c r="M84" s="100"/>
      <c r="N84" s="98"/>
      <c r="O84" s="98"/>
      <c r="P84" s="98"/>
      <c r="Q84" s="98"/>
      <c r="R84" s="98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ht="15.75" customHeight="1">
      <c r="A85" s="93"/>
      <c r="B85" s="98"/>
      <c r="C85" s="98"/>
      <c r="D85" s="98"/>
      <c r="E85" s="101"/>
      <c r="F85" s="98"/>
      <c r="G85" s="101"/>
      <c r="H85" s="98"/>
      <c r="I85" s="98"/>
      <c r="J85" s="98"/>
      <c r="K85" s="98"/>
      <c r="L85" s="98"/>
      <c r="M85" s="100"/>
      <c r="N85" s="98"/>
      <c r="O85" s="98"/>
      <c r="P85" s="98"/>
      <c r="Q85" s="98"/>
      <c r="R85" s="98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</row>
    <row r="86" spans="1:31" ht="15.75" customHeight="1">
      <c r="A86" s="93"/>
      <c r="B86" s="98"/>
      <c r="C86" s="98"/>
      <c r="D86" s="98"/>
      <c r="E86" s="101"/>
      <c r="F86" s="98"/>
      <c r="G86" s="101"/>
      <c r="H86" s="98"/>
      <c r="I86" s="98"/>
      <c r="J86" s="98"/>
      <c r="K86" s="98"/>
      <c r="L86" s="98"/>
      <c r="M86" s="100"/>
      <c r="N86" s="98"/>
      <c r="O86" s="98"/>
      <c r="P86" s="98"/>
      <c r="Q86" s="98"/>
      <c r="R86" s="98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ht="15.75" customHeight="1">
      <c r="A87" s="93"/>
      <c r="B87" s="98"/>
      <c r="C87" s="98"/>
      <c r="D87" s="98"/>
      <c r="E87" s="101"/>
      <c r="F87" s="98"/>
      <c r="G87" s="101"/>
      <c r="H87" s="98"/>
      <c r="I87" s="98"/>
      <c r="J87" s="98"/>
      <c r="K87" s="98"/>
      <c r="L87" s="98"/>
      <c r="M87" s="100"/>
      <c r="N87" s="98"/>
      <c r="O87" s="98"/>
      <c r="P87" s="98"/>
      <c r="Q87" s="98"/>
      <c r="R87" s="98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</row>
    <row r="88" spans="1:31" ht="15.75" customHeight="1">
      <c r="A88" s="93"/>
      <c r="B88" s="98"/>
      <c r="C88" s="98"/>
      <c r="D88" s="98"/>
      <c r="E88" s="101"/>
      <c r="F88" s="98"/>
      <c r="G88" s="101"/>
      <c r="H88" s="98"/>
      <c r="I88" s="98"/>
      <c r="J88" s="98"/>
      <c r="K88" s="98"/>
      <c r="L88" s="98"/>
      <c r="M88" s="100"/>
      <c r="N88" s="98"/>
      <c r="O88" s="98"/>
      <c r="P88" s="98"/>
      <c r="Q88" s="98"/>
      <c r="R88" s="98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ht="15.75" customHeight="1">
      <c r="A89" s="93"/>
      <c r="B89" s="98"/>
      <c r="C89" s="98"/>
      <c r="D89" s="98"/>
      <c r="E89" s="101"/>
      <c r="F89" s="98"/>
      <c r="G89" s="101"/>
      <c r="H89" s="98"/>
      <c r="I89" s="98"/>
      <c r="J89" s="98"/>
      <c r="K89" s="98"/>
      <c r="L89" s="98"/>
      <c r="M89" s="100"/>
      <c r="N89" s="98"/>
      <c r="O89" s="98"/>
      <c r="P89" s="98"/>
      <c r="Q89" s="98"/>
      <c r="R89" s="98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ht="15.75" customHeight="1">
      <c r="A90" s="93"/>
      <c r="B90" s="98"/>
      <c r="C90" s="98"/>
      <c r="D90" s="98"/>
      <c r="E90" s="101"/>
      <c r="F90" s="98"/>
      <c r="G90" s="101"/>
      <c r="H90" s="98"/>
      <c r="I90" s="98"/>
      <c r="J90" s="98"/>
      <c r="K90" s="98"/>
      <c r="L90" s="98"/>
      <c r="M90" s="100"/>
      <c r="N90" s="98"/>
      <c r="O90" s="98"/>
      <c r="P90" s="98"/>
      <c r="Q90" s="98"/>
      <c r="R90" s="98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ht="15.75" customHeight="1">
      <c r="A91" s="93"/>
      <c r="B91" s="98"/>
      <c r="C91" s="98"/>
      <c r="D91" s="98"/>
      <c r="E91" s="101"/>
      <c r="F91" s="98"/>
      <c r="G91" s="101"/>
      <c r="H91" s="98"/>
      <c r="I91" s="98"/>
      <c r="J91" s="98"/>
      <c r="K91" s="98"/>
      <c r="L91" s="98"/>
      <c r="M91" s="100"/>
      <c r="N91" s="98"/>
      <c r="O91" s="98"/>
      <c r="P91" s="98"/>
      <c r="Q91" s="98"/>
      <c r="R91" s="98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ht="15.75" customHeight="1">
      <c r="A92" s="93"/>
      <c r="B92" s="98"/>
      <c r="C92" s="98"/>
      <c r="D92" s="98"/>
      <c r="E92" s="101"/>
      <c r="F92" s="98"/>
      <c r="G92" s="101"/>
      <c r="H92" s="98"/>
      <c r="I92" s="98"/>
      <c r="J92" s="98"/>
      <c r="K92" s="98"/>
      <c r="L92" s="98"/>
      <c r="M92" s="100"/>
      <c r="N92" s="98"/>
      <c r="O92" s="98"/>
      <c r="P92" s="98"/>
      <c r="Q92" s="98"/>
      <c r="R92" s="98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</row>
    <row r="93" spans="1:31" ht="15.75" customHeight="1">
      <c r="A93" s="93"/>
      <c r="B93" s="98"/>
      <c r="C93" s="98"/>
      <c r="D93" s="98"/>
      <c r="E93" s="101"/>
      <c r="F93" s="98"/>
      <c r="G93" s="101"/>
      <c r="H93" s="98"/>
      <c r="I93" s="98"/>
      <c r="J93" s="98"/>
      <c r="K93" s="98"/>
      <c r="L93" s="98"/>
      <c r="M93" s="100"/>
      <c r="N93" s="98"/>
      <c r="O93" s="98"/>
      <c r="P93" s="98"/>
      <c r="Q93" s="98"/>
      <c r="R93" s="98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ht="15.75" customHeight="1">
      <c r="A94" s="93"/>
      <c r="B94" s="98"/>
      <c r="C94" s="98"/>
      <c r="D94" s="98"/>
      <c r="E94" s="101"/>
      <c r="F94" s="98"/>
      <c r="G94" s="101"/>
      <c r="H94" s="98"/>
      <c r="I94" s="98"/>
      <c r="J94" s="98"/>
      <c r="K94" s="98"/>
      <c r="L94" s="98"/>
      <c r="M94" s="100"/>
      <c r="N94" s="98"/>
      <c r="O94" s="98"/>
      <c r="P94" s="98"/>
      <c r="Q94" s="98"/>
      <c r="R94" s="98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ht="15.75" customHeight="1">
      <c r="A95" s="93"/>
      <c r="B95" s="98"/>
      <c r="C95" s="98"/>
      <c r="D95" s="98"/>
      <c r="E95" s="101"/>
      <c r="F95" s="98"/>
      <c r="G95" s="101"/>
      <c r="H95" s="98"/>
      <c r="I95" s="98"/>
      <c r="J95" s="98"/>
      <c r="K95" s="98"/>
      <c r="L95" s="98"/>
      <c r="M95" s="100"/>
      <c r="N95" s="98"/>
      <c r="O95" s="98"/>
      <c r="P95" s="98"/>
      <c r="Q95" s="98"/>
      <c r="R95" s="98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ht="15.75" customHeight="1">
      <c r="A96" s="93"/>
      <c r="B96" s="98"/>
      <c r="C96" s="98"/>
      <c r="D96" s="98"/>
      <c r="E96" s="101"/>
      <c r="F96" s="98"/>
      <c r="G96" s="101"/>
      <c r="H96" s="98"/>
      <c r="I96" s="98"/>
      <c r="J96" s="98"/>
      <c r="K96" s="98"/>
      <c r="L96" s="98"/>
      <c r="M96" s="100"/>
      <c r="N96" s="98"/>
      <c r="O96" s="98"/>
      <c r="P96" s="98"/>
      <c r="Q96" s="98"/>
      <c r="R96" s="98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ht="15.75" customHeight="1">
      <c r="A97" s="93"/>
      <c r="B97" s="98"/>
      <c r="C97" s="98"/>
      <c r="D97" s="98"/>
      <c r="E97" s="101"/>
      <c r="F97" s="98"/>
      <c r="G97" s="101"/>
      <c r="H97" s="98"/>
      <c r="I97" s="98"/>
      <c r="J97" s="98"/>
      <c r="K97" s="98"/>
      <c r="L97" s="98"/>
      <c r="M97" s="100"/>
      <c r="N97" s="98"/>
      <c r="O97" s="98"/>
      <c r="P97" s="98"/>
      <c r="Q97" s="98"/>
      <c r="R97" s="98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ht="15.75" customHeight="1">
      <c r="A98" s="93"/>
      <c r="B98" s="98"/>
      <c r="C98" s="98"/>
      <c r="D98" s="98"/>
      <c r="E98" s="101"/>
      <c r="F98" s="98"/>
      <c r="G98" s="101"/>
      <c r="H98" s="98"/>
      <c r="I98" s="98"/>
      <c r="J98" s="98"/>
      <c r="K98" s="98"/>
      <c r="L98" s="98"/>
      <c r="M98" s="100"/>
      <c r="N98" s="98"/>
      <c r="O98" s="98"/>
      <c r="P98" s="98"/>
      <c r="Q98" s="98"/>
      <c r="R98" s="98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ht="15.75" customHeight="1">
      <c r="A99" s="93"/>
      <c r="B99" s="98"/>
      <c r="C99" s="98"/>
      <c r="D99" s="98"/>
      <c r="E99" s="101"/>
      <c r="F99" s="98"/>
      <c r="G99" s="101"/>
      <c r="H99" s="98"/>
      <c r="I99" s="98"/>
      <c r="J99" s="98"/>
      <c r="K99" s="98"/>
      <c r="L99" s="98"/>
      <c r="M99" s="100"/>
      <c r="N99" s="98"/>
      <c r="O99" s="98"/>
      <c r="P99" s="98"/>
      <c r="Q99" s="98"/>
      <c r="R99" s="98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ht="15.75" customHeight="1">
      <c r="A100" s="93"/>
      <c r="B100" s="98"/>
      <c r="C100" s="98"/>
      <c r="D100" s="98"/>
      <c r="E100" s="101"/>
      <c r="F100" s="98"/>
      <c r="G100" s="101"/>
      <c r="H100" s="98"/>
      <c r="I100" s="98"/>
      <c r="J100" s="98"/>
      <c r="K100" s="98"/>
      <c r="L100" s="98"/>
      <c r="M100" s="100"/>
      <c r="N100" s="98"/>
      <c r="O100" s="98"/>
      <c r="P100" s="98"/>
      <c r="Q100" s="98"/>
      <c r="R100" s="98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ht="15.75" customHeight="1">
      <c r="A101" s="93"/>
      <c r="B101" s="98"/>
      <c r="C101" s="98"/>
      <c r="D101" s="98"/>
      <c r="E101" s="101"/>
      <c r="F101" s="98"/>
      <c r="G101" s="101"/>
      <c r="H101" s="98"/>
      <c r="I101" s="98"/>
      <c r="J101" s="98"/>
      <c r="K101" s="98"/>
      <c r="L101" s="98"/>
      <c r="M101" s="100"/>
      <c r="N101" s="98"/>
      <c r="O101" s="98"/>
      <c r="P101" s="98"/>
      <c r="Q101" s="98"/>
      <c r="R101" s="98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ht="15.75" customHeight="1">
      <c r="A102" s="93"/>
      <c r="B102" s="98"/>
      <c r="C102" s="98"/>
      <c r="D102" s="98"/>
      <c r="E102" s="101"/>
      <c r="F102" s="98"/>
      <c r="G102" s="101"/>
      <c r="H102" s="98"/>
      <c r="I102" s="98"/>
      <c r="J102" s="98"/>
      <c r="K102" s="98"/>
      <c r="L102" s="98"/>
      <c r="M102" s="100"/>
      <c r="N102" s="98"/>
      <c r="O102" s="98"/>
      <c r="P102" s="98"/>
      <c r="Q102" s="98"/>
      <c r="R102" s="98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ht="15.75" customHeight="1">
      <c r="A103" s="93"/>
      <c r="B103" s="98"/>
      <c r="C103" s="98"/>
      <c r="D103" s="98"/>
      <c r="E103" s="101"/>
      <c r="F103" s="98"/>
      <c r="G103" s="101"/>
      <c r="H103" s="98"/>
      <c r="I103" s="98"/>
      <c r="J103" s="98"/>
      <c r="K103" s="98"/>
      <c r="L103" s="98"/>
      <c r="M103" s="100"/>
      <c r="N103" s="98"/>
      <c r="O103" s="98"/>
      <c r="P103" s="98"/>
      <c r="Q103" s="98"/>
      <c r="R103" s="98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ht="15.75" customHeight="1">
      <c r="A104" s="93"/>
      <c r="B104" s="98"/>
      <c r="C104" s="98"/>
      <c r="D104" s="98"/>
      <c r="E104" s="101"/>
      <c r="F104" s="98"/>
      <c r="G104" s="101"/>
      <c r="H104" s="98"/>
      <c r="I104" s="98"/>
      <c r="J104" s="98"/>
      <c r="K104" s="98"/>
      <c r="L104" s="98"/>
      <c r="M104" s="100"/>
      <c r="N104" s="98"/>
      <c r="O104" s="98"/>
      <c r="P104" s="98"/>
      <c r="Q104" s="98"/>
      <c r="R104" s="98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ht="15.75" customHeight="1">
      <c r="A105" s="93"/>
      <c r="B105" s="98"/>
      <c r="C105" s="98"/>
      <c r="D105" s="98"/>
      <c r="E105" s="101"/>
      <c r="F105" s="98"/>
      <c r="G105" s="101"/>
      <c r="H105" s="98"/>
      <c r="I105" s="98"/>
      <c r="J105" s="98"/>
      <c r="K105" s="98"/>
      <c r="L105" s="98"/>
      <c r="M105" s="100"/>
      <c r="N105" s="98"/>
      <c r="O105" s="98"/>
      <c r="P105" s="98"/>
      <c r="Q105" s="98"/>
      <c r="R105" s="98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ht="15.75" customHeight="1">
      <c r="A106" s="93"/>
      <c r="B106" s="98"/>
      <c r="C106" s="98"/>
      <c r="D106" s="98"/>
      <c r="E106" s="101"/>
      <c r="F106" s="98"/>
      <c r="G106" s="101"/>
      <c r="H106" s="98"/>
      <c r="I106" s="98"/>
      <c r="J106" s="98"/>
      <c r="K106" s="98"/>
      <c r="L106" s="98"/>
      <c r="M106" s="100"/>
      <c r="N106" s="98"/>
      <c r="O106" s="98"/>
      <c r="P106" s="98"/>
      <c r="Q106" s="98"/>
      <c r="R106" s="98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</row>
    <row r="107" spans="1:31" ht="15.75" customHeight="1">
      <c r="A107" s="93"/>
      <c r="B107" s="98"/>
      <c r="C107" s="98"/>
      <c r="D107" s="98"/>
      <c r="E107" s="101"/>
      <c r="F107" s="98"/>
      <c r="G107" s="101"/>
      <c r="H107" s="98"/>
      <c r="I107" s="98"/>
      <c r="J107" s="98"/>
      <c r="K107" s="98"/>
      <c r="L107" s="98"/>
      <c r="M107" s="100"/>
      <c r="N107" s="98"/>
      <c r="O107" s="98"/>
      <c r="P107" s="98"/>
      <c r="Q107" s="98"/>
      <c r="R107" s="98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ht="15.75" customHeight="1">
      <c r="A108" s="93"/>
      <c r="B108" s="98"/>
      <c r="C108" s="98"/>
      <c r="D108" s="98"/>
      <c r="E108" s="101"/>
      <c r="F108" s="98"/>
      <c r="G108" s="101"/>
      <c r="H108" s="98"/>
      <c r="I108" s="98"/>
      <c r="J108" s="98"/>
      <c r="K108" s="98"/>
      <c r="L108" s="98"/>
      <c r="M108" s="100"/>
      <c r="N108" s="98"/>
      <c r="O108" s="98"/>
      <c r="P108" s="98"/>
      <c r="Q108" s="98"/>
      <c r="R108" s="98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ht="15.75" customHeight="1">
      <c r="A109" s="93"/>
      <c r="B109" s="98"/>
      <c r="C109" s="98"/>
      <c r="D109" s="98"/>
      <c r="E109" s="101"/>
      <c r="F109" s="98"/>
      <c r="G109" s="101"/>
      <c r="H109" s="98"/>
      <c r="I109" s="98"/>
      <c r="J109" s="98"/>
      <c r="K109" s="98"/>
      <c r="L109" s="98"/>
      <c r="M109" s="100"/>
      <c r="N109" s="98"/>
      <c r="O109" s="98"/>
      <c r="P109" s="98"/>
      <c r="Q109" s="98"/>
      <c r="R109" s="98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ht="15.75" customHeight="1">
      <c r="A110" s="93"/>
      <c r="B110" s="98"/>
      <c r="C110" s="98"/>
      <c r="D110" s="98"/>
      <c r="E110" s="101"/>
      <c r="F110" s="98"/>
      <c r="G110" s="101"/>
      <c r="H110" s="98"/>
      <c r="I110" s="98"/>
      <c r="J110" s="98"/>
      <c r="K110" s="98"/>
      <c r="L110" s="98"/>
      <c r="M110" s="100"/>
      <c r="N110" s="98"/>
      <c r="O110" s="98"/>
      <c r="P110" s="98"/>
      <c r="Q110" s="98"/>
      <c r="R110" s="98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ht="15.75" customHeight="1">
      <c r="A111" s="93"/>
      <c r="B111" s="98"/>
      <c r="C111" s="98"/>
      <c r="D111" s="98"/>
      <c r="E111" s="101"/>
      <c r="F111" s="98"/>
      <c r="G111" s="101"/>
      <c r="H111" s="98"/>
      <c r="I111" s="98"/>
      <c r="J111" s="98"/>
      <c r="K111" s="98"/>
      <c r="L111" s="98"/>
      <c r="M111" s="100"/>
      <c r="N111" s="98"/>
      <c r="O111" s="98"/>
      <c r="P111" s="98"/>
      <c r="Q111" s="98"/>
      <c r="R111" s="98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ht="15.75" customHeight="1">
      <c r="A112" s="93"/>
      <c r="B112" s="98"/>
      <c r="C112" s="98"/>
      <c r="D112" s="98"/>
      <c r="E112" s="101"/>
      <c r="F112" s="98"/>
      <c r="G112" s="101"/>
      <c r="H112" s="98"/>
      <c r="I112" s="98"/>
      <c r="J112" s="98"/>
      <c r="K112" s="98"/>
      <c r="L112" s="98"/>
      <c r="M112" s="100"/>
      <c r="N112" s="98"/>
      <c r="O112" s="98"/>
      <c r="P112" s="98"/>
      <c r="Q112" s="98"/>
      <c r="R112" s="98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</row>
    <row r="113" spans="1:31" ht="15.75" customHeight="1">
      <c r="A113" s="93"/>
      <c r="B113" s="98"/>
      <c r="C113" s="98"/>
      <c r="D113" s="98"/>
      <c r="E113" s="101"/>
      <c r="F113" s="98"/>
      <c r="G113" s="101"/>
      <c r="H113" s="98"/>
      <c r="I113" s="98"/>
      <c r="J113" s="98"/>
      <c r="K113" s="98"/>
      <c r="L113" s="98"/>
      <c r="M113" s="100"/>
      <c r="N113" s="98"/>
      <c r="O113" s="98"/>
      <c r="P113" s="98"/>
      <c r="Q113" s="98"/>
      <c r="R113" s="98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ht="15.75" customHeight="1">
      <c r="A114" s="93"/>
      <c r="B114" s="98"/>
      <c r="C114" s="98"/>
      <c r="D114" s="98"/>
      <c r="E114" s="101"/>
      <c r="F114" s="98"/>
      <c r="G114" s="101"/>
      <c r="H114" s="98"/>
      <c r="I114" s="98"/>
      <c r="J114" s="98"/>
      <c r="K114" s="98"/>
      <c r="L114" s="98"/>
      <c r="M114" s="100"/>
      <c r="N114" s="98"/>
      <c r="O114" s="98"/>
      <c r="P114" s="98"/>
      <c r="Q114" s="98"/>
      <c r="R114" s="98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ht="15.75" customHeight="1">
      <c r="A115" s="93"/>
      <c r="B115" s="98"/>
      <c r="C115" s="98"/>
      <c r="D115" s="98"/>
      <c r="E115" s="101"/>
      <c r="F115" s="98"/>
      <c r="G115" s="101"/>
      <c r="H115" s="98"/>
      <c r="I115" s="98"/>
      <c r="J115" s="98"/>
      <c r="K115" s="98"/>
      <c r="L115" s="98"/>
      <c r="M115" s="100"/>
      <c r="N115" s="98"/>
      <c r="O115" s="98"/>
      <c r="P115" s="98"/>
      <c r="Q115" s="98"/>
      <c r="R115" s="98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ht="15.75" customHeight="1">
      <c r="A116" s="93"/>
      <c r="B116" s="98"/>
      <c r="C116" s="98"/>
      <c r="D116" s="98"/>
      <c r="E116" s="101"/>
      <c r="F116" s="98"/>
      <c r="G116" s="101"/>
      <c r="H116" s="98"/>
      <c r="I116" s="98"/>
      <c r="J116" s="98"/>
      <c r="K116" s="98"/>
      <c r="L116" s="98"/>
      <c r="M116" s="100"/>
      <c r="N116" s="98"/>
      <c r="O116" s="98"/>
      <c r="P116" s="98"/>
      <c r="Q116" s="98"/>
      <c r="R116" s="98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  <row r="117" spans="1:31" ht="15.75" customHeight="1">
      <c r="A117" s="93"/>
      <c r="B117" s="98"/>
      <c r="C117" s="98"/>
      <c r="D117" s="98"/>
      <c r="E117" s="101"/>
      <c r="F117" s="98"/>
      <c r="G117" s="101"/>
      <c r="H117" s="98"/>
      <c r="I117" s="98"/>
      <c r="J117" s="98"/>
      <c r="K117" s="98"/>
      <c r="L117" s="98"/>
      <c r="M117" s="100"/>
      <c r="N117" s="98"/>
      <c r="O117" s="98"/>
      <c r="P117" s="98"/>
      <c r="Q117" s="98"/>
      <c r="R117" s="98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</row>
    <row r="118" spans="1:31" ht="15.75" customHeight="1">
      <c r="A118" s="93"/>
      <c r="B118" s="98"/>
      <c r="C118" s="98"/>
      <c r="D118" s="98"/>
      <c r="E118" s="101"/>
      <c r="F118" s="98"/>
      <c r="G118" s="101"/>
      <c r="H118" s="98"/>
      <c r="I118" s="98"/>
      <c r="J118" s="98"/>
      <c r="K118" s="98"/>
      <c r="L118" s="98"/>
      <c r="M118" s="100"/>
      <c r="N118" s="98"/>
      <c r="O118" s="98"/>
      <c r="P118" s="98"/>
      <c r="Q118" s="98"/>
      <c r="R118" s="98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</row>
    <row r="119" spans="1:31" ht="15.75" customHeight="1">
      <c r="A119" s="93"/>
      <c r="B119" s="98"/>
      <c r="C119" s="98"/>
      <c r="D119" s="98"/>
      <c r="E119" s="101"/>
      <c r="F119" s="98"/>
      <c r="G119" s="101"/>
      <c r="H119" s="98"/>
      <c r="I119" s="98"/>
      <c r="J119" s="98"/>
      <c r="K119" s="98"/>
      <c r="L119" s="98"/>
      <c r="M119" s="100"/>
      <c r="N119" s="98"/>
      <c r="O119" s="98"/>
      <c r="P119" s="98"/>
      <c r="Q119" s="98"/>
      <c r="R119" s="98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</row>
    <row r="120" spans="1:31" ht="15.75" customHeight="1">
      <c r="A120" s="93"/>
      <c r="B120" s="98"/>
      <c r="C120" s="98"/>
      <c r="D120" s="98"/>
      <c r="E120" s="101"/>
      <c r="F120" s="98"/>
      <c r="G120" s="101"/>
      <c r="H120" s="98"/>
      <c r="I120" s="98"/>
      <c r="J120" s="98"/>
      <c r="K120" s="98"/>
      <c r="L120" s="98"/>
      <c r="M120" s="100"/>
      <c r="N120" s="98"/>
      <c r="O120" s="98"/>
      <c r="P120" s="98"/>
      <c r="Q120" s="98"/>
      <c r="R120" s="98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</row>
    <row r="121" spans="1:31" ht="15.75" customHeight="1">
      <c r="A121" s="93"/>
      <c r="B121" s="98"/>
      <c r="C121" s="98"/>
      <c r="D121" s="98"/>
      <c r="E121" s="101"/>
      <c r="F121" s="98"/>
      <c r="G121" s="101"/>
      <c r="H121" s="98"/>
      <c r="I121" s="98"/>
      <c r="J121" s="98"/>
      <c r="K121" s="98"/>
      <c r="L121" s="98"/>
      <c r="M121" s="100"/>
      <c r="N121" s="98"/>
      <c r="O121" s="98"/>
      <c r="P121" s="98"/>
      <c r="Q121" s="98"/>
      <c r="R121" s="98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</row>
    <row r="122" spans="1:31" ht="15.75" customHeight="1">
      <c r="A122" s="93"/>
      <c r="B122" s="98"/>
      <c r="C122" s="98"/>
      <c r="D122" s="98"/>
      <c r="E122" s="101"/>
      <c r="F122" s="98"/>
      <c r="G122" s="101"/>
      <c r="H122" s="98"/>
      <c r="I122" s="98"/>
      <c r="J122" s="98"/>
      <c r="K122" s="98"/>
      <c r="L122" s="98"/>
      <c r="M122" s="100"/>
      <c r="N122" s="98"/>
      <c r="O122" s="98"/>
      <c r="P122" s="98"/>
      <c r="Q122" s="98"/>
      <c r="R122" s="98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</row>
    <row r="123" spans="1:31" ht="15.75" customHeight="1">
      <c r="A123" s="93"/>
      <c r="B123" s="98"/>
      <c r="C123" s="98"/>
      <c r="D123" s="98"/>
      <c r="E123" s="101"/>
      <c r="F123" s="98"/>
      <c r="G123" s="101"/>
      <c r="H123" s="98"/>
      <c r="I123" s="98"/>
      <c r="J123" s="98"/>
      <c r="K123" s="98"/>
      <c r="L123" s="98"/>
      <c r="M123" s="100"/>
      <c r="N123" s="98"/>
      <c r="O123" s="98"/>
      <c r="P123" s="98"/>
      <c r="Q123" s="98"/>
      <c r="R123" s="98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</row>
    <row r="124" spans="1:31" ht="15.75" customHeight="1">
      <c r="A124" s="93"/>
      <c r="B124" s="98"/>
      <c r="C124" s="98"/>
      <c r="D124" s="98"/>
      <c r="E124" s="101"/>
      <c r="F124" s="98"/>
      <c r="G124" s="101"/>
      <c r="H124" s="98"/>
      <c r="I124" s="98"/>
      <c r="J124" s="98"/>
      <c r="K124" s="98"/>
      <c r="L124" s="98"/>
      <c r="M124" s="100"/>
      <c r="N124" s="98"/>
      <c r="O124" s="98"/>
      <c r="P124" s="98"/>
      <c r="Q124" s="98"/>
      <c r="R124" s="98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</row>
    <row r="125" spans="1:31" ht="15.75" customHeight="1">
      <c r="A125" s="93"/>
      <c r="B125" s="98"/>
      <c r="C125" s="98"/>
      <c r="D125" s="98"/>
      <c r="E125" s="101"/>
      <c r="F125" s="98"/>
      <c r="G125" s="101"/>
      <c r="H125" s="98"/>
      <c r="I125" s="98"/>
      <c r="J125" s="98"/>
      <c r="K125" s="98"/>
      <c r="L125" s="98"/>
      <c r="M125" s="100"/>
      <c r="N125" s="98"/>
      <c r="O125" s="98"/>
      <c r="P125" s="98"/>
      <c r="Q125" s="98"/>
      <c r="R125" s="98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</row>
    <row r="126" spans="1:31" ht="15.75" customHeight="1">
      <c r="A126" s="93"/>
      <c r="B126" s="98"/>
      <c r="C126" s="98"/>
      <c r="D126" s="98"/>
      <c r="E126" s="101"/>
      <c r="F126" s="98"/>
      <c r="G126" s="101"/>
      <c r="H126" s="98"/>
      <c r="I126" s="98"/>
      <c r="J126" s="98"/>
      <c r="K126" s="98"/>
      <c r="L126" s="98"/>
      <c r="M126" s="100"/>
      <c r="N126" s="98"/>
      <c r="O126" s="98"/>
      <c r="P126" s="98"/>
      <c r="Q126" s="98"/>
      <c r="R126" s="98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</row>
    <row r="127" spans="1:31" ht="15.75" customHeight="1">
      <c r="A127" s="93"/>
      <c r="B127" s="98"/>
      <c r="C127" s="98"/>
      <c r="D127" s="98"/>
      <c r="E127" s="101"/>
      <c r="F127" s="98"/>
      <c r="G127" s="101"/>
      <c r="H127" s="98"/>
      <c r="I127" s="98"/>
      <c r="J127" s="98"/>
      <c r="K127" s="98"/>
      <c r="L127" s="98"/>
      <c r="M127" s="100"/>
      <c r="N127" s="98"/>
      <c r="O127" s="98"/>
      <c r="P127" s="98"/>
      <c r="Q127" s="98"/>
      <c r="R127" s="98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</row>
    <row r="128" spans="1:31" ht="15.75" customHeight="1">
      <c r="A128" s="93"/>
      <c r="B128" s="98"/>
      <c r="C128" s="98"/>
      <c r="D128" s="98"/>
      <c r="E128" s="101"/>
      <c r="F128" s="98"/>
      <c r="G128" s="101"/>
      <c r="H128" s="98"/>
      <c r="I128" s="98"/>
      <c r="J128" s="98"/>
      <c r="K128" s="98"/>
      <c r="L128" s="98"/>
      <c r="M128" s="100"/>
      <c r="N128" s="98"/>
      <c r="O128" s="98"/>
      <c r="P128" s="98"/>
      <c r="Q128" s="98"/>
      <c r="R128" s="98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</row>
    <row r="129" spans="1:31" ht="15.75" customHeight="1">
      <c r="A129" s="93"/>
      <c r="B129" s="98"/>
      <c r="C129" s="98"/>
      <c r="D129" s="98"/>
      <c r="E129" s="101"/>
      <c r="F129" s="98"/>
      <c r="G129" s="101"/>
      <c r="H129" s="98"/>
      <c r="I129" s="98"/>
      <c r="J129" s="98"/>
      <c r="K129" s="98"/>
      <c r="L129" s="98"/>
      <c r="M129" s="100"/>
      <c r="N129" s="98"/>
      <c r="O129" s="98"/>
      <c r="P129" s="98"/>
      <c r="Q129" s="98"/>
      <c r="R129" s="98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</row>
    <row r="130" spans="1:31" ht="15.75" customHeight="1">
      <c r="A130" s="93"/>
      <c r="B130" s="98"/>
      <c r="C130" s="98"/>
      <c r="D130" s="98"/>
      <c r="E130" s="101"/>
      <c r="F130" s="98"/>
      <c r="G130" s="101"/>
      <c r="H130" s="98"/>
      <c r="I130" s="98"/>
      <c r="J130" s="98"/>
      <c r="K130" s="98"/>
      <c r="L130" s="98"/>
      <c r="M130" s="100"/>
      <c r="N130" s="98"/>
      <c r="O130" s="98"/>
      <c r="P130" s="98"/>
      <c r="Q130" s="98"/>
      <c r="R130" s="98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</row>
    <row r="131" spans="1:31" ht="15.75" customHeight="1">
      <c r="A131" s="93"/>
      <c r="B131" s="98"/>
      <c r="C131" s="98"/>
      <c r="D131" s="98"/>
      <c r="E131" s="101"/>
      <c r="F131" s="98"/>
      <c r="G131" s="101"/>
      <c r="H131" s="98"/>
      <c r="I131" s="98"/>
      <c r="J131" s="98"/>
      <c r="K131" s="98"/>
      <c r="L131" s="98"/>
      <c r="M131" s="100"/>
      <c r="N131" s="98"/>
      <c r="O131" s="98"/>
      <c r="P131" s="98"/>
      <c r="Q131" s="98"/>
      <c r="R131" s="98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</row>
    <row r="132" spans="1:31" ht="15.75" customHeight="1">
      <c r="A132" s="93"/>
      <c r="B132" s="98"/>
      <c r="C132" s="98"/>
      <c r="D132" s="98"/>
      <c r="E132" s="101"/>
      <c r="F132" s="98"/>
      <c r="G132" s="101"/>
      <c r="H132" s="98"/>
      <c r="I132" s="98"/>
      <c r="J132" s="98"/>
      <c r="K132" s="98"/>
      <c r="L132" s="98"/>
      <c r="M132" s="100"/>
      <c r="N132" s="98"/>
      <c r="O132" s="98"/>
      <c r="P132" s="98"/>
      <c r="Q132" s="98"/>
      <c r="R132" s="98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</row>
    <row r="133" spans="1:31" ht="15.75" customHeight="1">
      <c r="A133" s="93"/>
      <c r="B133" s="98"/>
      <c r="C133" s="98"/>
      <c r="D133" s="98"/>
      <c r="E133" s="101"/>
      <c r="F133" s="98"/>
      <c r="G133" s="101"/>
      <c r="H133" s="98"/>
      <c r="I133" s="98"/>
      <c r="J133" s="98"/>
      <c r="K133" s="98"/>
      <c r="L133" s="98"/>
      <c r="M133" s="100"/>
      <c r="N133" s="98"/>
      <c r="O133" s="98"/>
      <c r="P133" s="98"/>
      <c r="Q133" s="98"/>
      <c r="R133" s="98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</row>
    <row r="134" spans="1:31" ht="15.75" customHeight="1">
      <c r="A134" s="93"/>
      <c r="B134" s="98"/>
      <c r="C134" s="98"/>
      <c r="D134" s="98"/>
      <c r="E134" s="101"/>
      <c r="F134" s="98"/>
      <c r="G134" s="101"/>
      <c r="H134" s="98"/>
      <c r="I134" s="98"/>
      <c r="J134" s="98"/>
      <c r="K134" s="98"/>
      <c r="L134" s="98"/>
      <c r="M134" s="100"/>
      <c r="N134" s="98"/>
      <c r="O134" s="98"/>
      <c r="P134" s="98"/>
      <c r="Q134" s="98"/>
      <c r="R134" s="98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</row>
    <row r="135" spans="1:31" ht="15.75" customHeight="1">
      <c r="A135" s="93"/>
      <c r="B135" s="98"/>
      <c r="C135" s="98"/>
      <c r="D135" s="98"/>
      <c r="E135" s="101"/>
      <c r="F135" s="98"/>
      <c r="G135" s="101"/>
      <c r="H135" s="98"/>
      <c r="I135" s="98"/>
      <c r="J135" s="98"/>
      <c r="K135" s="98"/>
      <c r="L135" s="98"/>
      <c r="M135" s="100"/>
      <c r="N135" s="98"/>
      <c r="O135" s="98"/>
      <c r="P135" s="98"/>
      <c r="Q135" s="98"/>
      <c r="R135" s="98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</row>
    <row r="136" spans="1:31" ht="15.75" customHeight="1">
      <c r="A136" s="93"/>
      <c r="B136" s="98"/>
      <c r="C136" s="98"/>
      <c r="D136" s="98"/>
      <c r="E136" s="101"/>
      <c r="F136" s="98"/>
      <c r="G136" s="101"/>
      <c r="H136" s="98"/>
      <c r="I136" s="98"/>
      <c r="J136" s="98"/>
      <c r="K136" s="98"/>
      <c r="L136" s="98"/>
      <c r="M136" s="100"/>
      <c r="N136" s="98"/>
      <c r="O136" s="98"/>
      <c r="P136" s="98"/>
      <c r="Q136" s="98"/>
      <c r="R136" s="98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</row>
    <row r="137" spans="1:31" ht="15.75" customHeight="1">
      <c r="A137" s="93"/>
      <c r="B137" s="98"/>
      <c r="C137" s="98"/>
      <c r="D137" s="98"/>
      <c r="E137" s="101"/>
      <c r="F137" s="98"/>
      <c r="G137" s="101"/>
      <c r="H137" s="98"/>
      <c r="I137" s="98"/>
      <c r="J137" s="98"/>
      <c r="K137" s="98"/>
      <c r="L137" s="98"/>
      <c r="M137" s="100"/>
      <c r="N137" s="98"/>
      <c r="O137" s="98"/>
      <c r="P137" s="98"/>
      <c r="Q137" s="98"/>
      <c r="R137" s="98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</row>
    <row r="138" spans="1:31" ht="15.75" customHeight="1">
      <c r="A138" s="93"/>
      <c r="B138" s="98"/>
      <c r="C138" s="98"/>
      <c r="D138" s="98"/>
      <c r="E138" s="101"/>
      <c r="F138" s="98"/>
      <c r="G138" s="101"/>
      <c r="H138" s="98"/>
      <c r="I138" s="98"/>
      <c r="J138" s="98"/>
      <c r="K138" s="98"/>
      <c r="L138" s="98"/>
      <c r="M138" s="100"/>
      <c r="N138" s="98"/>
      <c r="O138" s="98"/>
      <c r="P138" s="98"/>
      <c r="Q138" s="98"/>
      <c r="R138" s="98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</row>
    <row r="139" spans="1:31" ht="15.75" customHeight="1">
      <c r="A139" s="93"/>
      <c r="B139" s="98"/>
      <c r="C139" s="98"/>
      <c r="D139" s="98"/>
      <c r="E139" s="101"/>
      <c r="F139" s="98"/>
      <c r="G139" s="101"/>
      <c r="H139" s="98"/>
      <c r="I139" s="98"/>
      <c r="J139" s="98"/>
      <c r="K139" s="98"/>
      <c r="L139" s="98"/>
      <c r="M139" s="100"/>
      <c r="N139" s="98"/>
      <c r="O139" s="98"/>
      <c r="P139" s="98"/>
      <c r="Q139" s="98"/>
      <c r="R139" s="98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</row>
    <row r="140" spans="1:31" ht="15.75" customHeight="1">
      <c r="A140" s="93"/>
      <c r="B140" s="98"/>
      <c r="C140" s="98"/>
      <c r="D140" s="98"/>
      <c r="E140" s="101"/>
      <c r="F140" s="98"/>
      <c r="G140" s="101"/>
      <c r="H140" s="98"/>
      <c r="I140" s="98"/>
      <c r="J140" s="98"/>
      <c r="K140" s="98"/>
      <c r="L140" s="98"/>
      <c r="M140" s="100"/>
      <c r="N140" s="98"/>
      <c r="O140" s="98"/>
      <c r="P140" s="98"/>
      <c r="Q140" s="98"/>
      <c r="R140" s="98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</row>
    <row r="141" spans="1:31" ht="15.75" customHeight="1">
      <c r="A141" s="93"/>
      <c r="B141" s="98"/>
      <c r="C141" s="98"/>
      <c r="D141" s="98"/>
      <c r="E141" s="101"/>
      <c r="F141" s="98"/>
      <c r="G141" s="101"/>
      <c r="H141" s="98"/>
      <c r="I141" s="98"/>
      <c r="J141" s="98"/>
      <c r="K141" s="98"/>
      <c r="L141" s="98"/>
      <c r="M141" s="100"/>
      <c r="N141" s="98"/>
      <c r="O141" s="98"/>
      <c r="P141" s="98"/>
      <c r="Q141" s="98"/>
      <c r="R141" s="98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</row>
    <row r="142" spans="1:31" ht="15.75" customHeight="1">
      <c r="A142" s="93"/>
      <c r="B142" s="98"/>
      <c r="C142" s="98"/>
      <c r="D142" s="98"/>
      <c r="E142" s="101"/>
      <c r="F142" s="98"/>
      <c r="G142" s="101"/>
      <c r="H142" s="98"/>
      <c r="I142" s="98"/>
      <c r="J142" s="98"/>
      <c r="K142" s="98"/>
      <c r="L142" s="98"/>
      <c r="M142" s="100"/>
      <c r="N142" s="98"/>
      <c r="O142" s="98"/>
      <c r="P142" s="98"/>
      <c r="Q142" s="98"/>
      <c r="R142" s="98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</row>
    <row r="143" spans="1:31" ht="15.75" customHeight="1">
      <c r="A143" s="93"/>
      <c r="B143" s="98"/>
      <c r="C143" s="98"/>
      <c r="D143" s="98"/>
      <c r="E143" s="101"/>
      <c r="F143" s="98"/>
      <c r="G143" s="101"/>
      <c r="H143" s="98"/>
      <c r="I143" s="98"/>
      <c r="J143" s="98"/>
      <c r="K143" s="98"/>
      <c r="L143" s="98"/>
      <c r="M143" s="100"/>
      <c r="N143" s="98"/>
      <c r="O143" s="98"/>
      <c r="P143" s="98"/>
      <c r="Q143" s="98"/>
      <c r="R143" s="98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</row>
    <row r="144" spans="1:31" ht="15.75" customHeight="1">
      <c r="A144" s="93"/>
      <c r="B144" s="98"/>
      <c r="C144" s="98"/>
      <c r="D144" s="98"/>
      <c r="E144" s="101"/>
      <c r="F144" s="98"/>
      <c r="G144" s="101"/>
      <c r="H144" s="98"/>
      <c r="I144" s="98"/>
      <c r="J144" s="98"/>
      <c r="K144" s="98"/>
      <c r="L144" s="98"/>
      <c r="M144" s="100"/>
      <c r="N144" s="98"/>
      <c r="O144" s="98"/>
      <c r="P144" s="98"/>
      <c r="Q144" s="98"/>
      <c r="R144" s="98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</row>
    <row r="145" spans="1:31" ht="15.75" customHeight="1">
      <c r="A145" s="93"/>
      <c r="B145" s="98"/>
      <c r="C145" s="98"/>
      <c r="D145" s="98"/>
      <c r="E145" s="101"/>
      <c r="F145" s="98"/>
      <c r="G145" s="101"/>
      <c r="H145" s="98"/>
      <c r="I145" s="98"/>
      <c r="J145" s="98"/>
      <c r="K145" s="98"/>
      <c r="L145" s="98"/>
      <c r="M145" s="100"/>
      <c r="N145" s="98"/>
      <c r="O145" s="98"/>
      <c r="P145" s="98"/>
      <c r="Q145" s="98"/>
      <c r="R145" s="98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</row>
    <row r="146" spans="1:31" ht="15.75" customHeight="1">
      <c r="A146" s="93"/>
      <c r="B146" s="98"/>
      <c r="C146" s="98"/>
      <c r="D146" s="98"/>
      <c r="E146" s="101"/>
      <c r="F146" s="98"/>
      <c r="G146" s="101"/>
      <c r="H146" s="98"/>
      <c r="I146" s="98"/>
      <c r="J146" s="98"/>
      <c r="K146" s="98"/>
      <c r="L146" s="98"/>
      <c r="M146" s="100"/>
      <c r="N146" s="98"/>
      <c r="O146" s="98"/>
      <c r="P146" s="98"/>
      <c r="Q146" s="98"/>
      <c r="R146" s="98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</row>
    <row r="147" spans="1:31" ht="15.75" customHeight="1">
      <c r="A147" s="93"/>
      <c r="B147" s="98"/>
      <c r="C147" s="98"/>
      <c r="D147" s="98"/>
      <c r="E147" s="101"/>
      <c r="F147" s="98"/>
      <c r="G147" s="101"/>
      <c r="H147" s="98"/>
      <c r="I147" s="98"/>
      <c r="J147" s="98"/>
      <c r="K147" s="98"/>
      <c r="L147" s="98"/>
      <c r="M147" s="100"/>
      <c r="N147" s="98"/>
      <c r="O147" s="98"/>
      <c r="P147" s="98"/>
      <c r="Q147" s="98"/>
      <c r="R147" s="98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ht="15.75" customHeight="1">
      <c r="A148" s="93"/>
      <c r="B148" s="98"/>
      <c r="C148" s="98"/>
      <c r="D148" s="98"/>
      <c r="E148" s="101"/>
      <c r="F148" s="98"/>
      <c r="G148" s="101"/>
      <c r="H148" s="98"/>
      <c r="I148" s="98"/>
      <c r="J148" s="98"/>
      <c r="K148" s="98"/>
      <c r="L148" s="98"/>
      <c r="M148" s="100"/>
      <c r="N148" s="98"/>
      <c r="O148" s="98"/>
      <c r="P148" s="98"/>
      <c r="Q148" s="98"/>
      <c r="R148" s="98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ht="15.75" customHeight="1">
      <c r="A149" s="93"/>
      <c r="B149" s="98"/>
      <c r="C149" s="98"/>
      <c r="D149" s="98"/>
      <c r="E149" s="101"/>
      <c r="F149" s="98"/>
      <c r="G149" s="101"/>
      <c r="H149" s="98"/>
      <c r="I149" s="98"/>
      <c r="J149" s="98"/>
      <c r="K149" s="98"/>
      <c r="L149" s="98"/>
      <c r="M149" s="100"/>
      <c r="N149" s="98"/>
      <c r="O149" s="98"/>
      <c r="P149" s="98"/>
      <c r="Q149" s="98"/>
      <c r="R149" s="98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</row>
    <row r="150" spans="1:31" ht="15.75" customHeight="1">
      <c r="A150" s="93"/>
      <c r="B150" s="98"/>
      <c r="C150" s="98"/>
      <c r="D150" s="98"/>
      <c r="E150" s="101"/>
      <c r="F150" s="98"/>
      <c r="G150" s="101"/>
      <c r="H150" s="98"/>
      <c r="I150" s="98"/>
      <c r="J150" s="98"/>
      <c r="K150" s="98"/>
      <c r="L150" s="98"/>
      <c r="M150" s="100"/>
      <c r="N150" s="98"/>
      <c r="O150" s="98"/>
      <c r="P150" s="98"/>
      <c r="Q150" s="98"/>
      <c r="R150" s="98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</row>
    <row r="151" spans="1:31" ht="15.75" customHeight="1">
      <c r="A151" s="93"/>
      <c r="B151" s="98"/>
      <c r="C151" s="98"/>
      <c r="D151" s="98"/>
      <c r="E151" s="101"/>
      <c r="F151" s="98"/>
      <c r="G151" s="101"/>
      <c r="H151" s="98"/>
      <c r="I151" s="98"/>
      <c r="J151" s="98"/>
      <c r="K151" s="98"/>
      <c r="L151" s="98"/>
      <c r="M151" s="100"/>
      <c r="N151" s="98"/>
      <c r="O151" s="98"/>
      <c r="P151" s="98"/>
      <c r="Q151" s="98"/>
      <c r="R151" s="98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</row>
    <row r="152" spans="1:31" ht="15.75" customHeight="1">
      <c r="A152" s="93"/>
      <c r="B152" s="98"/>
      <c r="C152" s="98"/>
      <c r="D152" s="98"/>
      <c r="E152" s="101"/>
      <c r="F152" s="98"/>
      <c r="G152" s="101"/>
      <c r="H152" s="98"/>
      <c r="I152" s="98"/>
      <c r="J152" s="98"/>
      <c r="K152" s="98"/>
      <c r="L152" s="98"/>
      <c r="M152" s="100"/>
      <c r="N152" s="98"/>
      <c r="O152" s="98"/>
      <c r="P152" s="98"/>
      <c r="Q152" s="98"/>
      <c r="R152" s="98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</row>
    <row r="153" spans="1:31" ht="15.75" customHeight="1">
      <c r="A153" s="93"/>
      <c r="B153" s="98"/>
      <c r="C153" s="98"/>
      <c r="D153" s="98"/>
      <c r="E153" s="101"/>
      <c r="F153" s="98"/>
      <c r="G153" s="101"/>
      <c r="H153" s="98"/>
      <c r="I153" s="98"/>
      <c r="J153" s="98"/>
      <c r="K153" s="98"/>
      <c r="L153" s="98"/>
      <c r="M153" s="100"/>
      <c r="N153" s="98"/>
      <c r="O153" s="98"/>
      <c r="P153" s="98"/>
      <c r="Q153" s="98"/>
      <c r="R153" s="98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</row>
    <row r="154" spans="1:31" ht="15.75" customHeight="1">
      <c r="A154" s="93"/>
      <c r="B154" s="98"/>
      <c r="C154" s="98"/>
      <c r="D154" s="98"/>
      <c r="E154" s="101"/>
      <c r="F154" s="98"/>
      <c r="G154" s="101"/>
      <c r="H154" s="98"/>
      <c r="I154" s="98"/>
      <c r="J154" s="98"/>
      <c r="K154" s="98"/>
      <c r="L154" s="98"/>
      <c r="M154" s="100"/>
      <c r="N154" s="98"/>
      <c r="O154" s="98"/>
      <c r="P154" s="98"/>
      <c r="Q154" s="98"/>
      <c r="R154" s="98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</row>
    <row r="155" spans="1:31" ht="15.75" customHeight="1">
      <c r="A155" s="93"/>
      <c r="B155" s="98"/>
      <c r="C155" s="98"/>
      <c r="D155" s="98"/>
      <c r="E155" s="101"/>
      <c r="F155" s="98"/>
      <c r="G155" s="101"/>
      <c r="H155" s="98"/>
      <c r="I155" s="98"/>
      <c r="J155" s="98"/>
      <c r="K155" s="98"/>
      <c r="L155" s="98"/>
      <c r="M155" s="100"/>
      <c r="N155" s="98"/>
      <c r="O155" s="98"/>
      <c r="P155" s="98"/>
      <c r="Q155" s="98"/>
      <c r="R155" s="98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</row>
    <row r="156" spans="1:31" ht="15.75" customHeight="1">
      <c r="A156" s="93"/>
      <c r="B156" s="98"/>
      <c r="C156" s="98"/>
      <c r="D156" s="98"/>
      <c r="E156" s="101"/>
      <c r="F156" s="98"/>
      <c r="G156" s="101"/>
      <c r="H156" s="98"/>
      <c r="I156" s="98"/>
      <c r="J156" s="98"/>
      <c r="K156" s="98"/>
      <c r="L156" s="98"/>
      <c r="M156" s="100"/>
      <c r="N156" s="98"/>
      <c r="O156" s="98"/>
      <c r="P156" s="98"/>
      <c r="Q156" s="98"/>
      <c r="R156" s="98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</row>
    <row r="157" spans="1:31" ht="15.75" customHeight="1">
      <c r="A157" s="93"/>
      <c r="B157" s="98"/>
      <c r="C157" s="98"/>
      <c r="D157" s="98"/>
      <c r="E157" s="101"/>
      <c r="F157" s="98"/>
      <c r="G157" s="101"/>
      <c r="H157" s="98"/>
      <c r="I157" s="98"/>
      <c r="J157" s="98"/>
      <c r="K157" s="98"/>
      <c r="L157" s="98"/>
      <c r="M157" s="100"/>
      <c r="N157" s="98"/>
      <c r="O157" s="98"/>
      <c r="P157" s="98"/>
      <c r="Q157" s="98"/>
      <c r="R157" s="98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</row>
    <row r="158" spans="1:31" ht="15.75" customHeight="1">
      <c r="A158" s="93"/>
      <c r="B158" s="98"/>
      <c r="C158" s="98"/>
      <c r="D158" s="98"/>
      <c r="E158" s="101"/>
      <c r="F158" s="98"/>
      <c r="G158" s="101"/>
      <c r="H158" s="98"/>
      <c r="I158" s="98"/>
      <c r="J158" s="98"/>
      <c r="K158" s="98"/>
      <c r="L158" s="98"/>
      <c r="M158" s="100"/>
      <c r="N158" s="98"/>
      <c r="O158" s="98"/>
      <c r="P158" s="98"/>
      <c r="Q158" s="98"/>
      <c r="R158" s="98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</row>
    <row r="159" spans="1:31" ht="15.75" customHeight="1">
      <c r="A159" s="93"/>
      <c r="B159" s="98"/>
      <c r="C159" s="98"/>
      <c r="D159" s="98"/>
      <c r="E159" s="101"/>
      <c r="F159" s="98"/>
      <c r="G159" s="101"/>
      <c r="H159" s="98"/>
      <c r="I159" s="98"/>
      <c r="J159" s="98"/>
      <c r="K159" s="98"/>
      <c r="L159" s="98"/>
      <c r="M159" s="100"/>
      <c r="N159" s="98"/>
      <c r="O159" s="98"/>
      <c r="P159" s="98"/>
      <c r="Q159" s="98"/>
      <c r="R159" s="98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</row>
    <row r="160" spans="1:31" ht="15.75" customHeight="1">
      <c r="A160" s="93"/>
      <c r="B160" s="98"/>
      <c r="C160" s="98"/>
      <c r="D160" s="98"/>
      <c r="E160" s="101"/>
      <c r="F160" s="98"/>
      <c r="G160" s="101"/>
      <c r="H160" s="98"/>
      <c r="I160" s="98"/>
      <c r="J160" s="98"/>
      <c r="K160" s="98"/>
      <c r="L160" s="98"/>
      <c r="M160" s="100"/>
      <c r="N160" s="98"/>
      <c r="O160" s="98"/>
      <c r="P160" s="98"/>
      <c r="Q160" s="98"/>
      <c r="R160" s="98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</row>
    <row r="161" spans="1:31" ht="15.75" customHeight="1">
      <c r="A161" s="93"/>
      <c r="B161" s="98"/>
      <c r="C161" s="98"/>
      <c r="D161" s="98"/>
      <c r="E161" s="101"/>
      <c r="F161" s="98"/>
      <c r="G161" s="101"/>
      <c r="H161" s="98"/>
      <c r="I161" s="98"/>
      <c r="J161" s="98"/>
      <c r="K161" s="98"/>
      <c r="L161" s="98"/>
      <c r="M161" s="100"/>
      <c r="N161" s="98"/>
      <c r="O161" s="98"/>
      <c r="P161" s="98"/>
      <c r="Q161" s="98"/>
      <c r="R161" s="98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</row>
    <row r="162" spans="1:31" ht="15.75" customHeight="1">
      <c r="A162" s="93"/>
      <c r="B162" s="98"/>
      <c r="C162" s="98"/>
      <c r="D162" s="98"/>
      <c r="E162" s="101"/>
      <c r="F162" s="98"/>
      <c r="G162" s="101"/>
      <c r="H162" s="98"/>
      <c r="I162" s="98"/>
      <c r="J162" s="98"/>
      <c r="K162" s="98"/>
      <c r="L162" s="98"/>
      <c r="M162" s="100"/>
      <c r="N162" s="98"/>
      <c r="O162" s="98"/>
      <c r="P162" s="98"/>
      <c r="Q162" s="98"/>
      <c r="R162" s="98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</row>
    <row r="163" spans="1:31" ht="15.75" customHeight="1">
      <c r="A163" s="93"/>
      <c r="B163" s="98"/>
      <c r="C163" s="98"/>
      <c r="D163" s="98"/>
      <c r="E163" s="101"/>
      <c r="F163" s="98"/>
      <c r="G163" s="101"/>
      <c r="H163" s="98"/>
      <c r="I163" s="98"/>
      <c r="J163" s="98"/>
      <c r="K163" s="98"/>
      <c r="L163" s="98"/>
      <c r="M163" s="100"/>
      <c r="N163" s="98"/>
      <c r="O163" s="98"/>
      <c r="P163" s="98"/>
      <c r="Q163" s="98"/>
      <c r="R163" s="98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</row>
    <row r="164" spans="1:31" ht="15.75" customHeight="1">
      <c r="A164" s="93"/>
      <c r="B164" s="98"/>
      <c r="C164" s="98"/>
      <c r="D164" s="98"/>
      <c r="E164" s="101"/>
      <c r="F164" s="98"/>
      <c r="G164" s="101"/>
      <c r="H164" s="98"/>
      <c r="I164" s="98"/>
      <c r="J164" s="98"/>
      <c r="K164" s="98"/>
      <c r="L164" s="98"/>
      <c r="M164" s="100"/>
      <c r="N164" s="98"/>
      <c r="O164" s="98"/>
      <c r="P164" s="98"/>
      <c r="Q164" s="98"/>
      <c r="R164" s="98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</row>
    <row r="165" spans="1:31" ht="15.75" customHeight="1">
      <c r="A165" s="93"/>
      <c r="B165" s="98"/>
      <c r="C165" s="98"/>
      <c r="D165" s="98"/>
      <c r="E165" s="101"/>
      <c r="F165" s="98"/>
      <c r="G165" s="101"/>
      <c r="H165" s="98"/>
      <c r="I165" s="98"/>
      <c r="J165" s="98"/>
      <c r="K165" s="98"/>
      <c r="L165" s="98"/>
      <c r="M165" s="100"/>
      <c r="N165" s="98"/>
      <c r="O165" s="98"/>
      <c r="P165" s="98"/>
      <c r="Q165" s="98"/>
      <c r="R165" s="98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</row>
    <row r="166" spans="1:31" ht="15.75" customHeight="1">
      <c r="A166" s="93"/>
      <c r="B166" s="98"/>
      <c r="C166" s="98"/>
      <c r="D166" s="98"/>
      <c r="E166" s="101"/>
      <c r="F166" s="98"/>
      <c r="G166" s="101"/>
      <c r="H166" s="98"/>
      <c r="I166" s="98"/>
      <c r="J166" s="98"/>
      <c r="K166" s="98"/>
      <c r="L166" s="98"/>
      <c r="M166" s="100"/>
      <c r="N166" s="98"/>
      <c r="O166" s="98"/>
      <c r="P166" s="98"/>
      <c r="Q166" s="98"/>
      <c r="R166" s="98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</row>
    <row r="167" spans="1:31" ht="15.75" customHeight="1">
      <c r="A167" s="93"/>
      <c r="B167" s="98"/>
      <c r="C167" s="98"/>
      <c r="D167" s="98"/>
      <c r="E167" s="101"/>
      <c r="F167" s="98"/>
      <c r="G167" s="101"/>
      <c r="H167" s="98"/>
      <c r="I167" s="98"/>
      <c r="J167" s="98"/>
      <c r="K167" s="98"/>
      <c r="L167" s="98"/>
      <c r="M167" s="100"/>
      <c r="N167" s="98"/>
      <c r="O167" s="98"/>
      <c r="P167" s="98"/>
      <c r="Q167" s="98"/>
      <c r="R167" s="98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</row>
    <row r="168" spans="1:31" ht="15.75" customHeight="1">
      <c r="A168" s="93"/>
      <c r="B168" s="98"/>
      <c r="C168" s="98"/>
      <c r="D168" s="98"/>
      <c r="E168" s="101"/>
      <c r="F168" s="98"/>
      <c r="G168" s="101"/>
      <c r="H168" s="98"/>
      <c r="I168" s="98"/>
      <c r="J168" s="98"/>
      <c r="K168" s="98"/>
      <c r="L168" s="98"/>
      <c r="M168" s="100"/>
      <c r="N168" s="98"/>
      <c r="O168" s="98"/>
      <c r="P168" s="98"/>
      <c r="Q168" s="98"/>
      <c r="R168" s="98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</row>
    <row r="169" spans="1:31" ht="15.75" customHeight="1">
      <c r="A169" s="93"/>
      <c r="B169" s="98"/>
      <c r="C169" s="98"/>
      <c r="D169" s="98"/>
      <c r="E169" s="101"/>
      <c r="F169" s="98"/>
      <c r="G169" s="101"/>
      <c r="H169" s="98"/>
      <c r="I169" s="98"/>
      <c r="J169" s="98"/>
      <c r="K169" s="98"/>
      <c r="L169" s="98"/>
      <c r="M169" s="100"/>
      <c r="N169" s="98"/>
      <c r="O169" s="98"/>
      <c r="P169" s="98"/>
      <c r="Q169" s="98"/>
      <c r="R169" s="98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</row>
    <row r="170" spans="1:31" ht="15.75" customHeight="1">
      <c r="A170" s="93"/>
      <c r="B170" s="98"/>
      <c r="C170" s="98"/>
      <c r="D170" s="98"/>
      <c r="E170" s="101"/>
      <c r="F170" s="98"/>
      <c r="G170" s="101"/>
      <c r="H170" s="98"/>
      <c r="I170" s="98"/>
      <c r="J170" s="98"/>
      <c r="K170" s="98"/>
      <c r="L170" s="98"/>
      <c r="M170" s="100"/>
      <c r="N170" s="98"/>
      <c r="O170" s="98"/>
      <c r="P170" s="98"/>
      <c r="Q170" s="98"/>
      <c r="R170" s="98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</row>
    <row r="171" spans="1:31" ht="15.75" customHeight="1">
      <c r="A171" s="93"/>
      <c r="B171" s="98"/>
      <c r="C171" s="98"/>
      <c r="D171" s="98"/>
      <c r="E171" s="101"/>
      <c r="F171" s="98"/>
      <c r="G171" s="101"/>
      <c r="H171" s="98"/>
      <c r="I171" s="98"/>
      <c r="J171" s="98"/>
      <c r="K171" s="98"/>
      <c r="L171" s="98"/>
      <c r="M171" s="100"/>
      <c r="N171" s="98"/>
      <c r="O171" s="98"/>
      <c r="P171" s="98"/>
      <c r="Q171" s="98"/>
      <c r="R171" s="98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</row>
    <row r="172" spans="1:31" ht="15.75" customHeight="1">
      <c r="A172" s="93"/>
      <c r="B172" s="98"/>
      <c r="C172" s="98"/>
      <c r="D172" s="98"/>
      <c r="E172" s="101"/>
      <c r="F172" s="98"/>
      <c r="G172" s="101"/>
      <c r="H172" s="98"/>
      <c r="I172" s="98"/>
      <c r="J172" s="98"/>
      <c r="K172" s="98"/>
      <c r="L172" s="98"/>
      <c r="M172" s="100"/>
      <c r="N172" s="98"/>
      <c r="O172" s="98"/>
      <c r="P172" s="98"/>
      <c r="Q172" s="98"/>
      <c r="R172" s="98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</row>
    <row r="173" spans="1:31" ht="15.75" customHeight="1">
      <c r="A173" s="93"/>
      <c r="B173" s="98"/>
      <c r="C173" s="98"/>
      <c r="D173" s="98"/>
      <c r="E173" s="101"/>
      <c r="F173" s="98"/>
      <c r="G173" s="101"/>
      <c r="H173" s="98"/>
      <c r="I173" s="98"/>
      <c r="J173" s="98"/>
      <c r="K173" s="98"/>
      <c r="L173" s="98"/>
      <c r="M173" s="100"/>
      <c r="N173" s="98"/>
      <c r="O173" s="98"/>
      <c r="P173" s="98"/>
      <c r="Q173" s="98"/>
      <c r="R173" s="98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</row>
    <row r="174" spans="1:31" ht="15.75" customHeight="1">
      <c r="A174" s="93"/>
      <c r="B174" s="98"/>
      <c r="C174" s="98"/>
      <c r="D174" s="98"/>
      <c r="E174" s="101"/>
      <c r="F174" s="98"/>
      <c r="G174" s="101"/>
      <c r="H174" s="98"/>
      <c r="I174" s="98"/>
      <c r="J174" s="98"/>
      <c r="K174" s="98"/>
      <c r="L174" s="98"/>
      <c r="M174" s="100"/>
      <c r="N174" s="98"/>
      <c r="O174" s="98"/>
      <c r="P174" s="98"/>
      <c r="Q174" s="98"/>
      <c r="R174" s="98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</row>
    <row r="175" spans="1:31" ht="15.75" customHeight="1">
      <c r="A175" s="93"/>
      <c r="B175" s="98"/>
      <c r="C175" s="98"/>
      <c r="D175" s="98"/>
      <c r="E175" s="101"/>
      <c r="F175" s="98"/>
      <c r="G175" s="101"/>
      <c r="H175" s="98"/>
      <c r="I175" s="98"/>
      <c r="J175" s="98"/>
      <c r="K175" s="98"/>
      <c r="L175" s="98"/>
      <c r="M175" s="100"/>
      <c r="N175" s="98"/>
      <c r="O175" s="98"/>
      <c r="P175" s="98"/>
      <c r="Q175" s="98"/>
      <c r="R175" s="98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</row>
    <row r="176" spans="1:31" ht="15.75" customHeight="1">
      <c r="A176" s="93"/>
      <c r="B176" s="98"/>
      <c r="C176" s="98"/>
      <c r="D176" s="98"/>
      <c r="E176" s="101"/>
      <c r="F176" s="98"/>
      <c r="G176" s="101"/>
      <c r="H176" s="98"/>
      <c r="I176" s="98"/>
      <c r="J176" s="98"/>
      <c r="K176" s="98"/>
      <c r="L176" s="98"/>
      <c r="M176" s="100"/>
      <c r="N176" s="98"/>
      <c r="O176" s="98"/>
      <c r="P176" s="98"/>
      <c r="Q176" s="98"/>
      <c r="R176" s="98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</row>
    <row r="177" spans="1:31" ht="15.75" customHeight="1">
      <c r="A177" s="93"/>
      <c r="B177" s="98"/>
      <c r="C177" s="98"/>
      <c r="D177" s="98"/>
      <c r="E177" s="101"/>
      <c r="F177" s="98"/>
      <c r="G177" s="101"/>
      <c r="H177" s="98"/>
      <c r="I177" s="98"/>
      <c r="J177" s="98"/>
      <c r="K177" s="98"/>
      <c r="L177" s="98"/>
      <c r="M177" s="100"/>
      <c r="N177" s="98"/>
      <c r="O177" s="98"/>
      <c r="P177" s="98"/>
      <c r="Q177" s="98"/>
      <c r="R177" s="98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</row>
    <row r="178" spans="1:31" ht="15.75" customHeight="1">
      <c r="A178" s="93"/>
      <c r="B178" s="98"/>
      <c r="C178" s="98"/>
      <c r="D178" s="98"/>
      <c r="E178" s="101"/>
      <c r="F178" s="98"/>
      <c r="G178" s="101"/>
      <c r="H178" s="98"/>
      <c r="I178" s="98"/>
      <c r="J178" s="98"/>
      <c r="K178" s="98"/>
      <c r="L178" s="98"/>
      <c r="M178" s="100"/>
      <c r="N178" s="98"/>
      <c r="O178" s="98"/>
      <c r="P178" s="98"/>
      <c r="Q178" s="98"/>
      <c r="R178" s="98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</row>
    <row r="179" spans="1:31" ht="15.75" customHeight="1">
      <c r="A179" s="93"/>
      <c r="B179" s="98"/>
      <c r="C179" s="98"/>
      <c r="D179" s="98"/>
      <c r="E179" s="101"/>
      <c r="F179" s="98"/>
      <c r="G179" s="101"/>
      <c r="H179" s="98"/>
      <c r="I179" s="98"/>
      <c r="J179" s="98"/>
      <c r="K179" s="98"/>
      <c r="L179" s="98"/>
      <c r="M179" s="100"/>
      <c r="N179" s="98"/>
      <c r="O179" s="98"/>
      <c r="P179" s="98"/>
      <c r="Q179" s="98"/>
      <c r="R179" s="98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</row>
    <row r="180" spans="1:31" ht="15.75" customHeight="1">
      <c r="A180" s="93"/>
      <c r="B180" s="98"/>
      <c r="C180" s="98"/>
      <c r="D180" s="98"/>
      <c r="E180" s="101"/>
      <c r="F180" s="98"/>
      <c r="G180" s="101"/>
      <c r="H180" s="98"/>
      <c r="I180" s="98"/>
      <c r="J180" s="98"/>
      <c r="K180" s="98"/>
      <c r="L180" s="98"/>
      <c r="M180" s="100"/>
      <c r="N180" s="98"/>
      <c r="O180" s="98"/>
      <c r="P180" s="98"/>
      <c r="Q180" s="98"/>
      <c r="R180" s="98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</row>
    <row r="181" spans="1:31" ht="15.75" customHeight="1">
      <c r="A181" s="93"/>
      <c r="B181" s="98"/>
      <c r="C181" s="98"/>
      <c r="D181" s="98"/>
      <c r="E181" s="101"/>
      <c r="F181" s="98"/>
      <c r="G181" s="101"/>
      <c r="H181" s="98"/>
      <c r="I181" s="98"/>
      <c r="J181" s="98"/>
      <c r="K181" s="98"/>
      <c r="L181" s="98"/>
      <c r="M181" s="100"/>
      <c r="N181" s="98"/>
      <c r="O181" s="98"/>
      <c r="P181" s="98"/>
      <c r="Q181" s="98"/>
      <c r="R181" s="98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</row>
    <row r="182" spans="1:31" ht="15.75" customHeight="1">
      <c r="A182" s="93"/>
      <c r="B182" s="98"/>
      <c r="C182" s="98"/>
      <c r="D182" s="98"/>
      <c r="E182" s="101"/>
      <c r="F182" s="98"/>
      <c r="G182" s="101"/>
      <c r="H182" s="98"/>
      <c r="I182" s="98"/>
      <c r="J182" s="98"/>
      <c r="K182" s="98"/>
      <c r="L182" s="98"/>
      <c r="M182" s="100"/>
      <c r="N182" s="98"/>
      <c r="O182" s="98"/>
      <c r="P182" s="98"/>
      <c r="Q182" s="98"/>
      <c r="R182" s="98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</row>
    <row r="183" spans="1:31" ht="15.75" customHeight="1">
      <c r="A183" s="93"/>
      <c r="B183" s="98"/>
      <c r="C183" s="98"/>
      <c r="D183" s="98"/>
      <c r="E183" s="101"/>
      <c r="F183" s="98"/>
      <c r="G183" s="101"/>
      <c r="H183" s="98"/>
      <c r="I183" s="98"/>
      <c r="J183" s="98"/>
      <c r="K183" s="98"/>
      <c r="L183" s="98"/>
      <c r="M183" s="100"/>
      <c r="N183" s="98"/>
      <c r="O183" s="98"/>
      <c r="P183" s="98"/>
      <c r="Q183" s="98"/>
      <c r="R183" s="98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</row>
    <row r="184" spans="1:31" ht="15.75" customHeight="1">
      <c r="A184" s="93"/>
      <c r="B184" s="98"/>
      <c r="C184" s="98"/>
      <c r="D184" s="98"/>
      <c r="E184" s="101"/>
      <c r="F184" s="98"/>
      <c r="G184" s="101"/>
      <c r="H184" s="98"/>
      <c r="I184" s="98"/>
      <c r="J184" s="98"/>
      <c r="K184" s="98"/>
      <c r="L184" s="98"/>
      <c r="M184" s="100"/>
      <c r="N184" s="98"/>
      <c r="O184" s="98"/>
      <c r="P184" s="98"/>
      <c r="Q184" s="98"/>
      <c r="R184" s="98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</row>
    <row r="185" spans="1:31" ht="15.75" customHeight="1">
      <c r="A185" s="93"/>
      <c r="B185" s="98"/>
      <c r="C185" s="98"/>
      <c r="D185" s="98"/>
      <c r="E185" s="101"/>
      <c r="F185" s="98"/>
      <c r="G185" s="101"/>
      <c r="H185" s="98"/>
      <c r="I185" s="98"/>
      <c r="J185" s="98"/>
      <c r="K185" s="98"/>
      <c r="L185" s="98"/>
      <c r="M185" s="100"/>
      <c r="N185" s="98"/>
      <c r="O185" s="98"/>
      <c r="P185" s="98"/>
      <c r="Q185" s="98"/>
      <c r="R185" s="98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</row>
    <row r="186" spans="1:31" ht="15.75" customHeight="1">
      <c r="A186" s="93"/>
      <c r="B186" s="98"/>
      <c r="C186" s="98"/>
      <c r="D186" s="98"/>
      <c r="E186" s="101"/>
      <c r="F186" s="98"/>
      <c r="G186" s="101"/>
      <c r="H186" s="98"/>
      <c r="I186" s="98"/>
      <c r="J186" s="98"/>
      <c r="K186" s="98"/>
      <c r="L186" s="98"/>
      <c r="M186" s="100"/>
      <c r="N186" s="98"/>
      <c r="O186" s="98"/>
      <c r="P186" s="98"/>
      <c r="Q186" s="98"/>
      <c r="R186" s="98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</row>
    <row r="187" spans="1:31" ht="15.75" customHeight="1">
      <c r="A187" s="93"/>
      <c r="B187" s="98"/>
      <c r="C187" s="98"/>
      <c r="D187" s="98"/>
      <c r="E187" s="101"/>
      <c r="F187" s="98"/>
      <c r="G187" s="101"/>
      <c r="H187" s="98"/>
      <c r="I187" s="98"/>
      <c r="J187" s="98"/>
      <c r="K187" s="98"/>
      <c r="L187" s="98"/>
      <c r="M187" s="100"/>
      <c r="N187" s="98"/>
      <c r="O187" s="98"/>
      <c r="P187" s="98"/>
      <c r="Q187" s="98"/>
      <c r="R187" s="98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</row>
    <row r="188" spans="1:31" ht="15.75" customHeight="1">
      <c r="A188" s="93"/>
      <c r="B188" s="98"/>
      <c r="C188" s="98"/>
      <c r="D188" s="98"/>
      <c r="E188" s="101"/>
      <c r="F188" s="98"/>
      <c r="G188" s="101"/>
      <c r="H188" s="98"/>
      <c r="I188" s="98"/>
      <c r="J188" s="98"/>
      <c r="K188" s="98"/>
      <c r="L188" s="98"/>
      <c r="M188" s="100"/>
      <c r="N188" s="98"/>
      <c r="O188" s="98"/>
      <c r="P188" s="98"/>
      <c r="Q188" s="98"/>
      <c r="R188" s="98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</row>
    <row r="189" spans="1:31" ht="15.75" customHeight="1">
      <c r="A189" s="93"/>
      <c r="B189" s="98"/>
      <c r="C189" s="98"/>
      <c r="D189" s="98"/>
      <c r="E189" s="101"/>
      <c r="F189" s="98"/>
      <c r="G189" s="101"/>
      <c r="H189" s="98"/>
      <c r="I189" s="98"/>
      <c r="J189" s="98"/>
      <c r="K189" s="98"/>
      <c r="L189" s="98"/>
      <c r="M189" s="100"/>
      <c r="N189" s="98"/>
      <c r="O189" s="98"/>
      <c r="P189" s="98"/>
      <c r="Q189" s="98"/>
      <c r="R189" s="98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</row>
    <row r="190" spans="1:31" ht="15.75" customHeight="1">
      <c r="A190" s="93"/>
      <c r="B190" s="98"/>
      <c r="C190" s="98"/>
      <c r="D190" s="98"/>
      <c r="E190" s="101"/>
      <c r="F190" s="98"/>
      <c r="G190" s="101"/>
      <c r="H190" s="98"/>
      <c r="I190" s="98"/>
      <c r="J190" s="98"/>
      <c r="K190" s="98"/>
      <c r="L190" s="98"/>
      <c r="M190" s="100"/>
      <c r="N190" s="98"/>
      <c r="O190" s="98"/>
      <c r="P190" s="98"/>
      <c r="Q190" s="98"/>
      <c r="R190" s="98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</row>
    <row r="191" spans="1:31" ht="15.75" customHeight="1">
      <c r="A191" s="93"/>
      <c r="B191" s="98"/>
      <c r="C191" s="98"/>
      <c r="D191" s="98"/>
      <c r="E191" s="101"/>
      <c r="F191" s="98"/>
      <c r="G191" s="101"/>
      <c r="H191" s="98"/>
      <c r="I191" s="98"/>
      <c r="J191" s="98"/>
      <c r="K191" s="98"/>
      <c r="L191" s="98"/>
      <c r="M191" s="100"/>
      <c r="N191" s="98"/>
      <c r="O191" s="98"/>
      <c r="P191" s="98"/>
      <c r="Q191" s="98"/>
      <c r="R191" s="98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</row>
    <row r="192" spans="1:31" ht="15.75" customHeight="1">
      <c r="A192" s="93"/>
      <c r="B192" s="98"/>
      <c r="C192" s="98"/>
      <c r="D192" s="98"/>
      <c r="E192" s="101"/>
      <c r="F192" s="98"/>
      <c r="G192" s="101"/>
      <c r="H192" s="98"/>
      <c r="I192" s="98"/>
      <c r="J192" s="98"/>
      <c r="K192" s="98"/>
      <c r="L192" s="98"/>
      <c r="M192" s="100"/>
      <c r="N192" s="98"/>
      <c r="O192" s="98"/>
      <c r="P192" s="98"/>
      <c r="Q192" s="98"/>
      <c r="R192" s="98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</row>
    <row r="193" spans="1:31" ht="15.75" customHeight="1">
      <c r="A193" s="93"/>
      <c r="B193" s="98"/>
      <c r="C193" s="98"/>
      <c r="D193" s="98"/>
      <c r="E193" s="101"/>
      <c r="F193" s="98"/>
      <c r="G193" s="101"/>
      <c r="H193" s="98"/>
      <c r="I193" s="98"/>
      <c r="J193" s="98"/>
      <c r="K193" s="98"/>
      <c r="L193" s="98"/>
      <c r="M193" s="100"/>
      <c r="N193" s="98"/>
      <c r="O193" s="98"/>
      <c r="P193" s="98"/>
      <c r="Q193" s="98"/>
      <c r="R193" s="98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</row>
    <row r="194" spans="1:31" ht="15.75" customHeight="1">
      <c r="A194" s="93"/>
      <c r="B194" s="98"/>
      <c r="C194" s="98"/>
      <c r="D194" s="98"/>
      <c r="E194" s="101"/>
      <c r="F194" s="98"/>
      <c r="G194" s="101"/>
      <c r="H194" s="98"/>
      <c r="I194" s="98"/>
      <c r="J194" s="98"/>
      <c r="K194" s="98"/>
      <c r="L194" s="98"/>
      <c r="M194" s="100"/>
      <c r="N194" s="98"/>
      <c r="O194" s="98"/>
      <c r="P194" s="98"/>
      <c r="Q194" s="98"/>
      <c r="R194" s="98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</row>
    <row r="195" spans="1:31" ht="15.75" customHeight="1">
      <c r="A195" s="93"/>
      <c r="B195" s="98"/>
      <c r="C195" s="98"/>
      <c r="D195" s="98"/>
      <c r="E195" s="101"/>
      <c r="F195" s="98"/>
      <c r="G195" s="101"/>
      <c r="H195" s="98"/>
      <c r="I195" s="98"/>
      <c r="J195" s="98"/>
      <c r="K195" s="98"/>
      <c r="L195" s="98"/>
      <c r="M195" s="100"/>
      <c r="N195" s="98"/>
      <c r="O195" s="98"/>
      <c r="P195" s="98"/>
      <c r="Q195" s="98"/>
      <c r="R195" s="98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</row>
    <row r="196" spans="1:31" ht="15.75" customHeight="1">
      <c r="A196" s="93"/>
      <c r="B196" s="98"/>
      <c r="C196" s="98"/>
      <c r="D196" s="98"/>
      <c r="E196" s="101"/>
      <c r="F196" s="98"/>
      <c r="G196" s="101"/>
      <c r="H196" s="98"/>
      <c r="I196" s="98"/>
      <c r="J196" s="98"/>
      <c r="K196" s="98"/>
      <c r="L196" s="98"/>
      <c r="M196" s="100"/>
      <c r="N196" s="98"/>
      <c r="O196" s="98"/>
      <c r="P196" s="98"/>
      <c r="Q196" s="98"/>
      <c r="R196" s="98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</row>
    <row r="197" spans="1:31" ht="15.75" customHeight="1">
      <c r="A197" s="93"/>
      <c r="B197" s="98"/>
      <c r="C197" s="98"/>
      <c r="D197" s="98"/>
      <c r="E197" s="101"/>
      <c r="F197" s="98"/>
      <c r="G197" s="101"/>
      <c r="H197" s="98"/>
      <c r="I197" s="98"/>
      <c r="J197" s="98"/>
      <c r="K197" s="98"/>
      <c r="L197" s="98"/>
      <c r="M197" s="100"/>
      <c r="N197" s="98"/>
      <c r="O197" s="98"/>
      <c r="P197" s="98"/>
      <c r="Q197" s="98"/>
      <c r="R197" s="98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</row>
    <row r="198" spans="1:31" ht="15.75" customHeight="1">
      <c r="A198" s="93"/>
      <c r="B198" s="98"/>
      <c r="C198" s="98"/>
      <c r="D198" s="98"/>
      <c r="E198" s="101"/>
      <c r="F198" s="98"/>
      <c r="G198" s="101"/>
      <c r="H198" s="98"/>
      <c r="I198" s="98"/>
      <c r="J198" s="98"/>
      <c r="K198" s="98"/>
      <c r="L198" s="98"/>
      <c r="M198" s="100"/>
      <c r="N198" s="98"/>
      <c r="O198" s="98"/>
      <c r="P198" s="98"/>
      <c r="Q198" s="98"/>
      <c r="R198" s="98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</row>
    <row r="199" spans="1:31" ht="15.75" customHeight="1">
      <c r="A199" s="93"/>
      <c r="B199" s="98"/>
      <c r="C199" s="98"/>
      <c r="D199" s="98"/>
      <c r="E199" s="101"/>
      <c r="F199" s="98"/>
      <c r="G199" s="101"/>
      <c r="H199" s="98"/>
      <c r="I199" s="98"/>
      <c r="J199" s="98"/>
      <c r="K199" s="98"/>
      <c r="L199" s="98"/>
      <c r="M199" s="100"/>
      <c r="N199" s="98"/>
      <c r="O199" s="98"/>
      <c r="P199" s="98"/>
      <c r="Q199" s="98"/>
      <c r="R199" s="98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</row>
    <row r="200" spans="1:31" ht="15.75" customHeight="1">
      <c r="A200" s="93"/>
      <c r="B200" s="98"/>
      <c r="C200" s="98"/>
      <c r="D200" s="98"/>
      <c r="E200" s="101"/>
      <c r="F200" s="98"/>
      <c r="G200" s="101"/>
      <c r="H200" s="98"/>
      <c r="I200" s="98"/>
      <c r="J200" s="98"/>
      <c r="K200" s="98"/>
      <c r="L200" s="98"/>
      <c r="M200" s="100"/>
      <c r="N200" s="98"/>
      <c r="O200" s="98"/>
      <c r="P200" s="98"/>
      <c r="Q200" s="98"/>
      <c r="R200" s="98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</row>
    <row r="201" spans="1:31" ht="15.75" customHeight="1">
      <c r="A201" s="93"/>
      <c r="B201" s="98"/>
      <c r="C201" s="98"/>
      <c r="D201" s="98"/>
      <c r="E201" s="101"/>
      <c r="F201" s="98"/>
      <c r="G201" s="101"/>
      <c r="H201" s="98"/>
      <c r="I201" s="98"/>
      <c r="J201" s="98"/>
      <c r="K201" s="98"/>
      <c r="L201" s="98"/>
      <c r="M201" s="100"/>
      <c r="N201" s="98"/>
      <c r="O201" s="98"/>
      <c r="P201" s="98"/>
      <c r="Q201" s="98"/>
      <c r="R201" s="98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</row>
    <row r="202" spans="1:31" ht="15.75" customHeight="1">
      <c r="A202" s="93"/>
      <c r="B202" s="98"/>
      <c r="C202" s="98"/>
      <c r="D202" s="98"/>
      <c r="E202" s="101"/>
      <c r="F202" s="98"/>
      <c r="G202" s="101"/>
      <c r="H202" s="98"/>
      <c r="I202" s="98"/>
      <c r="J202" s="98"/>
      <c r="K202" s="98"/>
      <c r="L202" s="98"/>
      <c r="M202" s="100"/>
      <c r="N202" s="98"/>
      <c r="O202" s="98"/>
      <c r="P202" s="98"/>
      <c r="Q202" s="98"/>
      <c r="R202" s="98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</row>
    <row r="203" spans="1:31" ht="15.75" customHeight="1">
      <c r="A203" s="93"/>
      <c r="B203" s="98"/>
      <c r="C203" s="98"/>
      <c r="D203" s="98"/>
      <c r="E203" s="101"/>
      <c r="F203" s="98"/>
      <c r="G203" s="101"/>
      <c r="H203" s="98"/>
      <c r="I203" s="98"/>
      <c r="J203" s="98"/>
      <c r="K203" s="98"/>
      <c r="L203" s="98"/>
      <c r="M203" s="100"/>
      <c r="N203" s="98"/>
      <c r="O203" s="98"/>
      <c r="P203" s="98"/>
      <c r="Q203" s="98"/>
      <c r="R203" s="98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</row>
    <row r="204" spans="1:31" ht="15.75" customHeight="1">
      <c r="A204" s="93"/>
      <c r="B204" s="111"/>
      <c r="C204" s="111"/>
      <c r="D204" s="111"/>
      <c r="E204" s="112"/>
      <c r="F204" s="111"/>
      <c r="G204" s="112"/>
      <c r="H204" s="111"/>
      <c r="I204" s="111"/>
      <c r="J204" s="111"/>
      <c r="K204" s="111"/>
      <c r="L204" s="98"/>
      <c r="M204" s="100"/>
      <c r="N204" s="98"/>
      <c r="O204" s="98"/>
      <c r="P204" s="98"/>
      <c r="Q204" s="98"/>
      <c r="R204" s="98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</row>
    <row r="205" spans="1:31" ht="15.75" customHeight="1">
      <c r="A205" s="93"/>
      <c r="B205" s="111"/>
      <c r="C205" s="111"/>
      <c r="D205" s="111"/>
      <c r="E205" s="112"/>
      <c r="F205" s="111"/>
      <c r="G205" s="112"/>
      <c r="H205" s="111"/>
      <c r="I205" s="111"/>
      <c r="J205" s="111"/>
      <c r="K205" s="111"/>
      <c r="L205" s="98"/>
      <c r="M205" s="100"/>
      <c r="N205" s="98"/>
      <c r="O205" s="98"/>
      <c r="P205" s="98"/>
      <c r="Q205" s="98"/>
      <c r="R205" s="98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</row>
    <row r="206" spans="1:31" ht="15.75" customHeight="1">
      <c r="A206" s="93"/>
      <c r="B206" s="111"/>
      <c r="C206" s="111"/>
      <c r="D206" s="111"/>
      <c r="E206" s="112"/>
      <c r="F206" s="111"/>
      <c r="G206" s="112"/>
      <c r="H206" s="111"/>
      <c r="I206" s="111"/>
      <c r="J206" s="111"/>
      <c r="K206" s="111"/>
      <c r="L206" s="98"/>
      <c r="M206" s="100"/>
      <c r="N206" s="98"/>
      <c r="O206" s="98"/>
      <c r="P206" s="98"/>
      <c r="Q206" s="98"/>
      <c r="R206" s="98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</row>
    <row r="207" spans="1:31" ht="15.75" customHeight="1">
      <c r="A207" s="93"/>
      <c r="B207" s="111"/>
      <c r="C207" s="111"/>
      <c r="D207" s="111"/>
      <c r="E207" s="112"/>
      <c r="F207" s="111"/>
      <c r="G207" s="112"/>
      <c r="H207" s="111"/>
      <c r="I207" s="111"/>
      <c r="J207" s="111"/>
      <c r="K207" s="111"/>
      <c r="L207" s="98"/>
      <c r="M207" s="100"/>
      <c r="N207" s="98"/>
      <c r="O207" s="98"/>
      <c r="P207" s="98"/>
      <c r="Q207" s="98"/>
      <c r="R207" s="98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</row>
    <row r="208" spans="1:31" ht="15.75" customHeight="1">
      <c r="A208" s="93"/>
      <c r="B208" s="111"/>
      <c r="C208" s="111"/>
      <c r="D208" s="111"/>
      <c r="E208" s="112"/>
      <c r="F208" s="111"/>
      <c r="G208" s="112"/>
      <c r="H208" s="111"/>
      <c r="I208" s="111"/>
      <c r="J208" s="111"/>
      <c r="K208" s="111"/>
      <c r="L208" s="98"/>
      <c r="M208" s="100"/>
      <c r="N208" s="98"/>
      <c r="O208" s="98"/>
      <c r="P208" s="98"/>
      <c r="Q208" s="98"/>
      <c r="R208" s="98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</row>
    <row r="209" spans="1:31" ht="15.75" customHeight="1">
      <c r="A209" s="93"/>
      <c r="B209" s="111"/>
      <c r="C209" s="111"/>
      <c r="D209" s="111"/>
      <c r="E209" s="112"/>
      <c r="F209" s="111"/>
      <c r="G209" s="112"/>
      <c r="H209" s="111"/>
      <c r="I209" s="111"/>
      <c r="J209" s="111"/>
      <c r="K209" s="111"/>
      <c r="L209" s="98"/>
      <c r="M209" s="100"/>
      <c r="N209" s="98"/>
      <c r="O209" s="98"/>
      <c r="P209" s="98"/>
      <c r="Q209" s="98"/>
      <c r="R209" s="98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</row>
    <row r="210" spans="1:31" ht="15.75" customHeight="1">
      <c r="A210" s="93"/>
      <c r="B210" s="111"/>
      <c r="C210" s="111"/>
      <c r="D210" s="111"/>
      <c r="E210" s="112"/>
      <c r="F210" s="111"/>
      <c r="G210" s="112"/>
      <c r="H210" s="111"/>
      <c r="I210" s="111"/>
      <c r="J210" s="111"/>
      <c r="K210" s="111"/>
      <c r="L210" s="98"/>
      <c r="M210" s="100"/>
      <c r="N210" s="98"/>
      <c r="O210" s="98"/>
      <c r="P210" s="98"/>
      <c r="Q210" s="98"/>
      <c r="R210" s="98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</row>
    <row r="211" spans="1:31" ht="15.75" customHeight="1">
      <c r="A211" s="93"/>
      <c r="B211" s="111"/>
      <c r="C211" s="111"/>
      <c r="D211" s="111"/>
      <c r="E211" s="112"/>
      <c r="F211" s="111"/>
      <c r="G211" s="112"/>
      <c r="H211" s="111"/>
      <c r="I211" s="111"/>
      <c r="J211" s="111"/>
      <c r="K211" s="111"/>
      <c r="L211" s="98"/>
      <c r="M211" s="100"/>
      <c r="N211" s="98"/>
      <c r="O211" s="98"/>
      <c r="P211" s="98"/>
      <c r="Q211" s="98"/>
      <c r="R211" s="98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</row>
    <row r="212" spans="1:31" ht="15.75" customHeight="1">
      <c r="A212" s="93"/>
      <c r="B212" s="111"/>
      <c r="C212" s="111"/>
      <c r="D212" s="111"/>
      <c r="E212" s="112"/>
      <c r="F212" s="111"/>
      <c r="G212" s="112"/>
      <c r="H212" s="111"/>
      <c r="I212" s="111"/>
      <c r="J212" s="111"/>
      <c r="K212" s="111"/>
      <c r="L212" s="98"/>
      <c r="M212" s="100"/>
      <c r="N212" s="98"/>
      <c r="O212" s="98"/>
      <c r="P212" s="98"/>
      <c r="Q212" s="98"/>
      <c r="R212" s="98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</row>
    <row r="213" spans="1:31" ht="15.75" customHeight="1">
      <c r="A213" s="93"/>
      <c r="B213" s="111"/>
      <c r="C213" s="111"/>
      <c r="D213" s="111"/>
      <c r="E213" s="112"/>
      <c r="F213" s="111"/>
      <c r="G213" s="112"/>
      <c r="H213" s="111"/>
      <c r="I213" s="111"/>
      <c r="J213" s="111"/>
      <c r="K213" s="111"/>
      <c r="L213" s="98"/>
      <c r="M213" s="100"/>
      <c r="N213" s="98"/>
      <c r="O213" s="98"/>
      <c r="P213" s="98"/>
      <c r="Q213" s="98"/>
      <c r="R213" s="98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</row>
    <row r="214" spans="1:31" ht="15.75" customHeight="1">
      <c r="A214" s="93"/>
      <c r="B214" s="111"/>
      <c r="C214" s="111"/>
      <c r="D214" s="111"/>
      <c r="E214" s="112"/>
      <c r="F214" s="111"/>
      <c r="G214" s="112"/>
      <c r="H214" s="111"/>
      <c r="I214" s="111"/>
      <c r="J214" s="111"/>
      <c r="K214" s="111"/>
      <c r="L214" s="98"/>
      <c r="M214" s="100"/>
      <c r="N214" s="98"/>
      <c r="O214" s="98"/>
      <c r="P214" s="98"/>
      <c r="Q214" s="98"/>
      <c r="R214" s="98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</row>
    <row r="215" spans="1:31" ht="15.75" customHeight="1">
      <c r="A215" s="93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</row>
    <row r="216" spans="1:31" ht="15.75" customHeight="1">
      <c r="A216" s="93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</row>
    <row r="217" spans="1:31" ht="15.75" customHeight="1">
      <c r="A217" s="93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</row>
    <row r="218" spans="1:31" ht="15.75" customHeight="1">
      <c r="A218" s="93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</row>
    <row r="219" spans="1:31" ht="15.75" customHeight="1">
      <c r="A219" s="93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</row>
    <row r="220" spans="1:31" ht="15.75" customHeight="1">
      <c r="A220" s="93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</row>
    <row r="221" spans="1:31" ht="15.75" customHeight="1">
      <c r="A221" s="93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</row>
    <row r="222" spans="1:31" ht="15.75" customHeight="1">
      <c r="A222" s="93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</row>
    <row r="223" spans="1:31" ht="15.75" customHeight="1">
      <c r="A223" s="93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</row>
    <row r="224" spans="1:31" ht="15.75" customHeight="1">
      <c r="A224" s="93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</row>
    <row r="225" spans="1:31" ht="15.75" customHeight="1">
      <c r="A225" s="93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</row>
    <row r="226" spans="1:31" ht="15.75" customHeight="1">
      <c r="A226" s="93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</row>
    <row r="227" spans="1:31" ht="15.75" customHeight="1">
      <c r="A227" s="93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</row>
    <row r="228" spans="1:31" ht="15.75" customHeight="1">
      <c r="A228" s="93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</row>
    <row r="229" spans="1:31" ht="15.75" customHeight="1">
      <c r="A229" s="93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</row>
    <row r="230" spans="1:31" ht="15.75" customHeight="1">
      <c r="A230" s="93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</row>
    <row r="231" spans="1:31" ht="15.75" customHeight="1">
      <c r="A231" s="93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</row>
    <row r="232" spans="1:31" ht="15.75" customHeight="1">
      <c r="A232" s="93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</row>
    <row r="233" spans="1:31" ht="15.75" customHeight="1">
      <c r="A233" s="93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</row>
    <row r="234" spans="1:31" ht="15.75" customHeight="1">
      <c r="A234" s="93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</row>
    <row r="235" spans="1:31" ht="15.75" customHeight="1">
      <c r="A235" s="93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</row>
    <row r="236" spans="1:31" ht="15.75" customHeight="1">
      <c r="A236" s="93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</row>
    <row r="237" spans="1:31" ht="15.75" customHeight="1">
      <c r="A237" s="93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</row>
    <row r="238" spans="1:31" ht="15.75" customHeight="1">
      <c r="A238" s="93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</row>
    <row r="239" spans="1:31" ht="15.75" customHeight="1">
      <c r="A239" s="93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</row>
    <row r="240" spans="1:31" ht="15.75" customHeight="1">
      <c r="A240" s="93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</row>
    <row r="241" spans="1:31" ht="15.75" customHeight="1">
      <c r="A241" s="93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</row>
    <row r="242" spans="1:31" ht="15.75" customHeight="1">
      <c r="A242" s="93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</row>
    <row r="243" spans="1:31" ht="15.75" customHeight="1">
      <c r="A243" s="93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</row>
    <row r="244" spans="1:31" ht="15.75" customHeight="1">
      <c r="A244" s="93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</row>
    <row r="245" spans="1:31" ht="15.75" customHeight="1">
      <c r="A245" s="93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</row>
    <row r="246" spans="1:31" ht="15.75" customHeight="1">
      <c r="A246" s="93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</row>
    <row r="247" spans="1:31" ht="15.75" customHeight="1">
      <c r="A247" s="93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</row>
    <row r="248" spans="1:31" ht="15.75" customHeight="1">
      <c r="A248" s="93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</row>
    <row r="249" spans="1:31" ht="15.75" customHeight="1">
      <c r="A249" s="93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</row>
    <row r="250" spans="1:31" ht="15.75" customHeight="1">
      <c r="A250" s="93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</row>
    <row r="251" spans="1:31" ht="15.75" customHeight="1">
      <c r="A251" s="93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</row>
    <row r="252" spans="1:31" ht="15.75" customHeight="1">
      <c r="A252" s="93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</row>
    <row r="253" spans="1:31" ht="15.75" customHeight="1">
      <c r="A253" s="93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</row>
    <row r="254" spans="1:31" ht="15.75" customHeight="1">
      <c r="A254" s="93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</row>
    <row r="255" spans="1:31" ht="15.75" customHeight="1">
      <c r="A255" s="93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</row>
    <row r="256" spans="1:31" ht="15.75" customHeight="1">
      <c r="A256" s="93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</row>
    <row r="257" spans="1:31" ht="15.75" customHeight="1">
      <c r="A257" s="93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</row>
    <row r="258" spans="1:31" ht="15.75" customHeight="1">
      <c r="A258" s="93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</row>
    <row r="259" spans="1:31" ht="15.75" customHeight="1">
      <c r="A259" s="93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</row>
    <row r="260" spans="1:31" ht="15.75" customHeight="1">
      <c r="A260" s="93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</row>
    <row r="261" spans="1:31" ht="15.75" customHeight="1">
      <c r="A261" s="93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</row>
    <row r="262" spans="1:31" ht="15.75" customHeight="1">
      <c r="A262" s="93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</row>
    <row r="263" spans="1:31" ht="15.75" customHeight="1">
      <c r="A263" s="93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</row>
    <row r="264" spans="1:31" ht="15.75" customHeight="1">
      <c r="A264" s="93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</row>
    <row r="265" spans="1:31" ht="15.75" customHeight="1">
      <c r="A265" s="93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</row>
    <row r="266" spans="1:31" ht="15.75" customHeight="1">
      <c r="A266" s="93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</row>
    <row r="267" spans="1:31" ht="15.75" customHeight="1">
      <c r="A267" s="93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</row>
    <row r="268" spans="1:31" ht="15.75" customHeight="1">
      <c r="A268" s="93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</row>
    <row r="269" spans="1:31" ht="15.75" customHeight="1">
      <c r="A269" s="93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</row>
    <row r="270" spans="1:31" ht="15.75" customHeight="1">
      <c r="A270" s="93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</row>
    <row r="271" spans="1:31" ht="15.75" customHeight="1">
      <c r="A271" s="93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</row>
    <row r="272" spans="1:31" ht="15.75" customHeight="1">
      <c r="A272" s="93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</row>
    <row r="273" spans="1:31" ht="15.75" customHeight="1">
      <c r="A273" s="93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</row>
    <row r="274" spans="1:31" ht="15.75" customHeight="1">
      <c r="A274" s="93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</row>
    <row r="275" spans="1:31" ht="15.75" customHeight="1">
      <c r="A275" s="93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</row>
    <row r="276" spans="1:31" ht="15.75" customHeight="1">
      <c r="A276" s="93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</row>
    <row r="277" spans="1:31" ht="15.75" customHeight="1">
      <c r="A277" s="93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</row>
    <row r="278" spans="1:31" ht="15.75" customHeight="1">
      <c r="A278" s="93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</row>
    <row r="279" spans="1:31" ht="15.75" customHeight="1">
      <c r="A279" s="93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</row>
    <row r="280" spans="1:31" ht="15.75" customHeight="1">
      <c r="A280" s="93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</row>
    <row r="281" spans="1:31" ht="15.75" customHeight="1">
      <c r="A281" s="93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</row>
    <row r="282" spans="1:31" ht="15.75" customHeight="1">
      <c r="A282" s="93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</row>
    <row r="283" spans="1:31" ht="15.75" customHeight="1">
      <c r="A283" s="93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</row>
    <row r="284" spans="1:31" ht="15.75" customHeight="1">
      <c r="A284" s="93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</row>
    <row r="285" spans="1:31" ht="15.75" customHeight="1">
      <c r="A285" s="93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</row>
    <row r="286" spans="1:31" ht="15.75" customHeight="1">
      <c r="A286" s="93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</row>
    <row r="287" spans="1:31" ht="15.75" customHeight="1">
      <c r="A287" s="93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</row>
    <row r="288" spans="1:31" ht="15.75" customHeight="1">
      <c r="A288" s="93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</row>
    <row r="289" spans="1:31" ht="15.75" customHeight="1">
      <c r="A289" s="93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</row>
    <row r="290" spans="1:31" ht="15.75" customHeight="1">
      <c r="A290" s="93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</row>
    <row r="291" spans="1:31" ht="15.75" customHeight="1">
      <c r="A291" s="93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</row>
    <row r="292" spans="1:31" ht="15.75" customHeight="1">
      <c r="A292" s="93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</row>
    <row r="293" spans="1:31" ht="15.75" customHeight="1">
      <c r="A293" s="93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</row>
    <row r="294" spans="1:31" ht="15.75" customHeight="1">
      <c r="A294" s="93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</row>
    <row r="295" spans="1:31" ht="15.75" customHeight="1">
      <c r="A295" s="93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</row>
    <row r="296" spans="1:31" ht="15.75" customHeight="1">
      <c r="A296" s="93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</row>
    <row r="297" spans="1:31" ht="15.75" customHeight="1">
      <c r="A297" s="93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</row>
    <row r="298" spans="1:31" ht="15.75" customHeight="1">
      <c r="A298" s="93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</row>
    <row r="299" spans="1:31" ht="15.75" customHeight="1">
      <c r="A299" s="93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</row>
    <row r="300" spans="1:31" ht="15.75" customHeight="1">
      <c r="A300" s="93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</row>
    <row r="301" spans="1:31" ht="15.75" customHeight="1">
      <c r="A301" s="93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</row>
    <row r="302" spans="1:31" ht="15.75" customHeight="1">
      <c r="A302" s="93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</row>
    <row r="303" spans="1:31" ht="15.75" customHeight="1">
      <c r="A303" s="93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</row>
    <row r="304" spans="1:31" ht="15.75" customHeight="1">
      <c r="A304" s="93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</row>
    <row r="305" spans="1:31" ht="15.75" customHeight="1">
      <c r="A305" s="93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</row>
    <row r="306" spans="1:31" ht="15.75" customHeight="1">
      <c r="A306" s="93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</row>
    <row r="307" spans="1:31" ht="15.75" customHeight="1">
      <c r="A307" s="93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</row>
    <row r="308" spans="1:31" ht="15.75" customHeight="1">
      <c r="A308" s="93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</row>
    <row r="309" spans="1:31" ht="15.75" customHeight="1">
      <c r="A309" s="93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</row>
    <row r="310" spans="1:31" ht="15.75" customHeight="1">
      <c r="A310" s="93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</row>
    <row r="311" spans="1:31" ht="15.75" customHeight="1">
      <c r="A311" s="93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</row>
    <row r="312" spans="1:31" ht="15.75" customHeight="1">
      <c r="A312" s="93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</row>
    <row r="313" spans="1:31" ht="15.75" customHeight="1">
      <c r="A313" s="93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</row>
    <row r="314" spans="1:31" ht="15.75" customHeight="1">
      <c r="A314" s="93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</row>
    <row r="315" spans="1:31" ht="15.75" customHeight="1">
      <c r="A315" s="93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</row>
    <row r="316" spans="1:31" ht="15.75" customHeight="1">
      <c r="A316" s="93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</row>
    <row r="317" spans="1:31" ht="15.75" customHeight="1">
      <c r="A317" s="93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</row>
    <row r="318" spans="1:31" ht="15.75" customHeight="1">
      <c r="A318" s="93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</row>
    <row r="319" spans="1:31" ht="15.75" customHeight="1">
      <c r="A319" s="93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</row>
    <row r="320" spans="1:31" ht="15.75" customHeight="1">
      <c r="A320" s="93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</row>
    <row r="321" spans="1:31" ht="15.75" customHeight="1">
      <c r="A321" s="93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</row>
    <row r="322" spans="1:31" ht="15.75" customHeight="1">
      <c r="A322" s="93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</row>
    <row r="323" spans="1:31" ht="15.75" customHeight="1">
      <c r="A323" s="93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</row>
    <row r="324" spans="1:31" ht="15.75" customHeight="1">
      <c r="A324" s="93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</row>
    <row r="325" spans="1:31" ht="15.75" customHeight="1">
      <c r="A325" s="93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</row>
    <row r="326" spans="1:31" ht="15.75" customHeight="1">
      <c r="A326" s="93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</row>
    <row r="327" spans="1:31" ht="15.75" customHeight="1">
      <c r="A327" s="93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</row>
    <row r="328" spans="1:31" ht="15.75" customHeight="1">
      <c r="A328" s="93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</row>
    <row r="329" spans="1:31" ht="15.75" customHeight="1">
      <c r="A329" s="93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</row>
    <row r="330" spans="1:31" ht="15.75" customHeight="1">
      <c r="A330" s="93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</row>
    <row r="331" spans="1:31" ht="15.75" customHeight="1">
      <c r="A331" s="93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</row>
    <row r="332" spans="1:31" ht="15.75" customHeight="1">
      <c r="A332" s="93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</row>
    <row r="333" spans="1:31" ht="15.75" customHeight="1">
      <c r="A333" s="93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</row>
    <row r="334" spans="1:31" ht="15.75" customHeight="1">
      <c r="A334" s="93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</row>
    <row r="335" spans="1:31" ht="15.75" customHeight="1">
      <c r="A335" s="93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</row>
    <row r="336" spans="1:31" ht="15.75" customHeight="1">
      <c r="A336" s="93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</row>
    <row r="337" spans="1:31" ht="15.75" customHeight="1">
      <c r="A337" s="93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</row>
    <row r="338" spans="1:31" ht="15.75" customHeight="1">
      <c r="A338" s="93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</row>
    <row r="339" spans="1:31" ht="15.75" customHeight="1">
      <c r="A339" s="93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</row>
    <row r="340" spans="1:31" ht="15.75" customHeight="1">
      <c r="A340" s="93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</row>
    <row r="341" spans="1:31" ht="15.75" customHeight="1">
      <c r="A341" s="93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</row>
    <row r="342" spans="1:31" ht="15.75" customHeight="1">
      <c r="A342" s="93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</row>
    <row r="343" spans="1:31" ht="15.75" customHeight="1">
      <c r="A343" s="93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</row>
    <row r="344" spans="1:31" ht="15.75" customHeight="1">
      <c r="A344" s="93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</row>
    <row r="345" spans="1:31" ht="15.75" customHeight="1">
      <c r="A345" s="93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</row>
    <row r="346" spans="1:31" ht="15.75" customHeight="1">
      <c r="A346" s="93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</row>
    <row r="347" spans="1:31" ht="15.75" customHeight="1">
      <c r="A347" s="93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</row>
    <row r="348" spans="1:31" ht="15.75" customHeight="1">
      <c r="A348" s="93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</row>
    <row r="349" spans="1:31" ht="15.75" customHeight="1">
      <c r="A349" s="93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</row>
    <row r="350" spans="1:31" ht="15.75" customHeight="1">
      <c r="A350" s="93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</row>
    <row r="351" spans="1:31" ht="15.75" customHeight="1">
      <c r="A351" s="93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</row>
    <row r="352" spans="1:31" ht="15.75" customHeight="1">
      <c r="A352" s="93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</row>
    <row r="353" spans="1:31" ht="15.75" customHeight="1">
      <c r="A353" s="93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</row>
    <row r="354" spans="1:31" ht="15.75" customHeight="1">
      <c r="A354" s="93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</row>
    <row r="355" spans="1:31" ht="15.75" customHeight="1">
      <c r="A355" s="93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</row>
    <row r="356" spans="1:31" ht="15.75" customHeight="1">
      <c r="A356" s="93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</row>
    <row r="357" spans="1:31" ht="15.75" customHeight="1">
      <c r="A357" s="93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</row>
    <row r="358" spans="1:31" ht="15.75" customHeight="1">
      <c r="A358" s="93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</row>
    <row r="359" spans="1:31" ht="15.75" customHeight="1">
      <c r="A359" s="93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</row>
    <row r="360" spans="1:31" ht="15.75" customHeight="1">
      <c r="A360" s="93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</row>
    <row r="361" spans="1:31" ht="15.75" customHeight="1">
      <c r="A361" s="93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</row>
    <row r="362" spans="1:31" ht="15.75" customHeight="1">
      <c r="A362" s="93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</row>
    <row r="363" spans="1:31" ht="15.75" customHeight="1">
      <c r="A363" s="93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</row>
    <row r="364" spans="1:31" ht="15.75" customHeight="1">
      <c r="A364" s="93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</row>
    <row r="365" spans="1:31" ht="15.75" customHeight="1">
      <c r="A365" s="93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</row>
    <row r="366" spans="1:31" ht="15.75" customHeight="1">
      <c r="A366" s="93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</row>
    <row r="367" spans="1:31" ht="15.75" customHeight="1">
      <c r="A367" s="93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</row>
    <row r="368" spans="1:31" ht="15.75" customHeight="1">
      <c r="A368" s="93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</row>
    <row r="369" spans="1:31" ht="15.75" customHeight="1">
      <c r="A369" s="93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</row>
    <row r="370" spans="1:31" ht="15.75" customHeight="1">
      <c r="A370" s="93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</row>
    <row r="371" spans="1:31" ht="15.75" customHeight="1">
      <c r="A371" s="93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</row>
    <row r="372" spans="1:31" ht="15.75" customHeight="1">
      <c r="A372" s="93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</row>
    <row r="373" spans="1:31" ht="15.75" customHeight="1">
      <c r="A373" s="93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</row>
    <row r="374" spans="1:31" ht="15.75" customHeight="1">
      <c r="A374" s="93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</row>
    <row r="375" spans="1:31" ht="15.75" customHeight="1">
      <c r="A375" s="93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</row>
    <row r="376" spans="1:31" ht="15.75" customHeight="1">
      <c r="A376" s="93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</row>
    <row r="377" spans="1:31" ht="15.75" customHeight="1">
      <c r="A377" s="93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</row>
    <row r="378" spans="1:31" ht="15.75" customHeight="1">
      <c r="A378" s="93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</row>
    <row r="379" spans="1:31" ht="15.75" customHeight="1">
      <c r="A379" s="93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</row>
    <row r="380" spans="1:31" ht="15.75" customHeight="1">
      <c r="A380" s="93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</row>
    <row r="381" spans="1:31" ht="15.75" customHeight="1">
      <c r="A381" s="93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</row>
    <row r="382" spans="1:31" ht="15.75" customHeight="1">
      <c r="A382" s="93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</row>
    <row r="383" spans="1:31" ht="15.75" customHeight="1">
      <c r="A383" s="93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</row>
    <row r="384" spans="1:31" ht="15.75" customHeight="1">
      <c r="A384" s="93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</row>
    <row r="385" spans="1:31" ht="15.75" customHeight="1">
      <c r="A385" s="93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</row>
    <row r="386" spans="1:31" ht="15.75" customHeight="1">
      <c r="A386" s="93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</row>
    <row r="387" spans="1:31" ht="15.75" customHeight="1">
      <c r="A387" s="93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</row>
    <row r="388" spans="1:31" ht="15.75" customHeight="1">
      <c r="A388" s="93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</row>
    <row r="389" spans="1:31" ht="15.75" customHeight="1">
      <c r="A389" s="93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</row>
    <row r="390" spans="1:31" ht="15.75" customHeight="1">
      <c r="A390" s="93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</row>
    <row r="391" spans="1:31" ht="15.75" customHeight="1">
      <c r="A391" s="93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</row>
    <row r="392" spans="1:31" ht="15.75" customHeight="1">
      <c r="A392" s="93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</row>
    <row r="393" spans="1:31" ht="15.75" customHeight="1">
      <c r="A393" s="93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</row>
    <row r="394" spans="1:31" ht="15.75" customHeight="1">
      <c r="A394" s="93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</row>
    <row r="395" spans="1:31" ht="15.75" customHeight="1">
      <c r="A395" s="93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</row>
    <row r="396" spans="1:31" ht="15.75" customHeight="1">
      <c r="A396" s="93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</row>
    <row r="397" spans="1:31" ht="15.75" customHeight="1">
      <c r="A397" s="93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</row>
    <row r="398" spans="1:31" ht="15.75" customHeight="1">
      <c r="A398" s="93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</row>
    <row r="399" spans="1:31" ht="15.75" customHeight="1">
      <c r="A399" s="93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</row>
    <row r="400" spans="1:31" ht="15.75" customHeight="1">
      <c r="A400" s="93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</row>
    <row r="401" spans="1:31" ht="15.75" customHeight="1">
      <c r="A401" s="93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</row>
    <row r="402" spans="1:31" ht="15.75" customHeight="1">
      <c r="A402" s="93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</row>
    <row r="403" spans="1:31" ht="15.75" customHeight="1">
      <c r="A403" s="93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</row>
    <row r="404" spans="1:31" ht="15.75" customHeight="1">
      <c r="A404" s="93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</row>
    <row r="405" spans="1:31" ht="15.75" customHeight="1">
      <c r="A405" s="93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</row>
    <row r="406" spans="1:31" ht="15.75" customHeight="1">
      <c r="A406" s="93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</row>
    <row r="407" spans="1:31" ht="15.75" customHeight="1">
      <c r="A407" s="93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</row>
    <row r="408" spans="1:31" ht="15.75" customHeight="1">
      <c r="A408" s="93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</row>
    <row r="409" spans="1:31" ht="15.75" customHeight="1">
      <c r="A409" s="93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</row>
    <row r="410" spans="1:31" ht="15.75" customHeight="1">
      <c r="A410" s="93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</row>
    <row r="411" spans="1:31" ht="15.75" customHeight="1">
      <c r="A411" s="93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</row>
    <row r="412" spans="1:31" ht="15.75" customHeight="1">
      <c r="A412" s="93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</row>
    <row r="413" spans="1:31" ht="15.75" customHeight="1">
      <c r="A413" s="93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</row>
    <row r="414" spans="1:31" ht="15.75" customHeight="1">
      <c r="A414" s="93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</row>
    <row r="415" spans="1:31" ht="15.75" customHeight="1">
      <c r="A415" s="93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</row>
    <row r="416" spans="1:31" ht="15.75" customHeight="1">
      <c r="A416" s="93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</row>
    <row r="417" spans="1:31" ht="15.75" customHeight="1">
      <c r="A417" s="93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</row>
    <row r="418" spans="1:31" ht="15.75" customHeight="1">
      <c r="A418" s="93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</row>
    <row r="419" spans="1:31" ht="15.75" customHeight="1">
      <c r="A419" s="93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</row>
    <row r="420" spans="1:31" ht="15.75" customHeight="1">
      <c r="A420" s="93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</row>
    <row r="421" spans="1:31" ht="15.75" customHeight="1">
      <c r="A421" s="93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</row>
    <row r="422" spans="1:31" ht="15.75" customHeight="1">
      <c r="A422" s="93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</row>
    <row r="423" spans="1:31" ht="15.75" customHeight="1">
      <c r="A423" s="93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</row>
    <row r="424" spans="1:31" ht="15.75" customHeight="1">
      <c r="A424" s="93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</row>
    <row r="425" spans="1:31" ht="15.75" customHeight="1">
      <c r="A425" s="93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</row>
    <row r="426" spans="1:31" ht="15.75" customHeight="1">
      <c r="A426" s="93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</row>
    <row r="427" spans="1:31" ht="15.75" customHeight="1">
      <c r="A427" s="93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</row>
    <row r="428" spans="1:31" ht="15.75" customHeight="1">
      <c r="A428" s="93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</row>
    <row r="429" spans="1:31" ht="15.75" customHeight="1">
      <c r="A429" s="93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</row>
    <row r="430" spans="1:31" ht="15.75" customHeight="1">
      <c r="A430" s="93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</row>
    <row r="431" spans="1:31" ht="15.75" customHeight="1">
      <c r="A431" s="93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</row>
    <row r="432" spans="1:31" ht="15.75" customHeight="1">
      <c r="A432" s="93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</row>
    <row r="433" spans="1:31" ht="15.75" customHeight="1">
      <c r="A433" s="93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</row>
    <row r="434" spans="1:31" ht="15.75" customHeight="1">
      <c r="A434" s="93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</row>
    <row r="435" spans="1:31" ht="15.75" customHeight="1">
      <c r="A435" s="93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</row>
    <row r="436" spans="1:31" ht="15.75" customHeight="1">
      <c r="A436" s="93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</row>
    <row r="437" spans="1:31" ht="15.75" customHeight="1">
      <c r="A437" s="93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</row>
    <row r="438" spans="1:31" ht="15.75" customHeight="1">
      <c r="A438" s="93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</row>
    <row r="439" spans="1:31" ht="15.75" customHeight="1">
      <c r="A439" s="93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</row>
    <row r="440" spans="1:31" ht="15.75" customHeight="1">
      <c r="A440" s="93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</row>
    <row r="441" spans="1:31" ht="15.75" customHeight="1">
      <c r="A441" s="93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</row>
    <row r="442" spans="1:31" ht="15.75" customHeight="1">
      <c r="A442" s="93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</row>
    <row r="443" spans="1:31" ht="15.75" customHeight="1">
      <c r="A443" s="93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</row>
    <row r="444" spans="1:31" ht="15.75" customHeight="1">
      <c r="A444" s="93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</row>
    <row r="445" spans="1:31" ht="15.75" customHeight="1">
      <c r="A445" s="93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</row>
    <row r="446" spans="1:31" ht="15.75" customHeight="1">
      <c r="A446" s="93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</row>
    <row r="447" spans="1:31" ht="15.75" customHeight="1">
      <c r="A447" s="93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</row>
    <row r="448" spans="1:31" ht="15.75" customHeight="1">
      <c r="A448" s="93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</row>
    <row r="449" spans="1:31" ht="15.75" customHeight="1">
      <c r="A449" s="93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</row>
    <row r="450" spans="1:31" ht="15.75" customHeight="1">
      <c r="A450" s="93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</row>
    <row r="451" spans="1:31" ht="15.75" customHeight="1">
      <c r="A451" s="93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</row>
    <row r="452" spans="1:31" ht="15.75" customHeight="1">
      <c r="A452" s="93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</row>
    <row r="453" spans="1:31" ht="15.75" customHeight="1">
      <c r="A453" s="93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</row>
    <row r="454" spans="1:31" ht="15.75" customHeight="1">
      <c r="A454" s="93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</row>
    <row r="455" spans="1:31" ht="15.75" customHeight="1">
      <c r="A455" s="93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</row>
    <row r="456" spans="1:31" ht="15.75" customHeight="1">
      <c r="A456" s="93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</row>
    <row r="457" spans="1:31" ht="15.75" customHeight="1">
      <c r="A457" s="93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</row>
    <row r="458" spans="1:31" ht="15.75" customHeight="1">
      <c r="A458" s="93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</row>
    <row r="459" spans="1:31" ht="15.75" customHeight="1">
      <c r="A459" s="93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</row>
    <row r="460" spans="1:31" ht="15.75" customHeight="1">
      <c r="A460" s="93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</row>
    <row r="461" spans="1:31" ht="15.75" customHeight="1">
      <c r="A461" s="93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</row>
    <row r="462" spans="1:31" ht="15.75" customHeight="1">
      <c r="A462" s="93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</row>
    <row r="463" spans="1:31" ht="15.75" customHeight="1">
      <c r="A463" s="93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</row>
    <row r="464" spans="1:31" ht="15.75" customHeight="1">
      <c r="A464" s="93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</row>
    <row r="465" spans="1:31" ht="15.75" customHeight="1">
      <c r="A465" s="93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</row>
    <row r="466" spans="1:31" ht="15.75" customHeight="1">
      <c r="A466" s="93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</row>
    <row r="467" spans="1:31" ht="15.75" customHeight="1">
      <c r="A467" s="93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</row>
    <row r="468" spans="1:31" ht="15.75" customHeight="1">
      <c r="A468" s="93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</row>
    <row r="469" spans="1:31" ht="15.75" customHeight="1">
      <c r="A469" s="93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</row>
    <row r="470" spans="1:31" ht="15.75" customHeight="1">
      <c r="A470" s="93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</row>
    <row r="471" spans="1:31" ht="15.75" customHeight="1">
      <c r="A471" s="93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</row>
    <row r="472" spans="1:31" ht="15.75" customHeight="1">
      <c r="A472" s="93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</row>
    <row r="473" spans="1:31" ht="15.75" customHeight="1">
      <c r="A473" s="93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</row>
    <row r="474" spans="1:31" ht="15.75" customHeight="1">
      <c r="A474" s="93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</row>
    <row r="475" spans="1:31" ht="15.75" customHeight="1">
      <c r="A475" s="93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</row>
    <row r="476" spans="1:31" ht="15.75" customHeight="1">
      <c r="A476" s="93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</row>
    <row r="477" spans="1:31" ht="15.75" customHeight="1">
      <c r="A477" s="93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</row>
    <row r="478" spans="1:31" ht="15.75" customHeight="1">
      <c r="A478" s="93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</row>
    <row r="479" spans="1:31" ht="15.75" customHeight="1">
      <c r="A479" s="93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</row>
    <row r="480" spans="1:31" ht="15.75" customHeight="1">
      <c r="A480" s="93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</row>
    <row r="481" spans="1:31" ht="15.75" customHeight="1">
      <c r="A481" s="93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</row>
    <row r="482" spans="1:31" ht="15.75" customHeight="1">
      <c r="A482" s="93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</row>
    <row r="483" spans="1:31" ht="15.75" customHeight="1">
      <c r="A483" s="93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</row>
    <row r="484" spans="1:31" ht="15.75" customHeight="1">
      <c r="A484" s="93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</row>
    <row r="485" spans="1:31" ht="15.75" customHeight="1">
      <c r="A485" s="93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</row>
    <row r="486" spans="1:31" ht="15.75" customHeight="1">
      <c r="A486" s="93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</row>
    <row r="487" spans="1:31" ht="15.75" customHeight="1">
      <c r="A487" s="93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</row>
    <row r="488" spans="1:31" ht="15.75" customHeight="1">
      <c r="A488" s="93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</row>
    <row r="489" spans="1:31" ht="15.75" customHeight="1">
      <c r="A489" s="93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</row>
    <row r="490" spans="1:31" ht="15.75" customHeight="1">
      <c r="A490" s="93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</row>
    <row r="491" spans="1:31" ht="15.75" customHeight="1">
      <c r="A491" s="93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</row>
    <row r="492" spans="1:31" ht="15.75" customHeight="1">
      <c r="A492" s="93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</row>
    <row r="493" spans="1:31" ht="15.75" customHeight="1">
      <c r="A493" s="93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</row>
    <row r="494" spans="1:31" ht="15.75" customHeight="1">
      <c r="A494" s="93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</row>
    <row r="495" spans="1:31" ht="15.75" customHeight="1">
      <c r="A495" s="93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</row>
    <row r="496" spans="1:31" ht="15.75" customHeight="1">
      <c r="A496" s="93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</row>
    <row r="497" spans="1:31" ht="15.75" customHeight="1">
      <c r="A497" s="93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</row>
    <row r="498" spans="1:31" ht="15.75" customHeight="1">
      <c r="A498" s="93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</row>
    <row r="499" spans="1:31" ht="15.75" customHeight="1">
      <c r="A499" s="93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</row>
    <row r="500" spans="1:31" ht="15.75" customHeight="1">
      <c r="A500" s="93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</row>
    <row r="501" spans="1:31" ht="15.75" customHeight="1">
      <c r="A501" s="93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</row>
    <row r="502" spans="1:31" ht="15.75" customHeight="1">
      <c r="A502" s="93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</row>
    <row r="503" spans="1:31" ht="15.75" customHeight="1">
      <c r="A503" s="93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</row>
    <row r="504" spans="1:31" ht="15.75" customHeight="1">
      <c r="A504" s="93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</row>
    <row r="505" spans="1:31" ht="15.75" customHeight="1">
      <c r="A505" s="93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</row>
    <row r="506" spans="1:31" ht="15.75" customHeight="1">
      <c r="A506" s="93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</row>
    <row r="507" spans="1:31" ht="15.75" customHeight="1">
      <c r="A507" s="93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</row>
    <row r="508" spans="1:31" ht="15.75" customHeight="1">
      <c r="A508" s="93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</row>
    <row r="509" spans="1:31" ht="15.75" customHeight="1">
      <c r="A509" s="93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</row>
    <row r="510" spans="1:31" ht="15.75" customHeight="1">
      <c r="A510" s="93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</row>
    <row r="511" spans="1:31" ht="15.75" customHeight="1">
      <c r="A511" s="93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</row>
    <row r="512" spans="1:31" ht="15.75" customHeight="1">
      <c r="A512" s="93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</row>
    <row r="513" spans="1:31" ht="15.75" customHeight="1">
      <c r="A513" s="93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</row>
    <row r="514" spans="1:31" ht="15.75" customHeight="1">
      <c r="A514" s="93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</row>
    <row r="515" spans="1:31" ht="15.75" customHeight="1">
      <c r="A515" s="93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</row>
    <row r="516" spans="1:31" ht="15.75" customHeight="1">
      <c r="A516" s="93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</row>
    <row r="517" spans="1:31" ht="15.75" customHeight="1">
      <c r="A517" s="93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</row>
    <row r="518" spans="1:31" ht="15.75" customHeight="1">
      <c r="A518" s="93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</row>
    <row r="519" spans="1:31" ht="15.75" customHeight="1">
      <c r="A519" s="93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</row>
    <row r="520" spans="1:31" ht="15.75" customHeight="1">
      <c r="A520" s="93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</row>
    <row r="521" spans="1:31" ht="15.75" customHeight="1">
      <c r="A521" s="93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</row>
    <row r="522" spans="1:31" ht="15.75" customHeight="1">
      <c r="A522" s="93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</row>
    <row r="523" spans="1:31" ht="15.75" customHeight="1">
      <c r="A523" s="93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</row>
    <row r="524" spans="1:31" ht="15.75" customHeight="1">
      <c r="A524" s="93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</row>
    <row r="525" spans="1:31" ht="15.75" customHeight="1">
      <c r="A525" s="93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</row>
    <row r="526" spans="1:31" ht="15.75" customHeight="1">
      <c r="A526" s="93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</row>
    <row r="527" spans="1:31" ht="15.75" customHeight="1">
      <c r="A527" s="93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</row>
    <row r="528" spans="1:31" ht="15.75" customHeight="1">
      <c r="A528" s="93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</row>
    <row r="529" spans="1:31" ht="15.75" customHeight="1">
      <c r="A529" s="93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</row>
    <row r="530" spans="1:31" ht="15.75" customHeight="1">
      <c r="A530" s="93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</row>
    <row r="531" spans="1:31" ht="15.75" customHeight="1">
      <c r="A531" s="93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</row>
    <row r="532" spans="1:31" ht="15.75" customHeight="1">
      <c r="A532" s="93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</row>
    <row r="533" spans="1:31" ht="15.75" customHeight="1">
      <c r="A533" s="93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</row>
    <row r="534" spans="1:31" ht="15.75" customHeight="1">
      <c r="A534" s="93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</row>
    <row r="535" spans="1:31" ht="15.75" customHeight="1">
      <c r="A535" s="93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</row>
    <row r="536" spans="1:31" ht="15.75" customHeight="1">
      <c r="A536" s="93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</row>
    <row r="537" spans="1:31" ht="15.75" customHeight="1">
      <c r="A537" s="93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</row>
    <row r="538" spans="1:31" ht="15.75" customHeight="1">
      <c r="A538" s="93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</row>
    <row r="539" spans="1:31" ht="15.75" customHeight="1">
      <c r="A539" s="93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</row>
    <row r="540" spans="1:31" ht="15.75" customHeight="1">
      <c r="A540" s="93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</row>
    <row r="541" spans="1:31" ht="15.75" customHeight="1">
      <c r="A541" s="93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</row>
    <row r="542" spans="1:31" ht="15.75" customHeight="1">
      <c r="A542" s="93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</row>
    <row r="543" spans="1:31" ht="15.75" customHeight="1">
      <c r="A543" s="93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</row>
    <row r="544" spans="1:31" ht="15.75" customHeight="1">
      <c r="A544" s="93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</row>
    <row r="545" spans="1:31" ht="15.75" customHeight="1">
      <c r="A545" s="93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</row>
    <row r="546" spans="1:31" ht="15.75" customHeight="1">
      <c r="A546" s="93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</row>
    <row r="547" spans="1:31" ht="15.75" customHeight="1">
      <c r="A547" s="93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</row>
    <row r="548" spans="1:31" ht="15.75" customHeight="1">
      <c r="A548" s="93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</row>
    <row r="549" spans="1:31" ht="15.75" customHeight="1">
      <c r="A549" s="93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</row>
    <row r="550" spans="1:31" ht="15.75" customHeight="1">
      <c r="A550" s="93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</row>
    <row r="551" spans="1:31" ht="15.75" customHeight="1">
      <c r="A551" s="93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</row>
    <row r="552" spans="1:31" ht="15.75" customHeight="1">
      <c r="A552" s="93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</row>
    <row r="553" spans="1:31" ht="15.75" customHeight="1">
      <c r="A553" s="93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</row>
    <row r="554" spans="1:31" ht="15.75" customHeight="1">
      <c r="A554" s="93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</row>
    <row r="555" spans="1:31" ht="15.75" customHeight="1">
      <c r="A555" s="93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</row>
    <row r="556" spans="1:31" ht="15.75" customHeight="1">
      <c r="A556" s="93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</row>
    <row r="557" spans="1:31" ht="15.75" customHeight="1">
      <c r="A557" s="93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</row>
    <row r="558" spans="1:31" ht="15.75" customHeight="1">
      <c r="A558" s="93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</row>
    <row r="559" spans="1:31" ht="15.75" customHeight="1">
      <c r="A559" s="93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</row>
    <row r="560" spans="1:31" ht="15.75" customHeight="1">
      <c r="A560" s="93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</row>
    <row r="561" spans="1:31" ht="15.75" customHeight="1">
      <c r="A561" s="93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</row>
    <row r="562" spans="1:31" ht="15.75" customHeight="1">
      <c r="A562" s="93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</row>
    <row r="563" spans="1:31" ht="15.75" customHeight="1">
      <c r="A563" s="93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</row>
    <row r="564" spans="1:31" ht="15.75" customHeight="1">
      <c r="A564" s="93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</row>
    <row r="565" spans="1:31" ht="15.75" customHeight="1">
      <c r="A565" s="93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</row>
    <row r="566" spans="1:31" ht="15.75" customHeight="1">
      <c r="A566" s="93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</row>
    <row r="567" spans="1:31" ht="15.75" customHeight="1">
      <c r="A567" s="93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</row>
    <row r="568" spans="1:31" ht="15.75" customHeight="1">
      <c r="A568" s="93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</row>
    <row r="569" spans="1:31" ht="15.75" customHeight="1">
      <c r="A569" s="93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</row>
    <row r="570" spans="1:31" ht="15.75" customHeight="1">
      <c r="A570" s="93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</row>
    <row r="571" spans="1:31" ht="15.75" customHeight="1">
      <c r="A571" s="93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</row>
    <row r="572" spans="1:31" ht="15.75" customHeight="1">
      <c r="A572" s="93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</row>
    <row r="573" spans="1:31" ht="15.75" customHeight="1">
      <c r="A573" s="93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</row>
    <row r="574" spans="1:31" ht="15.75" customHeight="1">
      <c r="A574" s="93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</row>
    <row r="575" spans="1:31" ht="15.75" customHeight="1">
      <c r="A575" s="93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</row>
    <row r="576" spans="1:31" ht="15.75" customHeight="1">
      <c r="A576" s="93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</row>
    <row r="577" spans="1:31" ht="15.75" customHeight="1">
      <c r="A577" s="93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</row>
    <row r="578" spans="1:31" ht="15.75" customHeight="1">
      <c r="A578" s="93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</row>
    <row r="579" spans="1:31" ht="15.75" customHeight="1">
      <c r="A579" s="93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</row>
    <row r="580" spans="1:31" ht="15.75" customHeight="1">
      <c r="A580" s="93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</row>
    <row r="581" spans="1:31" ht="15.75" customHeight="1">
      <c r="A581" s="93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</row>
    <row r="582" spans="1:31" ht="15.75" customHeight="1">
      <c r="A582" s="93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</row>
    <row r="583" spans="1:31" ht="15.75" customHeight="1">
      <c r="A583" s="93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</row>
    <row r="584" spans="1:31" ht="15.75" customHeight="1">
      <c r="A584" s="93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</row>
    <row r="585" spans="1:31" ht="15.75" customHeight="1">
      <c r="A585" s="93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</row>
    <row r="586" spans="1:31" ht="15.75" customHeight="1">
      <c r="A586" s="93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</row>
    <row r="587" spans="1:31" ht="15.75" customHeight="1">
      <c r="A587" s="93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</row>
    <row r="588" spans="1:31" ht="15.75" customHeight="1">
      <c r="A588" s="93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</row>
    <row r="589" spans="1:31" ht="15.75" customHeight="1">
      <c r="A589" s="93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</row>
    <row r="590" spans="1:31" ht="15.75" customHeight="1">
      <c r="A590" s="93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</row>
    <row r="591" spans="1:31" ht="15.75" customHeight="1">
      <c r="A591" s="93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</row>
    <row r="592" spans="1:31" ht="15.75" customHeight="1">
      <c r="A592" s="93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</row>
    <row r="593" spans="1:31" ht="15.75" customHeight="1">
      <c r="A593" s="93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</row>
    <row r="594" spans="1:31" ht="15.75" customHeight="1">
      <c r="A594" s="93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</row>
    <row r="595" spans="1:31" ht="15.75" customHeight="1">
      <c r="A595" s="93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</row>
    <row r="596" spans="1:31" ht="15.75" customHeight="1">
      <c r="A596" s="93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</row>
    <row r="597" spans="1:31" ht="15.75" customHeight="1">
      <c r="A597" s="93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</row>
    <row r="598" spans="1:31" ht="15.75" customHeight="1">
      <c r="A598" s="93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</row>
    <row r="599" spans="1:31" ht="15.75" customHeight="1">
      <c r="A599" s="93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</row>
    <row r="600" spans="1:31" ht="15.75" customHeight="1">
      <c r="A600" s="93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</row>
    <row r="601" spans="1:31" ht="15.75" customHeight="1">
      <c r="A601" s="93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</row>
    <row r="602" spans="1:31" ht="15.75" customHeight="1">
      <c r="A602" s="93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</row>
    <row r="603" spans="1:31" ht="15.75" customHeight="1">
      <c r="A603" s="93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</row>
    <row r="604" spans="1:31" ht="15.75" customHeight="1">
      <c r="A604" s="93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</row>
    <row r="605" spans="1:31" ht="15.75" customHeight="1">
      <c r="A605" s="93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</row>
    <row r="606" spans="1:31" ht="15.75" customHeight="1">
      <c r="A606" s="93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</row>
    <row r="607" spans="1:31" ht="15.75" customHeight="1">
      <c r="A607" s="93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</row>
    <row r="608" spans="1:31" ht="15.75" customHeight="1">
      <c r="A608" s="93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</row>
    <row r="609" spans="1:31" ht="15.75" customHeight="1">
      <c r="A609" s="93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</row>
    <row r="610" spans="1:31" ht="15.75" customHeight="1">
      <c r="A610" s="93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</row>
    <row r="611" spans="1:31" ht="15.75" customHeight="1">
      <c r="A611" s="93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</row>
    <row r="612" spans="1:31" ht="15.75" customHeight="1">
      <c r="A612" s="93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</row>
    <row r="613" spans="1:31" ht="15.75" customHeight="1">
      <c r="A613" s="93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</row>
    <row r="614" spans="1:31" ht="15.75" customHeight="1">
      <c r="A614" s="93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</row>
    <row r="615" spans="1:31" ht="15.75" customHeight="1">
      <c r="A615" s="93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</row>
    <row r="616" spans="1:31" ht="15.75" customHeight="1">
      <c r="A616" s="93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</row>
    <row r="617" spans="1:31" ht="15.75" customHeight="1">
      <c r="A617" s="93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</row>
    <row r="618" spans="1:31" ht="15.75" customHeight="1">
      <c r="A618" s="93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</row>
    <row r="619" spans="1:31" ht="15.75" customHeight="1">
      <c r="A619" s="93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</row>
    <row r="620" spans="1:31" ht="15.75" customHeight="1">
      <c r="A620" s="93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</row>
    <row r="621" spans="1:31" ht="15.75" customHeight="1">
      <c r="A621" s="93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</row>
    <row r="622" spans="1:31" ht="15.75" customHeight="1">
      <c r="A622" s="93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</row>
    <row r="623" spans="1:31" ht="15.75" customHeight="1">
      <c r="A623" s="93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</row>
    <row r="624" spans="1:31" ht="15.75" customHeight="1">
      <c r="A624" s="93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</row>
    <row r="625" spans="1:31" ht="15.75" customHeight="1">
      <c r="A625" s="93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</row>
    <row r="626" spans="1:31" ht="15.75" customHeight="1">
      <c r="A626" s="93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</row>
    <row r="627" spans="1:31" ht="15.75" customHeight="1">
      <c r="A627" s="93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</row>
    <row r="628" spans="1:31" ht="15.75" customHeight="1">
      <c r="A628" s="93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</row>
    <row r="629" spans="1:31" ht="15.75" customHeight="1">
      <c r="A629" s="93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</row>
    <row r="630" spans="1:31" ht="15.75" customHeight="1">
      <c r="A630" s="93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</row>
    <row r="631" spans="1:31" ht="15.75" customHeight="1">
      <c r="A631" s="93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</row>
    <row r="632" spans="1:31" ht="15.75" customHeight="1">
      <c r="A632" s="93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</row>
    <row r="633" spans="1:31" ht="15.75" customHeight="1">
      <c r="A633" s="93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</row>
    <row r="634" spans="1:31" ht="15.75" customHeight="1">
      <c r="A634" s="93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</row>
    <row r="635" spans="1:31" ht="15.75" customHeight="1">
      <c r="A635" s="93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</row>
    <row r="636" spans="1:31" ht="15.75" customHeight="1">
      <c r="A636" s="93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</row>
    <row r="637" spans="1:31" ht="15.75" customHeight="1">
      <c r="A637" s="93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</row>
    <row r="638" spans="1:31" ht="15.75" customHeight="1">
      <c r="A638" s="93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</row>
    <row r="639" spans="1:31" ht="15.75" customHeight="1">
      <c r="A639" s="93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</row>
    <row r="640" spans="1:31" ht="15.75" customHeight="1">
      <c r="A640" s="93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</row>
    <row r="641" spans="1:31" ht="15.75" customHeight="1">
      <c r="A641" s="93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</row>
    <row r="642" spans="1:31" ht="15.75" customHeight="1">
      <c r="A642" s="93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</row>
    <row r="643" spans="1:31" ht="15.75" customHeight="1">
      <c r="A643" s="93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</row>
    <row r="644" spans="1:31" ht="15.75" customHeight="1">
      <c r="A644" s="93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</row>
    <row r="645" spans="1:31" ht="15.75" customHeight="1">
      <c r="A645" s="93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</row>
    <row r="646" spans="1:31" ht="15.75" customHeight="1">
      <c r="A646" s="93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</row>
    <row r="647" spans="1:31" ht="15.75" customHeight="1">
      <c r="A647" s="93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</row>
    <row r="648" spans="1:31" ht="15.75" customHeight="1">
      <c r="A648" s="93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</row>
    <row r="649" spans="1:31" ht="15.75" customHeight="1">
      <c r="A649" s="93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</row>
    <row r="650" spans="1:31" ht="15.75" customHeight="1">
      <c r="A650" s="93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</row>
    <row r="651" spans="1:31" ht="15.75" customHeight="1">
      <c r="A651" s="93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</row>
    <row r="652" spans="1:31" ht="15.75" customHeight="1">
      <c r="A652" s="93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</row>
    <row r="653" spans="1:31" ht="15.75" customHeight="1">
      <c r="A653" s="93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</row>
    <row r="654" spans="1:31" ht="15.75" customHeight="1">
      <c r="A654" s="93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</row>
    <row r="655" spans="1:31" ht="15.75" customHeight="1">
      <c r="A655" s="93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</row>
    <row r="656" spans="1:31" ht="15.75" customHeight="1">
      <c r="A656" s="93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</row>
    <row r="657" spans="1:31" ht="15.75" customHeight="1">
      <c r="A657" s="93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</row>
    <row r="658" spans="1:31" ht="15.75" customHeight="1">
      <c r="A658" s="93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</row>
    <row r="659" spans="1:31" ht="15.75" customHeight="1">
      <c r="A659" s="93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</row>
    <row r="660" spans="1:31" ht="15.75" customHeight="1">
      <c r="A660" s="93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</row>
    <row r="661" spans="1:31" ht="15.75" customHeight="1">
      <c r="A661" s="93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</row>
    <row r="662" spans="1:31" ht="15.75" customHeight="1">
      <c r="A662" s="93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</row>
    <row r="663" spans="1:31" ht="15.75" customHeight="1">
      <c r="A663" s="93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</row>
    <row r="664" spans="1:31" ht="15.75" customHeight="1">
      <c r="A664" s="93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</row>
    <row r="665" spans="1:31" ht="15.75" customHeight="1">
      <c r="A665" s="93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</row>
    <row r="666" spans="1:31" ht="15.75" customHeight="1">
      <c r="A666" s="93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</row>
    <row r="667" spans="1:31" ht="15.75" customHeight="1">
      <c r="A667" s="93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</row>
    <row r="668" spans="1:31" ht="15.75" customHeight="1">
      <c r="A668" s="93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</row>
    <row r="669" spans="1:31" ht="15.75" customHeight="1">
      <c r="A669" s="93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</row>
    <row r="670" spans="1:31" ht="15.75" customHeight="1">
      <c r="A670" s="93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</row>
    <row r="671" spans="1:31" ht="15.75" customHeight="1">
      <c r="A671" s="93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</row>
    <row r="672" spans="1:31" ht="15.75" customHeight="1">
      <c r="A672" s="93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</row>
    <row r="673" spans="1:31" ht="15.75" customHeight="1">
      <c r="A673" s="93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</row>
    <row r="674" spans="1:31" ht="15.75" customHeight="1">
      <c r="A674" s="93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</row>
    <row r="675" spans="1:31" ht="15.75" customHeight="1">
      <c r="A675" s="93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</row>
    <row r="676" spans="1:31" ht="15.75" customHeight="1">
      <c r="A676" s="93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</row>
    <row r="677" spans="1:31" ht="15.75" customHeight="1">
      <c r="A677" s="93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</row>
    <row r="678" spans="1:31" ht="15.75" customHeight="1">
      <c r="A678" s="93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</row>
    <row r="679" spans="1:31" ht="15.75" customHeight="1">
      <c r="A679" s="93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</row>
    <row r="680" spans="1:31" ht="15.75" customHeight="1">
      <c r="A680" s="93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</row>
    <row r="681" spans="1:31" ht="15.75" customHeight="1">
      <c r="A681" s="93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</row>
    <row r="682" spans="1:31" ht="15.75" customHeight="1">
      <c r="A682" s="93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</row>
    <row r="683" spans="1:31" ht="15.75" customHeight="1">
      <c r="A683" s="93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</row>
    <row r="684" spans="1:31" ht="15.75" customHeight="1">
      <c r="A684" s="93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</row>
    <row r="685" spans="1:31" ht="15.75" customHeight="1">
      <c r="A685" s="93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</row>
    <row r="686" spans="1:31" ht="15.75" customHeight="1">
      <c r="A686" s="93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</row>
    <row r="687" spans="1:31" ht="15.75" customHeight="1">
      <c r="A687" s="93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</row>
    <row r="688" spans="1:31" ht="15.75" customHeight="1">
      <c r="A688" s="93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</row>
    <row r="689" spans="1:31" ht="15.75" customHeight="1">
      <c r="A689" s="93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</row>
    <row r="690" spans="1:31" ht="15.75" customHeight="1">
      <c r="A690" s="93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</row>
    <row r="691" spans="1:31" ht="15.75" customHeight="1">
      <c r="A691" s="93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</row>
    <row r="692" spans="1:31" ht="15.75" customHeight="1">
      <c r="A692" s="93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</row>
    <row r="693" spans="1:31" ht="15.75" customHeight="1">
      <c r="A693" s="93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</row>
    <row r="694" spans="1:31" ht="15.75" customHeight="1">
      <c r="A694" s="93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</row>
    <row r="695" spans="1:31" ht="15.75" customHeight="1">
      <c r="A695" s="93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</row>
    <row r="696" spans="1:31" ht="15.75" customHeight="1">
      <c r="A696" s="93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</row>
    <row r="697" spans="1:31" ht="15.75" customHeight="1">
      <c r="A697" s="93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</row>
    <row r="698" spans="1:31" ht="15.75" customHeight="1">
      <c r="A698" s="93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</row>
    <row r="699" spans="1:31" ht="15.75" customHeight="1">
      <c r="A699" s="93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</row>
    <row r="700" spans="1:31" ht="15.75" customHeight="1">
      <c r="A700" s="93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</row>
    <row r="701" spans="1:31" ht="15.75" customHeight="1">
      <c r="A701" s="93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</row>
    <row r="702" spans="1:31" ht="15.75" customHeight="1">
      <c r="A702" s="93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</row>
    <row r="703" spans="1:31" ht="15.75" customHeight="1">
      <c r="A703" s="93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</row>
    <row r="704" spans="1:31" ht="15.75" customHeight="1">
      <c r="A704" s="93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</row>
    <row r="705" spans="1:31" ht="15.75" customHeight="1">
      <c r="A705" s="93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</row>
    <row r="706" spans="1:31" ht="15.75" customHeight="1">
      <c r="A706" s="93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</row>
    <row r="707" spans="1:31" ht="15.75" customHeight="1">
      <c r="A707" s="93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</row>
    <row r="708" spans="1:31" ht="15.75" customHeight="1">
      <c r="A708" s="93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</row>
    <row r="709" spans="1:31" ht="15.75" customHeight="1">
      <c r="A709" s="93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</row>
    <row r="710" spans="1:31" ht="15.75" customHeight="1">
      <c r="A710" s="93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</row>
    <row r="711" spans="1:31" ht="15.75" customHeight="1">
      <c r="A711" s="93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</row>
    <row r="712" spans="1:31" ht="15.75" customHeight="1">
      <c r="A712" s="93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</row>
    <row r="713" spans="1:31" ht="15.75" customHeight="1">
      <c r="A713" s="93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</row>
    <row r="714" spans="1:31" ht="15.75" customHeight="1">
      <c r="A714" s="93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</row>
    <row r="715" spans="1:31" ht="15.75" customHeight="1">
      <c r="A715" s="93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</row>
    <row r="716" spans="1:31" ht="15.75" customHeight="1">
      <c r="A716" s="93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</row>
    <row r="717" spans="1:31" ht="15.75" customHeight="1">
      <c r="A717" s="93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</row>
    <row r="718" spans="1:31" ht="15.75" customHeight="1">
      <c r="A718" s="93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</row>
    <row r="719" spans="1:31" ht="15.75" customHeight="1">
      <c r="A719" s="93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</row>
    <row r="720" spans="1:31" ht="15.75" customHeight="1">
      <c r="A720" s="93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</row>
    <row r="721" spans="1:31" ht="15.75" customHeight="1">
      <c r="A721" s="93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</row>
    <row r="722" spans="1:31" ht="15.75" customHeight="1">
      <c r="A722" s="93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</row>
    <row r="723" spans="1:31" ht="15.75" customHeight="1">
      <c r="A723" s="93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</row>
    <row r="724" spans="1:31" ht="15.75" customHeight="1">
      <c r="A724" s="93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</row>
    <row r="725" spans="1:31" ht="15.75" customHeight="1">
      <c r="A725" s="93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</row>
    <row r="726" spans="1:31" ht="15.75" customHeight="1">
      <c r="A726" s="93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</row>
    <row r="727" spans="1:31" ht="15.75" customHeight="1">
      <c r="A727" s="93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</row>
    <row r="728" spans="1:31" ht="15.75" customHeight="1">
      <c r="A728" s="93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</row>
    <row r="729" spans="1:31" ht="15.75" customHeight="1">
      <c r="A729" s="93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</row>
    <row r="730" spans="1:31" ht="15.75" customHeight="1">
      <c r="A730" s="93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</row>
    <row r="731" spans="1:31" ht="15.75" customHeight="1">
      <c r="A731" s="93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</row>
    <row r="732" spans="1:31" ht="15.75" customHeight="1">
      <c r="A732" s="93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</row>
    <row r="733" spans="1:31" ht="15.75" customHeight="1">
      <c r="A733" s="93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</row>
    <row r="734" spans="1:31" ht="15.75" customHeight="1">
      <c r="A734" s="93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</row>
    <row r="735" spans="1:31" ht="15.75" customHeight="1">
      <c r="A735" s="93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</row>
    <row r="736" spans="1:31" ht="15.75" customHeight="1">
      <c r="A736" s="93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</row>
    <row r="737" spans="1:31" ht="15.75" customHeight="1">
      <c r="A737" s="93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</row>
    <row r="738" spans="1:31" ht="15.75" customHeight="1">
      <c r="A738" s="93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</row>
    <row r="739" spans="1:31" ht="15.75" customHeight="1">
      <c r="A739" s="93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</row>
    <row r="740" spans="1:31" ht="15.75" customHeight="1">
      <c r="A740" s="93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</row>
    <row r="741" spans="1:31" ht="15.75" customHeight="1">
      <c r="A741" s="93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</row>
    <row r="742" spans="1:31" ht="15.75" customHeight="1">
      <c r="A742" s="93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</row>
    <row r="743" spans="1:31" ht="15.75" customHeight="1">
      <c r="A743" s="93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</row>
    <row r="744" spans="1:31" ht="15.75" customHeight="1">
      <c r="A744" s="93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</row>
    <row r="745" spans="1:31" ht="15.75" customHeight="1">
      <c r="A745" s="93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</row>
    <row r="746" spans="1:31" ht="15.75" customHeight="1">
      <c r="A746" s="93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</row>
    <row r="747" spans="1:31" ht="15.75" customHeight="1">
      <c r="A747" s="93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</row>
    <row r="748" spans="1:31" ht="15.75" customHeight="1">
      <c r="A748" s="93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</row>
    <row r="749" spans="1:31" ht="15.75" customHeight="1">
      <c r="A749" s="93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</row>
    <row r="750" spans="1:31" ht="15.75" customHeight="1">
      <c r="A750" s="93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</row>
    <row r="751" spans="1:31" ht="15.75" customHeight="1">
      <c r="A751" s="93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</row>
    <row r="752" spans="1:31" ht="15.75" customHeight="1">
      <c r="A752" s="93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</row>
    <row r="753" spans="1:31" ht="15.75" customHeight="1">
      <c r="A753" s="93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</row>
    <row r="754" spans="1:31" ht="15.75" customHeight="1">
      <c r="A754" s="93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</row>
    <row r="755" spans="1:31" ht="15.75" customHeight="1">
      <c r="A755" s="93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</row>
    <row r="756" spans="1:31" ht="15.75" customHeight="1">
      <c r="A756" s="93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</row>
    <row r="757" spans="1:31" ht="15.75" customHeight="1">
      <c r="A757" s="93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</row>
    <row r="758" spans="1:31" ht="15.75" customHeight="1">
      <c r="A758" s="93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</row>
    <row r="759" spans="1:31" ht="15.75" customHeight="1">
      <c r="A759" s="93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</row>
    <row r="760" spans="1:31" ht="15.75" customHeight="1">
      <c r="A760" s="93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</row>
    <row r="761" spans="1:31" ht="15.75" customHeight="1">
      <c r="A761" s="93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</row>
    <row r="762" spans="1:31" ht="15.75" customHeight="1">
      <c r="A762" s="93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</row>
    <row r="763" spans="1:31" ht="15.75" customHeight="1">
      <c r="A763" s="93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</row>
    <row r="764" spans="1:31" ht="15.75" customHeight="1">
      <c r="A764" s="93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</row>
    <row r="765" spans="1:31" ht="15.75" customHeight="1">
      <c r="A765" s="93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</row>
    <row r="766" spans="1:31" ht="15.75" customHeight="1">
      <c r="A766" s="93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</row>
    <row r="767" spans="1:31" ht="15.75" customHeight="1">
      <c r="A767" s="93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</row>
    <row r="768" spans="1:31" ht="15.75" customHeight="1">
      <c r="A768" s="93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</row>
    <row r="769" spans="1:31" ht="15.75" customHeight="1">
      <c r="A769" s="93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</row>
    <row r="770" spans="1:31" ht="15.75" customHeight="1">
      <c r="A770" s="93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</row>
    <row r="771" spans="1:31" ht="15.75" customHeight="1">
      <c r="A771" s="93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</row>
    <row r="772" spans="1:31" ht="15.75" customHeight="1">
      <c r="A772" s="93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</row>
    <row r="773" spans="1:31" ht="15.75" customHeight="1">
      <c r="A773" s="93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</row>
    <row r="774" spans="1:31" ht="15.75" customHeight="1">
      <c r="A774" s="93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</row>
    <row r="775" spans="1:31" ht="15.75" customHeight="1">
      <c r="A775" s="93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</row>
    <row r="776" spans="1:31" ht="15.75" customHeight="1">
      <c r="A776" s="93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</row>
    <row r="777" spans="1:31" ht="15.75" customHeight="1">
      <c r="A777" s="93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</row>
    <row r="778" spans="1:31" ht="15.75" customHeight="1">
      <c r="A778" s="93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</row>
    <row r="779" spans="1:31" ht="15.75" customHeight="1">
      <c r="A779" s="93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</row>
    <row r="780" spans="1:31" ht="15.75" customHeight="1">
      <c r="A780" s="93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</row>
    <row r="781" spans="1:31" ht="15.75" customHeight="1">
      <c r="A781" s="93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</row>
    <row r="782" spans="1:31" ht="15.75" customHeight="1">
      <c r="A782" s="93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</row>
    <row r="783" spans="1:31" ht="15.75" customHeight="1">
      <c r="A783" s="93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</row>
    <row r="784" spans="1:31" ht="15.75" customHeight="1">
      <c r="A784" s="93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</row>
    <row r="785" spans="1:31" ht="15.75" customHeight="1">
      <c r="A785" s="93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</row>
    <row r="786" spans="1:31" ht="15.75" customHeight="1">
      <c r="A786" s="93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</row>
    <row r="787" spans="1:31" ht="15.75" customHeight="1">
      <c r="A787" s="93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</row>
    <row r="788" spans="1:31" ht="15.75" customHeight="1">
      <c r="A788" s="93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</row>
    <row r="789" spans="1:31" ht="15.75" customHeight="1">
      <c r="A789" s="93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</row>
    <row r="790" spans="1:31" ht="15.75" customHeight="1">
      <c r="A790" s="93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</row>
    <row r="791" spans="1:31" ht="15.75" customHeight="1">
      <c r="A791" s="93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</row>
    <row r="792" spans="1:31" ht="15.75" customHeight="1">
      <c r="A792" s="93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</row>
    <row r="793" spans="1:31" ht="15.75" customHeight="1">
      <c r="A793" s="93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</row>
    <row r="794" spans="1:31" ht="15.75" customHeight="1">
      <c r="A794" s="93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</row>
    <row r="795" spans="1:31" ht="15.75" customHeight="1">
      <c r="A795" s="93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</row>
    <row r="796" spans="1:31" ht="15.75" customHeight="1">
      <c r="A796" s="93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</row>
    <row r="797" spans="1:31" ht="15.75" customHeight="1">
      <c r="A797" s="93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</row>
    <row r="798" spans="1:31" ht="15.75" customHeight="1">
      <c r="A798" s="93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</row>
    <row r="799" spans="1:31" ht="15.75" customHeight="1">
      <c r="A799" s="93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</row>
    <row r="800" spans="1:31" ht="15.75" customHeight="1">
      <c r="A800" s="93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</row>
    <row r="801" spans="1:31" ht="15.75" customHeight="1">
      <c r="A801" s="93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</row>
    <row r="802" spans="1:31" ht="15.75" customHeight="1">
      <c r="A802" s="93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</row>
    <row r="803" spans="1:31" ht="15.75" customHeight="1">
      <c r="A803" s="93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</row>
    <row r="804" spans="1:31" ht="15.75" customHeight="1">
      <c r="A804" s="93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</row>
    <row r="805" spans="1:31" ht="15.75" customHeight="1">
      <c r="A805" s="93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</row>
    <row r="806" spans="1:31" ht="15.75" customHeight="1">
      <c r="A806" s="93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</row>
    <row r="807" spans="1:31" ht="15.75" customHeight="1">
      <c r="A807" s="93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</row>
    <row r="808" spans="1:31" ht="15.75" customHeight="1">
      <c r="A808" s="93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</row>
    <row r="809" spans="1:31" ht="15.75" customHeight="1">
      <c r="A809" s="93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</row>
    <row r="810" spans="1:31" ht="15.75" customHeight="1">
      <c r="A810" s="93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</row>
    <row r="811" spans="1:31" ht="15.75" customHeight="1">
      <c r="A811" s="93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</row>
    <row r="812" spans="1:31" ht="15.75" customHeight="1">
      <c r="A812" s="93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</row>
    <row r="813" spans="1:31" ht="15.75" customHeight="1">
      <c r="A813" s="93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</row>
    <row r="814" spans="1:31" ht="15.75" customHeight="1">
      <c r="A814" s="93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</row>
    <row r="815" spans="1:31" ht="15.75" customHeight="1">
      <c r="A815" s="93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</row>
    <row r="816" spans="1:31" ht="15.75" customHeight="1">
      <c r="A816" s="93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</row>
    <row r="817" spans="1:31" ht="15.75" customHeight="1">
      <c r="A817" s="93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</row>
    <row r="818" spans="1:31" ht="15.75" customHeight="1">
      <c r="A818" s="93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</row>
    <row r="819" spans="1:31" ht="15.75" customHeight="1">
      <c r="A819" s="93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</row>
    <row r="820" spans="1:31" ht="15.75" customHeight="1">
      <c r="A820" s="93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</row>
    <row r="821" spans="1:31" ht="15.75" customHeight="1">
      <c r="A821" s="93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</row>
    <row r="822" spans="1:31" ht="15.75" customHeight="1">
      <c r="A822" s="93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</row>
    <row r="823" spans="1:31" ht="15.75" customHeight="1">
      <c r="A823" s="93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</row>
    <row r="824" spans="1:31" ht="15.75" customHeight="1">
      <c r="A824" s="93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</row>
    <row r="825" spans="1:31" ht="15.75" customHeight="1">
      <c r="A825" s="93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</row>
    <row r="826" spans="1:31" ht="15.75" customHeight="1">
      <c r="A826" s="93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</row>
    <row r="827" spans="1:31" ht="15.75" customHeight="1">
      <c r="A827" s="93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</row>
    <row r="828" spans="1:31" ht="15.75" customHeight="1">
      <c r="A828" s="93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</row>
    <row r="829" spans="1:31" ht="15.75" customHeight="1">
      <c r="A829" s="93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</row>
    <row r="830" spans="1:31" ht="15.75" customHeight="1">
      <c r="A830" s="93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</row>
    <row r="831" spans="1:31" ht="15.75" customHeight="1">
      <c r="A831" s="93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</row>
    <row r="832" spans="1:31" ht="15.75" customHeight="1">
      <c r="A832" s="93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</row>
    <row r="833" spans="1:31" ht="15.75" customHeight="1">
      <c r="A833" s="93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</row>
    <row r="834" spans="1:31" ht="15.75" customHeight="1">
      <c r="A834" s="93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</row>
    <row r="835" spans="1:31" ht="15.75" customHeight="1">
      <c r="A835" s="93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</row>
    <row r="836" spans="1:31" ht="15.75" customHeight="1">
      <c r="A836" s="93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</row>
    <row r="837" spans="1:31" ht="15.75" customHeight="1">
      <c r="A837" s="93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</row>
    <row r="838" spans="1:31" ht="15.75" customHeight="1">
      <c r="A838" s="93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</row>
    <row r="839" spans="1:31" ht="15.75" customHeight="1">
      <c r="A839" s="93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</row>
    <row r="840" spans="1:31" ht="15.75" customHeight="1">
      <c r="A840" s="93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</row>
    <row r="841" spans="1:31" ht="15.75" customHeight="1">
      <c r="A841" s="93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</row>
    <row r="842" spans="1:31" ht="15.75" customHeight="1">
      <c r="A842" s="93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</row>
    <row r="843" spans="1:31" ht="15.75" customHeight="1">
      <c r="A843" s="93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</row>
    <row r="844" spans="1:31" ht="15.75" customHeight="1">
      <c r="A844" s="93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</row>
    <row r="845" spans="1:31" ht="15.75" customHeight="1">
      <c r="A845" s="93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</row>
    <row r="846" spans="1:31" ht="15.75" customHeight="1">
      <c r="A846" s="93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</row>
    <row r="847" spans="1:31" ht="15.75" customHeight="1">
      <c r="A847" s="93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</row>
    <row r="848" spans="1:31" ht="15.75" customHeight="1">
      <c r="A848" s="93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</row>
    <row r="849" spans="1:31" ht="15.75" customHeight="1">
      <c r="A849" s="93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</row>
    <row r="850" spans="1:31" ht="15.75" customHeight="1">
      <c r="A850" s="93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</row>
    <row r="851" spans="1:31" ht="15.75" customHeight="1">
      <c r="A851" s="93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</row>
    <row r="852" spans="1:31" ht="15.75" customHeight="1">
      <c r="A852" s="93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</row>
    <row r="853" spans="1:31" ht="15.75" customHeight="1">
      <c r="A853" s="93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</row>
    <row r="854" spans="1:31" ht="15.75" customHeight="1">
      <c r="A854" s="93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</row>
    <row r="855" spans="1:31" ht="15.75" customHeight="1">
      <c r="A855" s="93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</row>
    <row r="856" spans="1:31" ht="15.75" customHeight="1">
      <c r="A856" s="93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</row>
    <row r="857" spans="1:31" ht="15.75" customHeight="1">
      <c r="A857" s="93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</row>
    <row r="858" spans="1:31" ht="15.75" customHeight="1">
      <c r="A858" s="93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</row>
    <row r="859" spans="1:31" ht="15.75" customHeight="1">
      <c r="A859" s="93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</row>
    <row r="860" spans="1:31" ht="15.75" customHeight="1">
      <c r="A860" s="93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</row>
    <row r="861" spans="1:31" ht="15.75" customHeight="1">
      <c r="A861" s="93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</row>
    <row r="862" spans="1:31" ht="15.75" customHeight="1">
      <c r="A862" s="93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</row>
    <row r="863" spans="1:31" ht="15.75" customHeight="1">
      <c r="A863" s="93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</row>
    <row r="864" spans="1:31" ht="15.75" customHeight="1">
      <c r="A864" s="93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</row>
    <row r="865" spans="1:31" ht="15.75" customHeight="1">
      <c r="A865" s="93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</row>
    <row r="866" spans="1:31" ht="15.75" customHeight="1">
      <c r="A866" s="93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</row>
    <row r="867" spans="1:31" ht="15.75" customHeight="1">
      <c r="A867" s="93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</row>
    <row r="868" spans="1:31" ht="15.75" customHeight="1">
      <c r="A868" s="93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</row>
    <row r="869" spans="1:31" ht="15.75" customHeight="1">
      <c r="A869" s="93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</row>
    <row r="870" spans="1:31" ht="15.75" customHeight="1">
      <c r="A870" s="93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</row>
    <row r="871" spans="1:31" ht="15.75" customHeight="1">
      <c r="A871" s="93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</row>
    <row r="872" spans="1:31" ht="15.75" customHeight="1">
      <c r="A872" s="93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</row>
    <row r="873" spans="1:31" ht="15.75" customHeight="1">
      <c r="A873" s="93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</row>
    <row r="874" spans="1:31" ht="15.75" customHeight="1">
      <c r="A874" s="93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</row>
    <row r="875" spans="1:31" ht="15.75" customHeight="1">
      <c r="A875" s="93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</row>
    <row r="876" spans="1:31" ht="15.75" customHeight="1">
      <c r="A876" s="93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</row>
    <row r="877" spans="1:31" ht="15.75" customHeight="1">
      <c r="A877" s="93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</row>
    <row r="878" spans="1:31" ht="15.75" customHeight="1">
      <c r="A878" s="93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</row>
    <row r="879" spans="1:31" ht="15.75" customHeight="1">
      <c r="A879" s="93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</row>
    <row r="880" spans="1:31" ht="15.75" customHeight="1">
      <c r="A880" s="93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</row>
    <row r="881" spans="1:31" ht="15.75" customHeight="1">
      <c r="A881" s="93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</row>
    <row r="882" spans="1:31" ht="15.75" customHeight="1">
      <c r="A882" s="93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</row>
    <row r="883" spans="1:31" ht="15.75" customHeight="1">
      <c r="A883" s="93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</row>
    <row r="884" spans="1:31" ht="15.75" customHeight="1">
      <c r="A884" s="93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</row>
    <row r="885" spans="1:31" ht="15.75" customHeight="1">
      <c r="A885" s="93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</row>
    <row r="886" spans="1:31" ht="15.75" customHeight="1">
      <c r="A886" s="93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</row>
    <row r="887" spans="1:31" ht="15.75" customHeight="1">
      <c r="A887" s="93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</row>
    <row r="888" spans="1:31" ht="15.75" customHeight="1">
      <c r="A888" s="93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</row>
    <row r="889" spans="1:31" ht="15.75" customHeight="1">
      <c r="A889" s="93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</row>
    <row r="890" spans="1:31" ht="15.75" customHeight="1">
      <c r="A890" s="93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</row>
    <row r="891" spans="1:31" ht="15.75" customHeight="1">
      <c r="A891" s="93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</row>
    <row r="892" spans="1:31" ht="15.75" customHeight="1">
      <c r="A892" s="93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</row>
    <row r="893" spans="1:31" ht="15.75" customHeight="1">
      <c r="A893" s="93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</row>
    <row r="894" spans="1:31" ht="15.75" customHeight="1">
      <c r="A894" s="93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</row>
    <row r="895" spans="1:31" ht="15.75" customHeight="1">
      <c r="A895" s="93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</row>
    <row r="896" spans="1:31" ht="15.75" customHeight="1">
      <c r="A896" s="93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</row>
    <row r="897" spans="1:31" ht="15.75" customHeight="1">
      <c r="A897" s="93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</row>
    <row r="898" spans="1:31" ht="15.75" customHeight="1">
      <c r="A898" s="93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</row>
    <row r="899" spans="1:31" ht="15.75" customHeight="1">
      <c r="A899" s="93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</row>
    <row r="900" spans="1:31" ht="15.75" customHeight="1">
      <c r="A900" s="93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</row>
    <row r="901" spans="1:31" ht="15.75" customHeight="1">
      <c r="A901" s="93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</row>
    <row r="902" spans="1:31" ht="15.75" customHeight="1">
      <c r="A902" s="93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</row>
    <row r="903" spans="1:31" ht="15.75" customHeight="1">
      <c r="A903" s="93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</row>
    <row r="904" spans="1:31" ht="15.75" customHeight="1">
      <c r="A904" s="93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</row>
    <row r="905" spans="1:31" ht="15.75" customHeight="1">
      <c r="A905" s="93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</row>
    <row r="906" spans="1:31" ht="15.75" customHeight="1">
      <c r="A906" s="93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</row>
    <row r="907" spans="1:31" ht="15.75" customHeight="1">
      <c r="A907" s="93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</row>
    <row r="908" spans="1:31" ht="15.75" customHeight="1">
      <c r="A908" s="93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</row>
    <row r="909" spans="1:31" ht="15.75" customHeight="1">
      <c r="A909" s="93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</row>
    <row r="910" spans="1:31" ht="15.75" customHeight="1">
      <c r="A910" s="93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</row>
    <row r="911" spans="1:31" ht="15.75" customHeight="1">
      <c r="A911" s="93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</row>
    <row r="912" spans="1:31" ht="15.75" customHeight="1">
      <c r="A912" s="93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</row>
    <row r="913" spans="1:31" ht="15.75" customHeight="1">
      <c r="A913" s="93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</row>
    <row r="914" spans="1:31" ht="15.75" customHeight="1">
      <c r="A914" s="93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</row>
    <row r="915" spans="1:31" ht="15.75" customHeight="1">
      <c r="A915" s="93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</row>
    <row r="916" spans="1:31" ht="15.75" customHeight="1">
      <c r="A916" s="93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</row>
    <row r="917" spans="1:31" ht="15.75" customHeight="1">
      <c r="A917" s="93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</row>
    <row r="918" spans="1:31" ht="15.75" customHeight="1">
      <c r="A918" s="93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</row>
    <row r="919" spans="1:31" ht="15.75" customHeight="1">
      <c r="A919" s="93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</row>
    <row r="920" spans="1:31" ht="15.75" customHeight="1">
      <c r="A920" s="93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</row>
    <row r="921" spans="1:31" ht="15.75" customHeight="1">
      <c r="A921" s="93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</row>
    <row r="922" spans="1:31" ht="15.75" customHeight="1">
      <c r="A922" s="93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</row>
    <row r="923" spans="1:31" ht="15.75" customHeight="1">
      <c r="A923" s="93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</row>
    <row r="924" spans="1:31" ht="15.75" customHeight="1">
      <c r="A924" s="93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</row>
    <row r="925" spans="1:31" ht="15.75" customHeight="1">
      <c r="A925" s="93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</row>
    <row r="926" spans="1:31" ht="15.75" customHeight="1">
      <c r="A926" s="93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</row>
    <row r="927" spans="1:31" ht="15.75" customHeight="1">
      <c r="A927" s="93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</row>
    <row r="928" spans="1:31" ht="15.75" customHeight="1">
      <c r="A928" s="93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</row>
    <row r="929" spans="1:31" ht="15.75" customHeight="1">
      <c r="A929" s="93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</row>
    <row r="930" spans="1:31" ht="15.75" customHeight="1">
      <c r="A930" s="93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</row>
    <row r="931" spans="1:31" ht="15.75" customHeight="1">
      <c r="A931" s="93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</row>
    <row r="932" spans="1:31" ht="15.75" customHeight="1">
      <c r="A932" s="93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</row>
    <row r="933" spans="1:31" ht="15.75" customHeight="1">
      <c r="A933" s="93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</row>
    <row r="934" spans="1:31" ht="15.75" customHeight="1">
      <c r="A934" s="93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</row>
    <row r="935" spans="1:31" ht="15.75" customHeight="1">
      <c r="A935" s="93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</row>
    <row r="936" spans="1:31" ht="15.75" customHeight="1">
      <c r="A936" s="93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</row>
    <row r="937" spans="1:31" ht="15.75" customHeight="1">
      <c r="A937" s="93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</row>
    <row r="938" spans="1:31" ht="15.75" customHeight="1">
      <c r="A938" s="93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</row>
    <row r="939" spans="1:31" ht="15.75" customHeight="1">
      <c r="A939" s="93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</row>
    <row r="940" spans="1:31" ht="15.75" customHeight="1">
      <c r="A940" s="93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</row>
    <row r="941" spans="1:31" ht="15.75" customHeight="1">
      <c r="A941" s="93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</row>
    <row r="942" spans="1:31" ht="15.75" customHeight="1">
      <c r="A942" s="93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</row>
    <row r="943" spans="1:31" ht="15.75" customHeight="1">
      <c r="A943" s="93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</row>
    <row r="944" spans="1:31" ht="15.75" customHeight="1">
      <c r="A944" s="93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</row>
    <row r="945" spans="1:31" ht="15.75" customHeight="1">
      <c r="A945" s="93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</row>
    <row r="946" spans="1:31" ht="15.75" customHeight="1">
      <c r="A946" s="93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</row>
    <row r="947" spans="1:31" ht="15.75" customHeight="1">
      <c r="A947" s="93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</row>
    <row r="948" spans="1:31" ht="15.75" customHeight="1">
      <c r="A948" s="93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</row>
    <row r="949" spans="1:31" ht="15.75" customHeight="1">
      <c r="A949" s="93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</row>
    <row r="950" spans="1:31" ht="15.75" customHeight="1">
      <c r="A950" s="93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</row>
    <row r="951" spans="1:31" ht="15.75" customHeight="1">
      <c r="A951" s="93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</row>
    <row r="952" spans="1:31" ht="15.75" customHeight="1">
      <c r="A952" s="93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</row>
    <row r="953" spans="1:31" ht="15.75" customHeight="1">
      <c r="A953" s="93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</row>
    <row r="954" spans="1:31" ht="15.75" customHeight="1">
      <c r="A954" s="93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</row>
    <row r="955" spans="1:31" ht="15.75" customHeight="1">
      <c r="A955" s="93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</row>
    <row r="956" spans="1:31" ht="15.75" customHeight="1">
      <c r="A956" s="93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</row>
    <row r="957" spans="1:31" ht="15.75" customHeight="1">
      <c r="A957" s="93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</row>
    <row r="958" spans="1:31" ht="15.75" customHeight="1">
      <c r="A958" s="93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</row>
    <row r="959" spans="1:31" ht="15.75" customHeight="1">
      <c r="A959" s="93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</row>
    <row r="960" spans="1:31" ht="15.75" customHeight="1">
      <c r="A960" s="93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</row>
    <row r="961" spans="1:31" ht="15.75" customHeight="1">
      <c r="A961" s="93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</row>
    <row r="962" spans="1:31" ht="15.75" customHeight="1">
      <c r="A962" s="93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</row>
    <row r="963" spans="1:31" ht="15.75" customHeight="1">
      <c r="A963" s="93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</row>
    <row r="964" spans="1:31" ht="15.75" customHeight="1">
      <c r="A964" s="93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</row>
    <row r="965" spans="1:31" ht="15.75" customHeight="1">
      <c r="A965" s="93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</row>
    <row r="966" spans="1:31" ht="15.75" customHeight="1">
      <c r="A966" s="93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</row>
    <row r="967" spans="1:31" ht="15.75" customHeight="1">
      <c r="A967" s="93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</row>
    <row r="968" spans="1:31" ht="15.75" customHeight="1">
      <c r="A968" s="93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</row>
    <row r="969" spans="1:31" ht="15.75" customHeight="1">
      <c r="A969" s="93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</row>
    <row r="970" spans="1:31" ht="15.75" customHeight="1">
      <c r="A970" s="93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</row>
    <row r="971" spans="1:31" ht="15.75" customHeight="1">
      <c r="A971" s="93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</row>
    <row r="972" spans="1:31" ht="15.75" customHeight="1">
      <c r="A972" s="93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</row>
    <row r="973" spans="1:31" ht="15.75" customHeight="1">
      <c r="A973" s="93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</row>
    <row r="974" spans="1:31" ht="15.75" customHeight="1">
      <c r="A974" s="93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</row>
    <row r="975" spans="1:31" ht="15.75" customHeight="1">
      <c r="A975" s="93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</row>
    <row r="976" spans="1:31" ht="15.75" customHeight="1">
      <c r="A976" s="93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</row>
  </sheetData>
  <mergeCells count="12">
    <mergeCell ref="B41:J41"/>
    <mergeCell ref="B42:J42"/>
    <mergeCell ref="B11:K11"/>
    <mergeCell ref="B26:J26"/>
    <mergeCell ref="B27:J27"/>
    <mergeCell ref="B28:J28"/>
    <mergeCell ref="B31:K31"/>
    <mergeCell ref="B43:J43"/>
    <mergeCell ref="B46:K46"/>
    <mergeCell ref="B55:J55"/>
    <mergeCell ref="B56:J56"/>
    <mergeCell ref="B57:J57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AE976"/>
  <sheetViews>
    <sheetView topLeftCell="A46" workbookViewId="0">
      <selection activeCell="F7" sqref="F7"/>
    </sheetView>
  </sheetViews>
  <sheetFormatPr defaultColWidth="14.42578125" defaultRowHeight="15" customHeight="1"/>
  <cols>
    <col min="1" max="1" width="6.5703125" customWidth="1"/>
    <col min="2" max="2" width="7.85546875" customWidth="1"/>
    <col min="3" max="3" width="42.28515625" customWidth="1"/>
    <col min="4" max="4" width="20.140625" customWidth="1"/>
    <col min="5" max="5" width="11" customWidth="1"/>
    <col min="6" max="6" width="8.42578125" customWidth="1"/>
    <col min="7" max="7" width="13.7109375" customWidth="1"/>
    <col min="8" max="8" width="14.140625" customWidth="1"/>
    <col min="9" max="10" width="12.5703125" customWidth="1"/>
    <col min="11" max="11" width="12.140625" customWidth="1"/>
    <col min="12" max="31" width="12.5703125" customWidth="1"/>
  </cols>
  <sheetData>
    <row r="1" spans="1:31" ht="15.75" customHeight="1">
      <c r="A1" s="93"/>
      <c r="B1" s="93"/>
      <c r="C1" s="94"/>
      <c r="D1" s="94"/>
      <c r="E1" s="94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ht="15.75" customHeight="1">
      <c r="A2" s="93"/>
      <c r="B2" s="119"/>
      <c r="C2" s="117" t="s">
        <v>215</v>
      </c>
      <c r="D2" s="96" t="s">
        <v>216</v>
      </c>
      <c r="E2" s="96" t="s">
        <v>217</v>
      </c>
      <c r="F2" s="118" t="s">
        <v>218</v>
      </c>
      <c r="G2" s="97"/>
      <c r="H2" s="97"/>
      <c r="I2" s="97"/>
      <c r="J2" s="97"/>
      <c r="K2" s="97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31" ht="15.75" customHeight="1">
      <c r="A3" s="93"/>
      <c r="B3" s="119"/>
      <c r="C3" s="95" t="s">
        <v>219</v>
      </c>
      <c r="D3" s="96">
        <v>3</v>
      </c>
      <c r="E3" s="96">
        <v>1</v>
      </c>
      <c r="F3" s="113">
        <v>1</v>
      </c>
      <c r="G3" s="97"/>
      <c r="H3" s="97"/>
      <c r="I3" s="97"/>
      <c r="J3" s="97"/>
      <c r="K3" s="97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1" ht="15.75" customHeight="1">
      <c r="A4" s="93"/>
      <c r="B4" s="119"/>
      <c r="C4" s="95" t="s">
        <v>11</v>
      </c>
      <c r="D4" s="96">
        <v>60000</v>
      </c>
      <c r="E4" s="96">
        <v>16000</v>
      </c>
      <c r="F4" s="113">
        <v>19000</v>
      </c>
      <c r="G4" s="97"/>
      <c r="H4" s="97"/>
      <c r="I4" s="97"/>
      <c r="J4" s="97"/>
      <c r="K4" s="97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5.75" customHeight="1">
      <c r="A5" s="93"/>
      <c r="B5" s="97"/>
      <c r="C5" s="95" t="s">
        <v>220</v>
      </c>
      <c r="D5" s="96">
        <v>7000</v>
      </c>
      <c r="E5" s="96">
        <v>3000</v>
      </c>
      <c r="F5" s="113">
        <v>2000</v>
      </c>
      <c r="G5" s="97"/>
      <c r="H5" s="97"/>
      <c r="I5" s="97"/>
      <c r="J5" s="97"/>
      <c r="K5" s="97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1" ht="15.75" customHeight="1">
      <c r="A6" s="93"/>
      <c r="B6" s="97"/>
      <c r="C6" s="95" t="s">
        <v>221</v>
      </c>
      <c r="D6" s="96">
        <v>33000</v>
      </c>
      <c r="E6" s="96">
        <v>9000</v>
      </c>
      <c r="F6" s="113">
        <v>12000</v>
      </c>
      <c r="G6" s="97"/>
      <c r="H6" s="97"/>
      <c r="I6" s="97"/>
      <c r="J6" s="97"/>
      <c r="K6" s="97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1" ht="15.75" customHeight="1">
      <c r="A7" s="93"/>
      <c r="B7" s="97"/>
      <c r="C7" s="95" t="s">
        <v>222</v>
      </c>
      <c r="D7" s="96">
        <v>20000</v>
      </c>
      <c r="E7" s="96">
        <v>6000</v>
      </c>
      <c r="F7" s="113">
        <v>1000</v>
      </c>
      <c r="G7" s="97"/>
      <c r="H7" s="97"/>
      <c r="I7" s="97"/>
      <c r="J7" s="97"/>
      <c r="K7" s="97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ht="15.75" customHeight="1">
      <c r="A8" s="93"/>
      <c r="B8" s="97"/>
      <c r="C8" s="95" t="s">
        <v>223</v>
      </c>
      <c r="D8" s="96">
        <v>50</v>
      </c>
      <c r="E8" s="96">
        <v>25</v>
      </c>
      <c r="F8" s="113">
        <v>30</v>
      </c>
      <c r="G8" s="97"/>
      <c r="H8" s="97"/>
      <c r="I8" s="97"/>
      <c r="J8" s="97"/>
      <c r="K8" s="97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1" ht="15.75" customHeight="1">
      <c r="A9" s="93"/>
      <c r="B9" s="97"/>
      <c r="C9" s="95" t="s">
        <v>224</v>
      </c>
      <c r="D9" s="96">
        <v>5</v>
      </c>
      <c r="E9" s="96">
        <v>15</v>
      </c>
      <c r="F9" s="113">
        <v>15</v>
      </c>
      <c r="G9" s="97"/>
      <c r="H9" s="97"/>
      <c r="I9" s="97"/>
      <c r="J9" s="97"/>
      <c r="K9" s="97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19.5" customHeight="1">
      <c r="A10" s="93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1:31" ht="19.5" customHeight="1">
      <c r="A11" s="93"/>
      <c r="B11" s="276" t="s">
        <v>276</v>
      </c>
      <c r="C11" s="277"/>
      <c r="D11" s="277"/>
      <c r="E11" s="277"/>
      <c r="F11" s="277"/>
      <c r="G11" s="277"/>
      <c r="H11" s="277"/>
      <c r="I11" s="277"/>
      <c r="J11" s="277"/>
      <c r="K11" s="278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ht="30">
      <c r="A12" s="93"/>
      <c r="B12" s="125" t="s">
        <v>2</v>
      </c>
      <c r="C12" s="125" t="s">
        <v>226</v>
      </c>
      <c r="D12" s="125" t="s">
        <v>227</v>
      </c>
      <c r="E12" s="125" t="s">
        <v>228</v>
      </c>
      <c r="F12" s="125" t="s">
        <v>229</v>
      </c>
      <c r="G12" s="125" t="s">
        <v>230</v>
      </c>
      <c r="H12" s="139" t="s">
        <v>231</v>
      </c>
      <c r="I12" s="125" t="s">
        <v>232</v>
      </c>
      <c r="J12" s="125"/>
      <c r="K12" s="139" t="s">
        <v>233</v>
      </c>
      <c r="L12" s="98"/>
      <c r="M12" s="100"/>
      <c r="N12" s="98"/>
      <c r="O12" s="98"/>
      <c r="P12" s="98"/>
      <c r="Q12" s="98"/>
      <c r="R12" s="98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ht="15.75" customHeight="1">
      <c r="A13" s="93"/>
      <c r="B13" s="140">
        <v>1</v>
      </c>
      <c r="C13" s="128" t="s">
        <v>234</v>
      </c>
      <c r="D13" s="141" t="s">
        <v>235</v>
      </c>
      <c r="E13" s="141" t="s">
        <v>236</v>
      </c>
      <c r="F13" s="172">
        <v>1</v>
      </c>
      <c r="G13" s="142">
        <v>75</v>
      </c>
      <c r="H13" s="143">
        <f t="shared" ref="H13:H25" si="0">F13*G13</f>
        <v>75</v>
      </c>
      <c r="I13" s="141">
        <v>1</v>
      </c>
      <c r="J13" s="141" t="s">
        <v>237</v>
      </c>
      <c r="K13" s="143">
        <f t="shared" ref="K13:K25" si="1">(F13*G13*I13)/12</f>
        <v>6.25</v>
      </c>
      <c r="L13" s="98"/>
      <c r="M13" s="100"/>
      <c r="N13" s="98"/>
      <c r="O13" s="98"/>
      <c r="P13" s="98"/>
      <c r="Q13" s="98"/>
      <c r="R13" s="98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 ht="15.75" customHeight="1">
      <c r="A14" s="93"/>
      <c r="B14" s="144">
        <v>2</v>
      </c>
      <c r="C14" s="145" t="s">
        <v>238</v>
      </c>
      <c r="D14" s="146" t="s">
        <v>235</v>
      </c>
      <c r="E14" s="127" t="s">
        <v>236</v>
      </c>
      <c r="F14" s="177">
        <v>1</v>
      </c>
      <c r="G14" s="147">
        <v>54.57</v>
      </c>
      <c r="H14" s="127">
        <f t="shared" si="0"/>
        <v>54.57</v>
      </c>
      <c r="I14" s="146">
        <v>1</v>
      </c>
      <c r="J14" s="146" t="s">
        <v>237</v>
      </c>
      <c r="K14" s="127">
        <f t="shared" si="1"/>
        <v>4.5475000000000003</v>
      </c>
      <c r="L14" s="98"/>
      <c r="M14" s="100"/>
      <c r="N14" s="98"/>
      <c r="O14" s="98"/>
      <c r="P14" s="98"/>
      <c r="Q14" s="98"/>
      <c r="R14" s="98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 ht="15.75" customHeight="1">
      <c r="A15" s="93"/>
      <c r="B15" s="140">
        <v>3</v>
      </c>
      <c r="C15" s="128" t="s">
        <v>239</v>
      </c>
      <c r="D15" s="141" t="s">
        <v>235</v>
      </c>
      <c r="E15" s="141" t="s">
        <v>236</v>
      </c>
      <c r="F15" s="172">
        <v>1</v>
      </c>
      <c r="G15" s="142">
        <v>35.5</v>
      </c>
      <c r="H15" s="143">
        <f t="shared" si="0"/>
        <v>35.5</v>
      </c>
      <c r="I15" s="141">
        <v>1</v>
      </c>
      <c r="J15" s="141" t="s">
        <v>237</v>
      </c>
      <c r="K15" s="143">
        <f t="shared" si="1"/>
        <v>2.9583333333333335</v>
      </c>
      <c r="L15" s="98"/>
      <c r="M15" s="100"/>
      <c r="N15" s="98"/>
      <c r="O15" s="98"/>
      <c r="P15" s="98"/>
      <c r="Q15" s="98"/>
      <c r="R15" s="98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 ht="15.75" customHeight="1">
      <c r="A16" s="93"/>
      <c r="B16" s="144">
        <v>4</v>
      </c>
      <c r="C16" s="145" t="s">
        <v>240</v>
      </c>
      <c r="D16" s="146" t="s">
        <v>235</v>
      </c>
      <c r="E16" s="146" t="s">
        <v>236</v>
      </c>
      <c r="F16" s="177">
        <v>1</v>
      </c>
      <c r="G16" s="147">
        <v>69.5</v>
      </c>
      <c r="H16" s="127">
        <f t="shared" si="0"/>
        <v>69.5</v>
      </c>
      <c r="I16" s="146">
        <v>1</v>
      </c>
      <c r="J16" s="146" t="s">
        <v>237</v>
      </c>
      <c r="K16" s="127">
        <f t="shared" si="1"/>
        <v>5.791666666666667</v>
      </c>
      <c r="L16" s="98"/>
      <c r="M16" s="100"/>
      <c r="N16" s="98"/>
      <c r="O16" s="98"/>
      <c r="P16" s="98"/>
      <c r="Q16" s="98"/>
      <c r="R16" s="98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ht="15.75" customHeight="1">
      <c r="A17" s="93"/>
      <c r="B17" s="140">
        <v>5</v>
      </c>
      <c r="C17" s="128" t="s">
        <v>241</v>
      </c>
      <c r="D17" s="141" t="s">
        <v>235</v>
      </c>
      <c r="E17" s="141" t="s">
        <v>236</v>
      </c>
      <c r="F17" s="172">
        <v>1</v>
      </c>
      <c r="G17" s="142">
        <v>46.99</v>
      </c>
      <c r="H17" s="143">
        <f t="shared" si="0"/>
        <v>46.99</v>
      </c>
      <c r="I17" s="141">
        <v>1</v>
      </c>
      <c r="J17" s="141" t="s">
        <v>237</v>
      </c>
      <c r="K17" s="143">
        <f t="shared" si="1"/>
        <v>3.9158333333333335</v>
      </c>
      <c r="L17" s="98"/>
      <c r="M17" s="100"/>
      <c r="N17" s="98"/>
      <c r="O17" s="98"/>
      <c r="P17" s="98"/>
      <c r="Q17" s="98"/>
      <c r="R17" s="98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15.75" customHeight="1">
      <c r="A18" s="93"/>
      <c r="B18" s="144">
        <v>6</v>
      </c>
      <c r="C18" s="128" t="s">
        <v>242</v>
      </c>
      <c r="D18" s="146" t="s">
        <v>243</v>
      </c>
      <c r="E18" s="148" t="s">
        <v>236</v>
      </c>
      <c r="F18" s="183">
        <v>20</v>
      </c>
      <c r="G18" s="147">
        <v>1.59</v>
      </c>
      <c r="H18" s="127">
        <f t="shared" si="0"/>
        <v>31.8</v>
      </c>
      <c r="I18" s="146">
        <v>12</v>
      </c>
      <c r="J18" s="146" t="s">
        <v>244</v>
      </c>
      <c r="K18" s="127">
        <f t="shared" si="1"/>
        <v>31.8</v>
      </c>
      <c r="L18" s="98"/>
      <c r="M18" s="100"/>
      <c r="N18" s="98"/>
      <c r="O18" s="98"/>
      <c r="P18" s="98"/>
      <c r="Q18" s="98"/>
      <c r="R18" s="98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15.75" customHeight="1">
      <c r="A19" s="93"/>
      <c r="B19" s="140">
        <v>7</v>
      </c>
      <c r="C19" s="128" t="s">
        <v>245</v>
      </c>
      <c r="D19" s="141" t="s">
        <v>246</v>
      </c>
      <c r="E19" s="149" t="s">
        <v>236</v>
      </c>
      <c r="F19" s="184">
        <v>50</v>
      </c>
      <c r="G19" s="142">
        <v>7.38</v>
      </c>
      <c r="H19" s="143">
        <f t="shared" si="0"/>
        <v>369</v>
      </c>
      <c r="I19" s="141">
        <v>12</v>
      </c>
      <c r="J19" s="141" t="s">
        <v>244</v>
      </c>
      <c r="K19" s="143">
        <f t="shared" si="1"/>
        <v>369</v>
      </c>
      <c r="L19" s="98"/>
      <c r="M19" s="100"/>
      <c r="N19" s="98"/>
      <c r="O19" s="98"/>
      <c r="P19" s="98"/>
      <c r="Q19" s="98"/>
      <c r="R19" s="98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15.75" customHeight="1">
      <c r="A20" s="93"/>
      <c r="B20" s="144">
        <v>8</v>
      </c>
      <c r="C20" s="185" t="s">
        <v>247</v>
      </c>
      <c r="D20" s="146" t="s">
        <v>289</v>
      </c>
      <c r="E20" s="148" t="s">
        <v>236</v>
      </c>
      <c r="F20" s="124">
        <v>1</v>
      </c>
      <c r="G20" s="200">
        <v>161.6</v>
      </c>
      <c r="H20" s="127">
        <f t="shared" si="0"/>
        <v>161.6</v>
      </c>
      <c r="I20" s="146">
        <v>12</v>
      </c>
      <c r="J20" s="146" t="s">
        <v>244</v>
      </c>
      <c r="K20" s="127">
        <f t="shared" si="1"/>
        <v>161.6</v>
      </c>
      <c r="L20" s="98"/>
      <c r="M20" s="100"/>
      <c r="N20" s="98"/>
      <c r="O20" s="98"/>
      <c r="P20" s="98"/>
      <c r="Q20" s="98"/>
      <c r="R20" s="98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5.75" customHeight="1">
      <c r="A21" s="93"/>
      <c r="B21" s="140">
        <v>9</v>
      </c>
      <c r="C21" s="128" t="s">
        <v>248</v>
      </c>
      <c r="D21" s="141" t="s">
        <v>249</v>
      </c>
      <c r="E21" s="149" t="s">
        <v>236</v>
      </c>
      <c r="F21" s="184">
        <v>1</v>
      </c>
      <c r="G21" s="142">
        <v>20.34</v>
      </c>
      <c r="H21" s="143">
        <f t="shared" si="0"/>
        <v>20.34</v>
      </c>
      <c r="I21" s="141">
        <v>12</v>
      </c>
      <c r="J21" s="141" t="s">
        <v>244</v>
      </c>
      <c r="K21" s="143">
        <f t="shared" si="1"/>
        <v>20.34</v>
      </c>
      <c r="L21" s="98"/>
      <c r="M21" s="100"/>
      <c r="N21" s="98"/>
      <c r="O21" s="98"/>
      <c r="P21" s="98"/>
      <c r="Q21" s="98"/>
      <c r="R21" s="98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15.75" customHeight="1">
      <c r="A22" s="93"/>
      <c r="B22" s="144">
        <v>10</v>
      </c>
      <c r="C22" s="145" t="s">
        <v>250</v>
      </c>
      <c r="D22" s="146" t="s">
        <v>251</v>
      </c>
      <c r="E22" s="148" t="s">
        <v>236</v>
      </c>
      <c r="F22" s="183">
        <v>1</v>
      </c>
      <c r="G22" s="147">
        <v>40.950000000000003</v>
      </c>
      <c r="H22" s="127">
        <f t="shared" si="0"/>
        <v>40.950000000000003</v>
      </c>
      <c r="I22" s="146">
        <v>12</v>
      </c>
      <c r="J22" s="146" t="s">
        <v>244</v>
      </c>
      <c r="K22" s="127">
        <f t="shared" si="1"/>
        <v>40.950000000000003</v>
      </c>
      <c r="L22" s="98"/>
      <c r="M22" s="100"/>
      <c r="N22" s="98"/>
      <c r="O22" s="98"/>
      <c r="P22" s="98"/>
      <c r="Q22" s="98"/>
      <c r="R22" s="98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15.75" customHeight="1">
      <c r="A23" s="93"/>
      <c r="B23" s="140">
        <v>11</v>
      </c>
      <c r="C23" s="128" t="s">
        <v>252</v>
      </c>
      <c r="D23" s="141" t="s">
        <v>44</v>
      </c>
      <c r="E23" s="149" t="s">
        <v>236</v>
      </c>
      <c r="F23" s="184">
        <v>1</v>
      </c>
      <c r="G23" s="142">
        <v>25</v>
      </c>
      <c r="H23" s="143">
        <f t="shared" si="0"/>
        <v>25</v>
      </c>
      <c r="I23" s="141">
        <v>2</v>
      </c>
      <c r="J23" s="141" t="s">
        <v>260</v>
      </c>
      <c r="K23" s="143">
        <f t="shared" si="1"/>
        <v>4.166666666666667</v>
      </c>
      <c r="L23" s="98"/>
      <c r="M23" s="100"/>
      <c r="N23" s="98"/>
      <c r="O23" s="98"/>
      <c r="P23" s="98"/>
      <c r="Q23" s="98"/>
      <c r="R23" s="98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15.75" customHeight="1">
      <c r="A24" s="93"/>
      <c r="B24" s="144">
        <v>12</v>
      </c>
      <c r="C24" s="151" t="s">
        <v>253</v>
      </c>
      <c r="D24" s="124" t="s">
        <v>44</v>
      </c>
      <c r="E24" s="148" t="s">
        <v>236</v>
      </c>
      <c r="F24" s="183">
        <v>1</v>
      </c>
      <c r="G24" s="152">
        <v>26.9</v>
      </c>
      <c r="H24" s="127">
        <f t="shared" si="0"/>
        <v>26.9</v>
      </c>
      <c r="I24" s="124">
        <v>2</v>
      </c>
      <c r="J24" s="146" t="s">
        <v>260</v>
      </c>
      <c r="K24" s="127">
        <f t="shared" si="1"/>
        <v>4.4833333333333334</v>
      </c>
      <c r="L24" s="98"/>
      <c r="M24" s="100"/>
      <c r="N24" s="98"/>
      <c r="O24" s="98"/>
      <c r="P24" s="98"/>
      <c r="Q24" s="98"/>
      <c r="R24" s="98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ht="15.75" customHeight="1">
      <c r="A25" s="93"/>
      <c r="B25" s="140">
        <v>13</v>
      </c>
      <c r="C25" s="153" t="s">
        <v>254</v>
      </c>
      <c r="D25" s="149" t="s">
        <v>44</v>
      </c>
      <c r="E25" s="195" t="s">
        <v>236</v>
      </c>
      <c r="F25" s="184">
        <v>1</v>
      </c>
      <c r="G25" s="154">
        <v>159.51</v>
      </c>
      <c r="H25" s="143">
        <f t="shared" si="0"/>
        <v>159.51</v>
      </c>
      <c r="I25" s="150">
        <v>2</v>
      </c>
      <c r="J25" s="141" t="s">
        <v>260</v>
      </c>
      <c r="K25" s="143">
        <f t="shared" si="1"/>
        <v>26.584999999999997</v>
      </c>
      <c r="L25" s="98"/>
      <c r="M25" s="100"/>
      <c r="N25" s="98"/>
      <c r="O25" s="98"/>
      <c r="P25" s="98"/>
      <c r="Q25" s="98"/>
      <c r="R25" s="98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ht="15.75" customHeight="1">
      <c r="A26" s="93"/>
      <c r="B26" s="292" t="s">
        <v>11</v>
      </c>
      <c r="C26" s="289"/>
      <c r="D26" s="289"/>
      <c r="E26" s="289"/>
      <c r="F26" s="289"/>
      <c r="G26" s="289"/>
      <c r="H26" s="289"/>
      <c r="I26" s="289"/>
      <c r="J26" s="290"/>
      <c r="K26" s="188">
        <f>SUM(K13:K25)</f>
        <v>682.38833333333343</v>
      </c>
      <c r="L26" s="98"/>
      <c r="M26" s="100"/>
      <c r="N26" s="98"/>
      <c r="O26" s="98"/>
      <c r="P26" s="98"/>
      <c r="Q26" s="98"/>
      <c r="R26" s="98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ht="16.5" customHeight="1">
      <c r="A27" s="93"/>
      <c r="B27" s="282" t="s">
        <v>255</v>
      </c>
      <c r="C27" s="283"/>
      <c r="D27" s="283"/>
      <c r="E27" s="283"/>
      <c r="F27" s="283"/>
      <c r="G27" s="283"/>
      <c r="H27" s="283"/>
      <c r="I27" s="283"/>
      <c r="J27" s="284"/>
      <c r="K27" s="189">
        <v>1</v>
      </c>
      <c r="L27" s="98"/>
      <c r="M27" s="100"/>
      <c r="N27" s="98"/>
      <c r="O27" s="98"/>
      <c r="P27" s="98"/>
      <c r="Q27" s="98"/>
      <c r="R27" s="98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ht="16.5" customHeight="1">
      <c r="A28" s="93"/>
      <c r="B28" s="273" t="s">
        <v>256</v>
      </c>
      <c r="C28" s="274"/>
      <c r="D28" s="274"/>
      <c r="E28" s="274"/>
      <c r="F28" s="274"/>
      <c r="G28" s="274"/>
      <c r="H28" s="274"/>
      <c r="I28" s="274"/>
      <c r="J28" s="275"/>
      <c r="K28" s="190">
        <f>K26/K27</f>
        <v>682.38833333333343</v>
      </c>
      <c r="L28" s="98"/>
      <c r="M28" s="100"/>
      <c r="N28" s="98"/>
      <c r="O28" s="98"/>
      <c r="P28" s="98"/>
      <c r="Q28" s="98"/>
      <c r="R28" s="98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ht="15.75" customHeight="1">
      <c r="A29" s="93"/>
      <c r="B29" s="98"/>
      <c r="C29" s="98"/>
      <c r="D29" s="98"/>
      <c r="E29" s="101"/>
      <c r="F29" s="98"/>
      <c r="G29" s="101"/>
      <c r="H29" s="98"/>
      <c r="I29" s="98"/>
      <c r="J29" s="98"/>
      <c r="K29" s="98"/>
      <c r="L29" s="98"/>
      <c r="M29" s="100"/>
      <c r="N29" s="98"/>
      <c r="O29" s="98"/>
      <c r="P29" s="98"/>
      <c r="Q29" s="98"/>
      <c r="R29" s="98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ht="15.75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8"/>
      <c r="M30" s="100"/>
      <c r="N30" s="98"/>
      <c r="O30" s="98"/>
      <c r="P30" s="98"/>
      <c r="Q30" s="98"/>
      <c r="R30" s="98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ht="15.75" customHeight="1">
      <c r="A31" s="93"/>
      <c r="B31" s="276" t="s">
        <v>324</v>
      </c>
      <c r="C31" s="277"/>
      <c r="D31" s="277"/>
      <c r="E31" s="277"/>
      <c r="F31" s="277"/>
      <c r="G31" s="277"/>
      <c r="H31" s="277"/>
      <c r="I31" s="277"/>
      <c r="J31" s="277"/>
      <c r="K31" s="278"/>
      <c r="L31" s="98"/>
      <c r="M31" s="100"/>
      <c r="N31" s="98"/>
      <c r="O31" s="98"/>
      <c r="P31" s="98"/>
      <c r="Q31" s="98"/>
      <c r="R31" s="98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ht="31.5" customHeight="1">
      <c r="A32" s="93"/>
      <c r="B32" s="125" t="s">
        <v>2</v>
      </c>
      <c r="C32" s="125" t="s">
        <v>226</v>
      </c>
      <c r="D32" s="125" t="s">
        <v>227</v>
      </c>
      <c r="E32" s="125" t="s">
        <v>228</v>
      </c>
      <c r="F32" s="125" t="s">
        <v>229</v>
      </c>
      <c r="G32" s="125" t="s">
        <v>230</v>
      </c>
      <c r="H32" s="139" t="s">
        <v>231</v>
      </c>
      <c r="I32" s="125" t="s">
        <v>232</v>
      </c>
      <c r="J32" s="125"/>
      <c r="K32" s="139" t="s">
        <v>233</v>
      </c>
      <c r="L32" s="98"/>
      <c r="M32" s="100"/>
      <c r="N32" s="98"/>
      <c r="O32" s="98"/>
      <c r="P32" s="98"/>
      <c r="Q32" s="98"/>
      <c r="R32" s="98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ht="15.75" customHeight="1">
      <c r="A33" s="93"/>
      <c r="B33" s="140">
        <v>14</v>
      </c>
      <c r="C33" s="128" t="s">
        <v>257</v>
      </c>
      <c r="D33" s="141" t="s">
        <v>258</v>
      </c>
      <c r="E33" s="149" t="s">
        <v>236</v>
      </c>
      <c r="F33" s="150">
        <v>1</v>
      </c>
      <c r="G33" s="142">
        <v>309</v>
      </c>
      <c r="H33" s="143">
        <f t="shared" ref="H33:H36" si="2">F33*G33</f>
        <v>309</v>
      </c>
      <c r="I33" s="141">
        <v>2</v>
      </c>
      <c r="J33" s="141" t="s">
        <v>260</v>
      </c>
      <c r="K33" s="143">
        <f t="shared" ref="K33:K36" si="3">(H33*I33)/12</f>
        <v>51.5</v>
      </c>
      <c r="L33" s="98"/>
      <c r="M33" s="100"/>
      <c r="N33" s="98"/>
      <c r="O33" s="98"/>
      <c r="P33" s="98"/>
      <c r="Q33" s="98"/>
      <c r="R33" s="98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ht="15.75" customHeight="1">
      <c r="A34" s="93"/>
      <c r="B34" s="144">
        <v>15</v>
      </c>
      <c r="C34" s="145" t="s">
        <v>259</v>
      </c>
      <c r="D34" s="146" t="s">
        <v>258</v>
      </c>
      <c r="E34" s="148" t="s">
        <v>236</v>
      </c>
      <c r="F34" s="124">
        <v>1</v>
      </c>
      <c r="G34" s="147">
        <v>319</v>
      </c>
      <c r="H34" s="127">
        <f t="shared" si="2"/>
        <v>319</v>
      </c>
      <c r="I34" s="146">
        <v>2</v>
      </c>
      <c r="J34" s="146" t="s">
        <v>260</v>
      </c>
      <c r="K34" s="127">
        <f t="shared" si="3"/>
        <v>53.166666666666664</v>
      </c>
      <c r="L34" s="98"/>
      <c r="M34" s="100"/>
      <c r="N34" s="98"/>
      <c r="O34" s="98"/>
      <c r="P34" s="98"/>
      <c r="Q34" s="98"/>
      <c r="R34" s="98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1" ht="15.75" customHeight="1">
      <c r="A35" s="93"/>
      <c r="B35" s="140">
        <v>16</v>
      </c>
      <c r="C35" s="128" t="s">
        <v>325</v>
      </c>
      <c r="D35" s="141" t="s">
        <v>251</v>
      </c>
      <c r="E35" s="149" t="s">
        <v>236</v>
      </c>
      <c r="F35" s="150">
        <v>2</v>
      </c>
      <c r="G35" s="142">
        <v>37.9</v>
      </c>
      <c r="H35" s="143">
        <f t="shared" si="2"/>
        <v>75.8</v>
      </c>
      <c r="I35" s="141">
        <v>2</v>
      </c>
      <c r="J35" s="141" t="s">
        <v>260</v>
      </c>
      <c r="K35" s="143">
        <f>(H35*I35)/12</f>
        <v>12.633333333333333</v>
      </c>
      <c r="L35" s="98"/>
      <c r="M35" s="100"/>
      <c r="N35" s="98"/>
      <c r="O35" s="98"/>
      <c r="P35" s="98"/>
      <c r="Q35" s="98"/>
      <c r="R35" s="98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ht="15.75" customHeight="1">
      <c r="A36" s="93"/>
      <c r="B36" s="144">
        <v>17</v>
      </c>
      <c r="C36" s="145" t="s">
        <v>261</v>
      </c>
      <c r="D36" s="146" t="s">
        <v>251</v>
      </c>
      <c r="E36" s="148" t="s">
        <v>236</v>
      </c>
      <c r="F36" s="124">
        <v>1</v>
      </c>
      <c r="G36" s="147">
        <v>700</v>
      </c>
      <c r="H36" s="127">
        <f t="shared" si="2"/>
        <v>700</v>
      </c>
      <c r="I36" s="146">
        <v>2</v>
      </c>
      <c r="J36" s="146" t="s">
        <v>260</v>
      </c>
      <c r="K36" s="127">
        <f t="shared" si="3"/>
        <v>116.66666666666667</v>
      </c>
      <c r="L36" s="98"/>
      <c r="M36" s="100"/>
      <c r="N36" s="98"/>
      <c r="O36" s="98"/>
      <c r="P36" s="98"/>
      <c r="Q36" s="98"/>
      <c r="R36" s="98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ht="15.75" customHeight="1">
      <c r="A37" s="129"/>
      <c r="B37" s="140">
        <v>18</v>
      </c>
      <c r="C37" s="128" t="s">
        <v>273</v>
      </c>
      <c r="D37" s="186" t="s">
        <v>298</v>
      </c>
      <c r="E37" s="149" t="s">
        <v>236</v>
      </c>
      <c r="F37" s="150">
        <v>20</v>
      </c>
      <c r="G37" s="142">
        <v>12.5</v>
      </c>
      <c r="H37" s="143">
        <f>F37*G37</f>
        <v>250</v>
      </c>
      <c r="I37" s="141">
        <v>1</v>
      </c>
      <c r="J37" s="141" t="s">
        <v>237</v>
      </c>
      <c r="K37" s="143">
        <f>(H37*I37)/12</f>
        <v>20.833333333333332</v>
      </c>
      <c r="L37" s="104"/>
      <c r="M37" s="130"/>
      <c r="N37" s="104"/>
      <c r="O37" s="104"/>
      <c r="P37" s="104"/>
      <c r="Q37" s="104"/>
      <c r="R37" s="104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</row>
    <row r="38" spans="1:31" ht="15.75" customHeight="1">
      <c r="A38" s="129"/>
      <c r="B38" s="157">
        <v>19</v>
      </c>
      <c r="C38" s="158" t="s">
        <v>286</v>
      </c>
      <c r="D38" s="159" t="s">
        <v>287</v>
      </c>
      <c r="E38" s="150" t="s">
        <v>236</v>
      </c>
      <c r="F38" s="159">
        <v>5</v>
      </c>
      <c r="G38" s="154">
        <v>31.55</v>
      </c>
      <c r="H38" s="156">
        <f t="shared" ref="H38" si="4">F38*G38</f>
        <v>157.75</v>
      </c>
      <c r="I38" s="159">
        <v>2</v>
      </c>
      <c r="J38" s="159" t="s">
        <v>260</v>
      </c>
      <c r="K38" s="156">
        <f t="shared" ref="K38" si="5">(F38*G38*I38)/12</f>
        <v>26.291666666666668</v>
      </c>
      <c r="L38" s="104"/>
      <c r="M38" s="130"/>
      <c r="N38" s="104"/>
      <c r="O38" s="104"/>
      <c r="P38" s="104"/>
      <c r="Q38" s="104"/>
      <c r="R38" s="104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</row>
    <row r="39" spans="1:31" ht="15.75" customHeight="1">
      <c r="A39" s="129"/>
      <c r="B39" s="160">
        <v>20</v>
      </c>
      <c r="C39" s="161" t="s">
        <v>288</v>
      </c>
      <c r="D39" s="162" t="s">
        <v>287</v>
      </c>
      <c r="E39" s="163" t="s">
        <v>236</v>
      </c>
      <c r="F39" s="162">
        <v>5</v>
      </c>
      <c r="G39" s="164">
        <v>52</v>
      </c>
      <c r="H39" s="165">
        <f>F39*G39</f>
        <v>260</v>
      </c>
      <c r="I39" s="162">
        <v>2</v>
      </c>
      <c r="J39" s="162" t="s">
        <v>260</v>
      </c>
      <c r="K39" s="165">
        <f>(F39*G39*I39)/12</f>
        <v>43.333333333333336</v>
      </c>
      <c r="L39" s="104"/>
      <c r="M39" s="130"/>
      <c r="N39" s="104"/>
      <c r="O39" s="104"/>
      <c r="P39" s="104"/>
      <c r="Q39" s="104"/>
      <c r="R39" s="104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</row>
    <row r="40" spans="1:31" ht="15.75" customHeight="1">
      <c r="A40" s="93"/>
      <c r="B40" s="166">
        <v>21</v>
      </c>
      <c r="C40" s="161" t="s">
        <v>290</v>
      </c>
      <c r="D40" s="167" t="s">
        <v>291</v>
      </c>
      <c r="E40" s="167" t="s">
        <v>236</v>
      </c>
      <c r="F40" s="167">
        <v>1</v>
      </c>
      <c r="G40" s="168">
        <v>59</v>
      </c>
      <c r="H40" s="169">
        <f>F40*G40</f>
        <v>59</v>
      </c>
      <c r="I40" s="167">
        <v>2</v>
      </c>
      <c r="J40" s="167" t="s">
        <v>292</v>
      </c>
      <c r="K40" s="165">
        <f>(F40*G40*I40)/12</f>
        <v>9.8333333333333339</v>
      </c>
      <c r="L40" s="98"/>
      <c r="M40" s="100"/>
      <c r="N40" s="98"/>
      <c r="O40" s="98"/>
      <c r="P40" s="98"/>
      <c r="Q40" s="98"/>
      <c r="R40" s="98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ht="15.75" customHeight="1">
      <c r="A41" s="93"/>
      <c r="B41" s="292" t="s">
        <v>11</v>
      </c>
      <c r="C41" s="289"/>
      <c r="D41" s="289"/>
      <c r="E41" s="289"/>
      <c r="F41" s="289"/>
      <c r="G41" s="289"/>
      <c r="H41" s="289"/>
      <c r="I41" s="289"/>
      <c r="J41" s="290"/>
      <c r="K41" s="188">
        <f>SUM(K33:K40)</f>
        <v>334.25833333333327</v>
      </c>
      <c r="L41" s="98"/>
      <c r="M41" s="100"/>
      <c r="N41" s="98"/>
      <c r="O41" s="98"/>
      <c r="P41" s="98"/>
      <c r="Q41" s="98"/>
      <c r="R41" s="98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ht="15.75" customHeight="1">
      <c r="A42" s="93"/>
      <c r="B42" s="282" t="s">
        <v>255</v>
      </c>
      <c r="C42" s="283"/>
      <c r="D42" s="283"/>
      <c r="E42" s="283"/>
      <c r="F42" s="283"/>
      <c r="G42" s="283"/>
      <c r="H42" s="283"/>
      <c r="I42" s="283"/>
      <c r="J42" s="284"/>
      <c r="K42" s="189">
        <v>1</v>
      </c>
      <c r="L42" s="98"/>
      <c r="M42" s="100"/>
      <c r="N42" s="98"/>
      <c r="O42" s="98"/>
      <c r="P42" s="98"/>
      <c r="Q42" s="98"/>
      <c r="R42" s="98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1" ht="15.75" customHeight="1">
      <c r="A43" s="93"/>
      <c r="B43" s="273" t="s">
        <v>256</v>
      </c>
      <c r="C43" s="274"/>
      <c r="D43" s="274"/>
      <c r="E43" s="274"/>
      <c r="F43" s="274"/>
      <c r="G43" s="274"/>
      <c r="H43" s="274"/>
      <c r="I43" s="274"/>
      <c r="J43" s="275"/>
      <c r="K43" s="190">
        <f>K41/K42</f>
        <v>334.25833333333327</v>
      </c>
      <c r="L43" s="98"/>
      <c r="M43" s="100"/>
      <c r="N43" s="98"/>
      <c r="O43" s="98"/>
      <c r="P43" s="98"/>
      <c r="Q43" s="98"/>
      <c r="R43" s="98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ht="15.75" customHeight="1">
      <c r="A44" s="93"/>
      <c r="B44" s="98"/>
      <c r="C44" s="98"/>
      <c r="D44" s="98"/>
      <c r="E44" s="101"/>
      <c r="F44" s="98"/>
      <c r="G44" s="101"/>
      <c r="H44" s="98"/>
      <c r="I44" s="98"/>
      <c r="J44" s="98"/>
      <c r="K44" s="98"/>
      <c r="L44" s="98"/>
      <c r="M44" s="100"/>
      <c r="N44" s="98"/>
      <c r="O44" s="98"/>
      <c r="P44" s="98"/>
      <c r="Q44" s="98"/>
      <c r="R44" s="98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ht="15.75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8"/>
      <c r="M45" s="100"/>
      <c r="N45" s="98"/>
      <c r="O45" s="98"/>
      <c r="P45" s="98"/>
      <c r="Q45" s="98"/>
      <c r="R45" s="98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ht="15.75" customHeight="1">
      <c r="A46" s="93"/>
      <c r="B46" s="276" t="s">
        <v>277</v>
      </c>
      <c r="C46" s="277"/>
      <c r="D46" s="277"/>
      <c r="E46" s="277"/>
      <c r="F46" s="277"/>
      <c r="G46" s="277"/>
      <c r="H46" s="277"/>
      <c r="I46" s="277"/>
      <c r="J46" s="277"/>
      <c r="K46" s="278"/>
      <c r="L46" s="98"/>
      <c r="M46" s="100"/>
      <c r="N46" s="98"/>
      <c r="O46" s="98"/>
      <c r="P46" s="98"/>
      <c r="Q46" s="98"/>
      <c r="R46" s="98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ht="30">
      <c r="A47" s="93"/>
      <c r="B47" s="125" t="s">
        <v>2</v>
      </c>
      <c r="C47" s="125" t="s">
        <v>226</v>
      </c>
      <c r="D47" s="125" t="s">
        <v>227</v>
      </c>
      <c r="E47" s="125" t="s">
        <v>228</v>
      </c>
      <c r="F47" s="125" t="s">
        <v>229</v>
      </c>
      <c r="G47" s="125" t="s">
        <v>230</v>
      </c>
      <c r="H47" s="139" t="s">
        <v>231</v>
      </c>
      <c r="I47" s="125"/>
      <c r="J47" s="125"/>
      <c r="K47" s="139" t="s">
        <v>233</v>
      </c>
      <c r="L47" s="98"/>
      <c r="M47" s="100"/>
      <c r="N47" s="98"/>
      <c r="O47" s="98"/>
      <c r="P47" s="98"/>
      <c r="Q47" s="98"/>
      <c r="R47" s="98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15.75" customHeight="1">
      <c r="A48" s="93"/>
      <c r="B48" s="140">
        <v>22</v>
      </c>
      <c r="C48" s="128" t="s">
        <v>264</v>
      </c>
      <c r="D48" s="141" t="s">
        <v>235</v>
      </c>
      <c r="E48" s="141" t="s">
        <v>236</v>
      </c>
      <c r="F48" s="141">
        <v>1</v>
      </c>
      <c r="G48" s="142">
        <v>316.43</v>
      </c>
      <c r="H48" s="143">
        <f t="shared" ref="H48:H54" si="6">F48*G48</f>
        <v>316.43</v>
      </c>
      <c r="I48" s="141" t="s">
        <v>236</v>
      </c>
      <c r="J48" s="141" t="s">
        <v>236</v>
      </c>
      <c r="K48" s="143">
        <f>(F48*G48)/60</f>
        <v>5.2738333333333332</v>
      </c>
      <c r="L48" s="98"/>
      <c r="M48" s="100"/>
      <c r="N48" s="98"/>
      <c r="O48" s="98"/>
      <c r="P48" s="98"/>
      <c r="Q48" s="98"/>
      <c r="R48" s="98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ht="15.75" customHeight="1">
      <c r="A49" s="93"/>
      <c r="B49" s="144">
        <v>23</v>
      </c>
      <c r="C49" s="145" t="s">
        <v>265</v>
      </c>
      <c r="D49" s="146" t="s">
        <v>235</v>
      </c>
      <c r="E49" s="127" t="s">
        <v>236</v>
      </c>
      <c r="F49" s="146">
        <v>1</v>
      </c>
      <c r="G49" s="147">
        <v>149.88999999999999</v>
      </c>
      <c r="H49" s="127">
        <f t="shared" si="6"/>
        <v>149.88999999999999</v>
      </c>
      <c r="I49" s="146" t="s">
        <v>236</v>
      </c>
      <c r="J49" s="146" t="s">
        <v>236</v>
      </c>
      <c r="K49" s="143">
        <f t="shared" ref="K49:K54" si="7">(F49*G49)/60</f>
        <v>2.4981666666666666</v>
      </c>
      <c r="L49" s="98"/>
      <c r="M49" s="100"/>
      <c r="N49" s="98"/>
      <c r="O49" s="98"/>
      <c r="P49" s="98"/>
      <c r="Q49" s="98"/>
      <c r="R49" s="98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ht="45">
      <c r="A50" s="93"/>
      <c r="B50" s="140">
        <v>24</v>
      </c>
      <c r="C50" s="128" t="s">
        <v>266</v>
      </c>
      <c r="D50" s="141" t="s">
        <v>235</v>
      </c>
      <c r="E50" s="141" t="s">
        <v>236</v>
      </c>
      <c r="F50" s="141">
        <v>1</v>
      </c>
      <c r="G50" s="142">
        <v>2492.9899999999998</v>
      </c>
      <c r="H50" s="143">
        <f t="shared" si="6"/>
        <v>2492.9899999999998</v>
      </c>
      <c r="I50" s="141" t="s">
        <v>236</v>
      </c>
      <c r="J50" s="141" t="s">
        <v>236</v>
      </c>
      <c r="K50" s="143">
        <f t="shared" si="7"/>
        <v>41.549833333333332</v>
      </c>
      <c r="L50" s="98"/>
      <c r="M50" s="100"/>
      <c r="N50" s="98"/>
      <c r="O50" s="98"/>
      <c r="P50" s="98"/>
      <c r="Q50" s="98"/>
      <c r="R50" s="98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ht="15.75" customHeight="1">
      <c r="A51" s="93"/>
      <c r="B51" s="144">
        <v>25</v>
      </c>
      <c r="C51" s="151" t="s">
        <v>267</v>
      </c>
      <c r="D51" s="146" t="s">
        <v>235</v>
      </c>
      <c r="E51" s="196" t="s">
        <v>236</v>
      </c>
      <c r="F51" s="146">
        <v>1</v>
      </c>
      <c r="G51" s="147">
        <v>1758.82</v>
      </c>
      <c r="H51" s="127">
        <f t="shared" si="6"/>
        <v>1758.82</v>
      </c>
      <c r="I51" s="146" t="s">
        <v>236</v>
      </c>
      <c r="J51" s="146" t="s">
        <v>236</v>
      </c>
      <c r="K51" s="143">
        <f t="shared" si="7"/>
        <v>29.313666666666666</v>
      </c>
      <c r="L51" s="98"/>
      <c r="M51" s="100"/>
      <c r="N51" s="98"/>
      <c r="O51" s="98"/>
      <c r="P51" s="98"/>
      <c r="Q51" s="98"/>
      <c r="R51" s="98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ht="15.75" customHeight="1">
      <c r="A52" s="102"/>
      <c r="B52" s="140">
        <v>26</v>
      </c>
      <c r="C52" s="153" t="s">
        <v>268</v>
      </c>
      <c r="D52" s="141" t="s">
        <v>235</v>
      </c>
      <c r="E52" s="186" t="s">
        <v>236</v>
      </c>
      <c r="F52" s="141">
        <v>1</v>
      </c>
      <c r="G52" s="142">
        <v>1000</v>
      </c>
      <c r="H52" s="143">
        <f t="shared" si="6"/>
        <v>1000</v>
      </c>
      <c r="I52" s="141" t="s">
        <v>236</v>
      </c>
      <c r="J52" s="141" t="s">
        <v>236</v>
      </c>
      <c r="K52" s="143">
        <f t="shared" si="7"/>
        <v>16.666666666666668</v>
      </c>
      <c r="L52" s="98"/>
      <c r="M52" s="100"/>
      <c r="N52" s="98"/>
      <c r="O52" s="98"/>
      <c r="P52" s="98"/>
      <c r="Q52" s="98"/>
      <c r="R52" s="98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ht="15.75" customHeight="1">
      <c r="A53" s="102"/>
      <c r="B53" s="144">
        <v>27</v>
      </c>
      <c r="C53" s="187" t="s">
        <v>269</v>
      </c>
      <c r="D53" s="146" t="s">
        <v>44</v>
      </c>
      <c r="E53" s="196" t="s">
        <v>236</v>
      </c>
      <c r="F53" s="146">
        <v>1</v>
      </c>
      <c r="G53" s="147">
        <v>2900</v>
      </c>
      <c r="H53" s="127">
        <f t="shared" si="6"/>
        <v>2900</v>
      </c>
      <c r="I53" s="146" t="s">
        <v>236</v>
      </c>
      <c r="J53" s="146"/>
      <c r="K53" s="143">
        <f t="shared" si="7"/>
        <v>48.333333333333336</v>
      </c>
      <c r="L53" s="98"/>
      <c r="M53" s="100"/>
      <c r="N53" s="98"/>
      <c r="O53" s="98"/>
      <c r="P53" s="98"/>
      <c r="Q53" s="98"/>
      <c r="R53" s="98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ht="15.75" customHeight="1">
      <c r="A54" s="102"/>
      <c r="B54" s="140">
        <v>28</v>
      </c>
      <c r="C54" s="128" t="s">
        <v>270</v>
      </c>
      <c r="D54" s="141" t="s">
        <v>235</v>
      </c>
      <c r="E54" s="141" t="s">
        <v>236</v>
      </c>
      <c r="F54" s="141">
        <v>2</v>
      </c>
      <c r="G54" s="142">
        <v>211.5</v>
      </c>
      <c r="H54" s="143">
        <f t="shared" si="6"/>
        <v>423</v>
      </c>
      <c r="I54" s="141" t="s">
        <v>236</v>
      </c>
      <c r="J54" s="141" t="s">
        <v>236</v>
      </c>
      <c r="K54" s="143">
        <f t="shared" si="7"/>
        <v>7.05</v>
      </c>
      <c r="L54" s="98"/>
      <c r="M54" s="100"/>
      <c r="N54" s="98"/>
      <c r="O54" s="98"/>
      <c r="P54" s="98"/>
      <c r="Q54" s="98"/>
      <c r="R54" s="98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5.75" customHeight="1">
      <c r="A55" s="102"/>
      <c r="B55" s="291" t="s">
        <v>11</v>
      </c>
      <c r="C55" s="274"/>
      <c r="D55" s="274"/>
      <c r="E55" s="274"/>
      <c r="F55" s="274"/>
      <c r="G55" s="274"/>
      <c r="H55" s="274"/>
      <c r="I55" s="274"/>
      <c r="J55" s="275"/>
      <c r="K55" s="188">
        <f>SUM(K48:K54)</f>
        <v>150.68550000000002</v>
      </c>
      <c r="L55" s="98"/>
      <c r="M55" s="100"/>
      <c r="N55" s="98"/>
      <c r="O55" s="98"/>
      <c r="P55" s="98"/>
      <c r="Q55" s="98"/>
      <c r="R55" s="98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ht="15.75" customHeight="1">
      <c r="A56" s="102"/>
      <c r="B56" s="282" t="s">
        <v>255</v>
      </c>
      <c r="C56" s="283"/>
      <c r="D56" s="283"/>
      <c r="E56" s="283"/>
      <c r="F56" s="283"/>
      <c r="G56" s="283"/>
      <c r="H56" s="283"/>
      <c r="I56" s="283"/>
      <c r="J56" s="284"/>
      <c r="K56" s="189">
        <v>1</v>
      </c>
      <c r="L56" s="98"/>
      <c r="M56" s="100"/>
      <c r="N56" s="98"/>
      <c r="O56" s="98"/>
      <c r="P56" s="98"/>
      <c r="Q56" s="98"/>
      <c r="R56" s="98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ht="15.75" customHeight="1">
      <c r="B57" s="273" t="s">
        <v>256</v>
      </c>
      <c r="C57" s="274"/>
      <c r="D57" s="274"/>
      <c r="E57" s="274"/>
      <c r="F57" s="274"/>
      <c r="G57" s="274"/>
      <c r="H57" s="274"/>
      <c r="I57" s="274"/>
      <c r="J57" s="275"/>
      <c r="K57" s="190">
        <f>K55/K56</f>
        <v>150.68550000000002</v>
      </c>
      <c r="L57" s="98"/>
      <c r="M57" s="100"/>
      <c r="N57" s="98"/>
      <c r="O57" s="98"/>
      <c r="P57" s="98"/>
      <c r="Q57" s="98"/>
      <c r="R57" s="98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ht="15.75" customHeight="1">
      <c r="A58" s="93"/>
      <c r="B58" s="104"/>
      <c r="C58" s="104"/>
      <c r="D58" s="104"/>
      <c r="E58" s="110"/>
      <c r="F58" s="104"/>
      <c r="G58" s="110"/>
      <c r="H58" s="104"/>
      <c r="I58" s="104"/>
      <c r="J58" s="104"/>
      <c r="K58" s="98"/>
      <c r="L58" s="98"/>
      <c r="M58" s="100"/>
      <c r="N58" s="98"/>
      <c r="O58" s="98"/>
      <c r="P58" s="98"/>
      <c r="Q58" s="98"/>
      <c r="R58" s="98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15.75" customHeight="1">
      <c r="A59" s="93"/>
      <c r="B59" s="98"/>
      <c r="C59" s="98"/>
      <c r="D59" s="98"/>
      <c r="E59" s="101"/>
      <c r="F59" s="98"/>
      <c r="G59" s="101"/>
      <c r="H59" s="98"/>
      <c r="I59" s="98"/>
      <c r="J59" s="98"/>
      <c r="K59" s="98"/>
      <c r="L59" s="98"/>
      <c r="M59" s="100"/>
      <c r="N59" s="98"/>
      <c r="O59" s="98"/>
      <c r="P59" s="98"/>
      <c r="Q59" s="98"/>
      <c r="R59" s="98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ht="15.75" customHeight="1">
      <c r="A60" s="93"/>
      <c r="B60" s="98"/>
      <c r="C60" s="98"/>
      <c r="D60" s="98"/>
      <c r="E60" s="101"/>
      <c r="F60" s="98"/>
      <c r="G60" s="101"/>
      <c r="H60" s="98"/>
      <c r="I60" s="98"/>
      <c r="J60" s="98"/>
      <c r="K60" s="98"/>
      <c r="L60" s="98"/>
      <c r="M60" s="100"/>
      <c r="N60" s="98"/>
      <c r="O60" s="98"/>
      <c r="P60" s="98"/>
      <c r="Q60" s="98"/>
      <c r="R60" s="98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ht="15.75" customHeight="1">
      <c r="A61" s="93"/>
      <c r="B61" s="98"/>
      <c r="C61" s="105"/>
      <c r="D61" s="105"/>
      <c r="E61" s="106"/>
      <c r="F61" s="105"/>
      <c r="G61" s="106"/>
      <c r="H61" s="105"/>
      <c r="I61" s="105"/>
      <c r="J61" s="105"/>
      <c r="K61" s="105"/>
      <c r="L61" s="98"/>
      <c r="M61" s="100"/>
      <c r="N61" s="98"/>
      <c r="O61" s="98"/>
      <c r="P61" s="98"/>
      <c r="Q61" s="98"/>
      <c r="R61" s="98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ht="31.5">
      <c r="A62" s="93"/>
      <c r="B62" s="107"/>
      <c r="C62" s="108" t="s">
        <v>278</v>
      </c>
      <c r="D62" s="108"/>
      <c r="E62" s="109"/>
      <c r="F62" s="108"/>
      <c r="G62" s="109"/>
      <c r="H62" s="108"/>
      <c r="I62" s="108"/>
      <c r="J62" s="108"/>
      <c r="K62" s="194">
        <f>SUM(K28,K43,K57)</f>
        <v>1167.3321666666668</v>
      </c>
      <c r="L62" s="103"/>
      <c r="M62" s="100"/>
      <c r="N62" s="98"/>
      <c r="O62" s="98"/>
      <c r="P62" s="98"/>
      <c r="Q62" s="98"/>
      <c r="R62" s="98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ht="15.75" customHeight="1">
      <c r="A63" s="93"/>
      <c r="B63" s="98"/>
      <c r="C63" s="104"/>
      <c r="D63" s="104"/>
      <c r="E63" s="110"/>
      <c r="F63" s="104"/>
      <c r="G63" s="110"/>
      <c r="H63" s="104"/>
      <c r="I63" s="104"/>
      <c r="J63" s="104"/>
      <c r="K63" s="104"/>
      <c r="L63" s="98"/>
      <c r="M63" s="100"/>
      <c r="N63" s="98"/>
      <c r="O63" s="98"/>
      <c r="P63" s="98"/>
      <c r="Q63" s="98"/>
      <c r="R63" s="98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ht="15.75" customHeight="1">
      <c r="A64" s="93"/>
      <c r="B64" s="98"/>
      <c r="C64" s="98"/>
      <c r="D64" s="98"/>
      <c r="E64" s="101"/>
      <c r="F64" s="98"/>
      <c r="G64" s="101"/>
      <c r="H64" s="98"/>
      <c r="I64" s="98"/>
      <c r="J64" s="98"/>
      <c r="K64" s="98"/>
      <c r="L64" s="98"/>
      <c r="M64" s="100"/>
      <c r="N64" s="98"/>
      <c r="O64" s="98"/>
      <c r="P64" s="98"/>
      <c r="Q64" s="98"/>
      <c r="R64" s="98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ht="15.75" customHeight="1">
      <c r="A65" s="93"/>
      <c r="B65" s="98"/>
      <c r="C65" s="98"/>
      <c r="D65" s="98"/>
      <c r="E65" s="101"/>
      <c r="F65" s="98"/>
      <c r="G65" s="101"/>
      <c r="H65" s="98"/>
      <c r="I65" s="98"/>
      <c r="J65" s="98"/>
      <c r="K65" s="98"/>
      <c r="L65" s="98"/>
      <c r="M65" s="100"/>
      <c r="N65" s="98"/>
      <c r="O65" s="98"/>
      <c r="P65" s="98"/>
      <c r="Q65" s="98"/>
      <c r="R65" s="98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ht="15.75" customHeight="1">
      <c r="A66" s="93"/>
      <c r="B66" s="98"/>
      <c r="C66" s="98"/>
      <c r="D66" s="98"/>
      <c r="E66" s="101"/>
      <c r="F66" s="98"/>
      <c r="G66" s="101"/>
      <c r="H66" s="98"/>
      <c r="I66" s="98"/>
      <c r="J66" s="98"/>
      <c r="K66" s="98"/>
      <c r="L66" s="98"/>
      <c r="M66" s="100"/>
      <c r="N66" s="98"/>
      <c r="O66" s="98"/>
      <c r="P66" s="98"/>
      <c r="Q66" s="98"/>
      <c r="R66" s="98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ht="15.75" customHeight="1">
      <c r="A67" s="93"/>
      <c r="B67" s="98"/>
      <c r="C67" s="98"/>
      <c r="D67" s="98"/>
      <c r="E67" s="101"/>
      <c r="F67" s="98"/>
      <c r="G67" s="101"/>
      <c r="H67" s="98"/>
      <c r="I67" s="98"/>
      <c r="J67" s="98"/>
      <c r="K67" s="98"/>
      <c r="L67" s="98"/>
      <c r="M67" s="100"/>
      <c r="N67" s="98"/>
      <c r="O67" s="98"/>
      <c r="P67" s="98"/>
      <c r="Q67" s="98"/>
      <c r="R67" s="98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ht="15.75" customHeight="1">
      <c r="A68" s="93"/>
      <c r="B68" s="98"/>
      <c r="C68" s="98"/>
      <c r="D68" s="98"/>
      <c r="E68" s="101"/>
      <c r="F68" s="98"/>
      <c r="G68" s="101"/>
      <c r="H68" s="98"/>
      <c r="I68" s="98"/>
      <c r="J68" s="98"/>
      <c r="K68" s="98"/>
      <c r="L68" s="98"/>
      <c r="M68" s="100"/>
      <c r="N68" s="98"/>
      <c r="O68" s="98"/>
      <c r="P68" s="98"/>
      <c r="Q68" s="98"/>
      <c r="R68" s="98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ht="15.75" customHeight="1">
      <c r="A69" s="93"/>
      <c r="B69" s="98"/>
      <c r="C69" s="98"/>
      <c r="D69" s="98"/>
      <c r="E69" s="101"/>
      <c r="F69" s="98"/>
      <c r="G69" s="101"/>
      <c r="H69" s="98"/>
      <c r="I69" s="98"/>
      <c r="J69" s="98"/>
      <c r="K69" s="98"/>
      <c r="L69" s="98"/>
      <c r="M69" s="100"/>
      <c r="N69" s="98"/>
      <c r="O69" s="98"/>
      <c r="P69" s="98"/>
      <c r="Q69" s="98"/>
      <c r="R69" s="98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</row>
    <row r="70" spans="1:31" ht="15.75" customHeight="1">
      <c r="A70" s="93"/>
      <c r="B70" s="98"/>
      <c r="C70" s="98"/>
      <c r="D70" s="98"/>
      <c r="E70" s="101"/>
      <c r="F70" s="98"/>
      <c r="G70" s="101"/>
      <c r="H70" s="98"/>
      <c r="I70" s="98"/>
      <c r="J70" s="98"/>
      <c r="K70" s="98"/>
      <c r="L70" s="98"/>
      <c r="M70" s="100"/>
      <c r="N70" s="98"/>
      <c r="O70" s="98"/>
      <c r="P70" s="98"/>
      <c r="Q70" s="98"/>
      <c r="R70" s="98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ht="15.75" customHeight="1">
      <c r="A71" s="93"/>
      <c r="B71" s="98"/>
      <c r="C71" s="98"/>
      <c r="D71" s="98"/>
      <c r="E71" s="101"/>
      <c r="F71" s="98"/>
      <c r="G71" s="101"/>
      <c r="H71" s="98"/>
      <c r="I71" s="98"/>
      <c r="J71" s="98"/>
      <c r="K71" s="98"/>
      <c r="L71" s="98"/>
      <c r="M71" s="100"/>
      <c r="N71" s="98"/>
      <c r="O71" s="98"/>
      <c r="P71" s="98"/>
      <c r="Q71" s="98"/>
      <c r="R71" s="98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ht="15.75" customHeight="1">
      <c r="A72" s="93"/>
      <c r="B72" s="98"/>
      <c r="C72" s="98"/>
      <c r="D72" s="98"/>
      <c r="E72" s="101"/>
      <c r="F72" s="98"/>
      <c r="G72" s="101"/>
      <c r="H72" s="98"/>
      <c r="I72" s="98"/>
      <c r="J72" s="98"/>
      <c r="K72" s="98"/>
      <c r="L72" s="98"/>
      <c r="M72" s="100"/>
      <c r="N72" s="98"/>
      <c r="O72" s="98"/>
      <c r="P72" s="98"/>
      <c r="Q72" s="98"/>
      <c r="R72" s="98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ht="15.75" customHeight="1">
      <c r="A73" s="93"/>
      <c r="B73" s="98"/>
      <c r="C73" s="98"/>
      <c r="D73" s="98"/>
      <c r="E73" s="101"/>
      <c r="F73" s="98"/>
      <c r="G73" s="101"/>
      <c r="H73" s="98"/>
      <c r="I73" s="98"/>
      <c r="J73" s="98"/>
      <c r="K73" s="98"/>
      <c r="L73" s="98"/>
      <c r="M73" s="100"/>
      <c r="N73" s="98"/>
      <c r="O73" s="98"/>
      <c r="P73" s="98"/>
      <c r="Q73" s="98"/>
      <c r="R73" s="98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ht="15.75" customHeight="1">
      <c r="A74" s="93"/>
      <c r="B74" s="98"/>
      <c r="C74" s="98"/>
      <c r="D74" s="98"/>
      <c r="E74" s="101"/>
      <c r="F74" s="98"/>
      <c r="G74" s="101"/>
      <c r="H74" s="98"/>
      <c r="I74" s="98"/>
      <c r="J74" s="98"/>
      <c r="K74" s="98"/>
      <c r="L74" s="98"/>
      <c r="M74" s="100"/>
      <c r="N74" s="98"/>
      <c r="O74" s="98"/>
      <c r="P74" s="98"/>
      <c r="Q74" s="98"/>
      <c r="R74" s="98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ht="15.75" customHeight="1">
      <c r="A75" s="93"/>
      <c r="B75" s="98"/>
      <c r="C75" s="98"/>
      <c r="D75" s="98"/>
      <c r="E75" s="101"/>
      <c r="F75" s="98"/>
      <c r="G75" s="101"/>
      <c r="H75" s="98"/>
      <c r="I75" s="98"/>
      <c r="J75" s="98"/>
      <c r="K75" s="98"/>
      <c r="L75" s="98"/>
      <c r="M75" s="100"/>
      <c r="N75" s="98"/>
      <c r="O75" s="98"/>
      <c r="P75" s="98"/>
      <c r="Q75" s="98"/>
      <c r="R75" s="98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</row>
    <row r="76" spans="1:31" ht="15.75" customHeight="1">
      <c r="A76" s="93"/>
      <c r="B76" s="98"/>
      <c r="C76" s="98"/>
      <c r="D76" s="98"/>
      <c r="E76" s="101"/>
      <c r="F76" s="98"/>
      <c r="G76" s="101"/>
      <c r="H76" s="98"/>
      <c r="I76" s="98"/>
      <c r="J76" s="98"/>
      <c r="K76" s="98"/>
      <c r="L76" s="98"/>
      <c r="M76" s="100"/>
      <c r="N76" s="98"/>
      <c r="O76" s="98"/>
      <c r="P76" s="98"/>
      <c r="Q76" s="98"/>
      <c r="R76" s="98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ht="15.75" customHeight="1">
      <c r="A77" s="93"/>
      <c r="B77" s="98"/>
      <c r="C77" s="98"/>
      <c r="D77" s="98"/>
      <c r="E77" s="101"/>
      <c r="F77" s="98"/>
      <c r="G77" s="101"/>
      <c r="H77" s="98"/>
      <c r="I77" s="98"/>
      <c r="J77" s="98"/>
      <c r="K77" s="98"/>
      <c r="L77" s="98"/>
      <c r="M77" s="100"/>
      <c r="N77" s="98"/>
      <c r="O77" s="98"/>
      <c r="P77" s="98"/>
      <c r="Q77" s="98"/>
      <c r="R77" s="98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ht="15.75" customHeight="1">
      <c r="A78" s="93"/>
      <c r="B78" s="98"/>
      <c r="C78" s="98"/>
      <c r="D78" s="98"/>
      <c r="E78" s="101"/>
      <c r="F78" s="98"/>
      <c r="G78" s="101"/>
      <c r="H78" s="98"/>
      <c r="I78" s="98"/>
      <c r="J78" s="98"/>
      <c r="K78" s="98"/>
      <c r="L78" s="98"/>
      <c r="M78" s="100"/>
      <c r="N78" s="98"/>
      <c r="O78" s="98"/>
      <c r="P78" s="98"/>
      <c r="Q78" s="98"/>
      <c r="R78" s="98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ht="15.75" customHeight="1">
      <c r="A79" s="93"/>
      <c r="B79" s="98"/>
      <c r="C79" s="98"/>
      <c r="D79" s="98"/>
      <c r="E79" s="101"/>
      <c r="F79" s="98"/>
      <c r="G79" s="101"/>
      <c r="H79" s="98"/>
      <c r="I79" s="98"/>
      <c r="J79" s="98"/>
      <c r="K79" s="98"/>
      <c r="L79" s="98"/>
      <c r="M79" s="100"/>
      <c r="N79" s="98"/>
      <c r="O79" s="98"/>
      <c r="P79" s="98"/>
      <c r="Q79" s="98"/>
      <c r="R79" s="98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ht="15.75" customHeight="1">
      <c r="A80" s="93"/>
      <c r="B80" s="98"/>
      <c r="C80" s="98"/>
      <c r="D80" s="98"/>
      <c r="E80" s="101"/>
      <c r="F80" s="98"/>
      <c r="G80" s="101"/>
      <c r="H80" s="98"/>
      <c r="I80" s="98"/>
      <c r="J80" s="98"/>
      <c r="K80" s="98"/>
      <c r="L80" s="98"/>
      <c r="M80" s="100"/>
      <c r="N80" s="98"/>
      <c r="O80" s="98"/>
      <c r="P80" s="98"/>
      <c r="Q80" s="98"/>
      <c r="R80" s="98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ht="15.75" customHeight="1">
      <c r="A81" s="93"/>
      <c r="B81" s="98"/>
      <c r="C81" s="98"/>
      <c r="D81" s="98"/>
      <c r="E81" s="101"/>
      <c r="F81" s="98"/>
      <c r="G81" s="101"/>
      <c r="H81" s="98"/>
      <c r="I81" s="98"/>
      <c r="J81" s="98"/>
      <c r="K81" s="98"/>
      <c r="L81" s="98"/>
      <c r="M81" s="100"/>
      <c r="N81" s="98"/>
      <c r="O81" s="98"/>
      <c r="P81" s="98"/>
      <c r="Q81" s="98"/>
      <c r="R81" s="98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ht="15.75" customHeight="1">
      <c r="A82" s="93"/>
      <c r="B82" s="98"/>
      <c r="C82" s="98"/>
      <c r="D82" s="98"/>
      <c r="E82" s="101"/>
      <c r="F82" s="98"/>
      <c r="G82" s="101"/>
      <c r="H82" s="98"/>
      <c r="I82" s="98"/>
      <c r="J82" s="98"/>
      <c r="K82" s="98"/>
      <c r="L82" s="98"/>
      <c r="M82" s="100"/>
      <c r="N82" s="98"/>
      <c r="O82" s="98"/>
      <c r="P82" s="98"/>
      <c r="Q82" s="98"/>
      <c r="R82" s="98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ht="15.75" customHeight="1">
      <c r="A83" s="93"/>
      <c r="B83" s="98"/>
      <c r="C83" s="98"/>
      <c r="D83" s="98"/>
      <c r="E83" s="101"/>
      <c r="F83" s="98"/>
      <c r="G83" s="101"/>
      <c r="H83" s="98"/>
      <c r="I83" s="98"/>
      <c r="J83" s="98"/>
      <c r="K83" s="98"/>
      <c r="L83" s="98"/>
      <c r="M83" s="100"/>
      <c r="N83" s="98"/>
      <c r="O83" s="98"/>
      <c r="P83" s="98"/>
      <c r="Q83" s="98"/>
      <c r="R83" s="98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ht="15.75" customHeight="1">
      <c r="A84" s="93"/>
      <c r="B84" s="98"/>
      <c r="C84" s="98"/>
      <c r="D84" s="98"/>
      <c r="E84" s="101"/>
      <c r="F84" s="98"/>
      <c r="G84" s="101"/>
      <c r="H84" s="98"/>
      <c r="I84" s="98"/>
      <c r="J84" s="98"/>
      <c r="K84" s="98"/>
      <c r="L84" s="98"/>
      <c r="M84" s="100"/>
      <c r="N84" s="98"/>
      <c r="O84" s="98"/>
      <c r="P84" s="98"/>
      <c r="Q84" s="98"/>
      <c r="R84" s="98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ht="15.75" customHeight="1">
      <c r="A85" s="93"/>
      <c r="B85" s="98"/>
      <c r="C85" s="98"/>
      <c r="D85" s="98"/>
      <c r="E85" s="101"/>
      <c r="F85" s="98"/>
      <c r="G85" s="101"/>
      <c r="H85" s="98"/>
      <c r="I85" s="98"/>
      <c r="J85" s="98"/>
      <c r="K85" s="98"/>
      <c r="L85" s="98"/>
      <c r="M85" s="100"/>
      <c r="N85" s="98"/>
      <c r="O85" s="98"/>
      <c r="P85" s="98"/>
      <c r="Q85" s="98"/>
      <c r="R85" s="98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</row>
    <row r="86" spans="1:31" ht="15.75" customHeight="1">
      <c r="A86" s="93"/>
      <c r="B86" s="98"/>
      <c r="C86" s="98"/>
      <c r="D86" s="98"/>
      <c r="E86" s="101"/>
      <c r="F86" s="98"/>
      <c r="G86" s="101"/>
      <c r="H86" s="98"/>
      <c r="I86" s="98"/>
      <c r="J86" s="98"/>
      <c r="K86" s="98"/>
      <c r="L86" s="98"/>
      <c r="M86" s="100"/>
      <c r="N86" s="98"/>
      <c r="O86" s="98"/>
      <c r="P86" s="98"/>
      <c r="Q86" s="98"/>
      <c r="R86" s="98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ht="15.75" customHeight="1">
      <c r="A87" s="93"/>
      <c r="B87" s="98"/>
      <c r="C87" s="98"/>
      <c r="D87" s="98"/>
      <c r="E87" s="101"/>
      <c r="F87" s="98"/>
      <c r="G87" s="101"/>
      <c r="H87" s="98"/>
      <c r="I87" s="98"/>
      <c r="J87" s="98"/>
      <c r="K87" s="98"/>
      <c r="L87" s="98"/>
      <c r="M87" s="100"/>
      <c r="N87" s="98"/>
      <c r="O87" s="98"/>
      <c r="P87" s="98"/>
      <c r="Q87" s="98"/>
      <c r="R87" s="98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</row>
    <row r="88" spans="1:31" ht="15.75" customHeight="1">
      <c r="A88" s="93"/>
      <c r="B88" s="98"/>
      <c r="C88" s="98"/>
      <c r="D88" s="98"/>
      <c r="E88" s="101"/>
      <c r="F88" s="98"/>
      <c r="G88" s="101"/>
      <c r="H88" s="98"/>
      <c r="I88" s="98"/>
      <c r="J88" s="98"/>
      <c r="K88" s="98"/>
      <c r="L88" s="98"/>
      <c r="M88" s="100"/>
      <c r="N88" s="98"/>
      <c r="O88" s="98"/>
      <c r="P88" s="98"/>
      <c r="Q88" s="98"/>
      <c r="R88" s="98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ht="15.75" customHeight="1">
      <c r="A89" s="93"/>
      <c r="B89" s="98"/>
      <c r="C89" s="98"/>
      <c r="D89" s="98"/>
      <c r="E89" s="101"/>
      <c r="F89" s="98"/>
      <c r="G89" s="101"/>
      <c r="H89" s="98"/>
      <c r="I89" s="98"/>
      <c r="J89" s="98"/>
      <c r="K89" s="98"/>
      <c r="L89" s="98"/>
      <c r="M89" s="100"/>
      <c r="N89" s="98"/>
      <c r="O89" s="98"/>
      <c r="P89" s="98"/>
      <c r="Q89" s="98"/>
      <c r="R89" s="98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ht="15.75" customHeight="1">
      <c r="A90" s="93"/>
      <c r="B90" s="98"/>
      <c r="C90" s="98"/>
      <c r="D90" s="98"/>
      <c r="E90" s="101"/>
      <c r="F90" s="98"/>
      <c r="G90" s="101"/>
      <c r="H90" s="98"/>
      <c r="I90" s="98"/>
      <c r="J90" s="98"/>
      <c r="K90" s="98"/>
      <c r="L90" s="98"/>
      <c r="M90" s="100"/>
      <c r="N90" s="98"/>
      <c r="O90" s="98"/>
      <c r="P90" s="98"/>
      <c r="Q90" s="98"/>
      <c r="R90" s="98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ht="15.75" customHeight="1">
      <c r="A91" s="93"/>
      <c r="B91" s="98"/>
      <c r="C91" s="98"/>
      <c r="D91" s="98"/>
      <c r="E91" s="101"/>
      <c r="F91" s="98"/>
      <c r="G91" s="101"/>
      <c r="H91" s="98"/>
      <c r="I91" s="98"/>
      <c r="J91" s="98"/>
      <c r="K91" s="98"/>
      <c r="L91" s="98"/>
      <c r="M91" s="100"/>
      <c r="N91" s="98"/>
      <c r="O91" s="98"/>
      <c r="P91" s="98"/>
      <c r="Q91" s="98"/>
      <c r="R91" s="98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ht="15.75" customHeight="1">
      <c r="A92" s="93"/>
      <c r="B92" s="98"/>
      <c r="C92" s="98"/>
      <c r="D92" s="98"/>
      <c r="E92" s="101"/>
      <c r="F92" s="98"/>
      <c r="G92" s="101"/>
      <c r="H92" s="98"/>
      <c r="I92" s="98"/>
      <c r="J92" s="98"/>
      <c r="K92" s="98"/>
      <c r="L92" s="98"/>
      <c r="M92" s="100"/>
      <c r="N92" s="98"/>
      <c r="O92" s="98"/>
      <c r="P92" s="98"/>
      <c r="Q92" s="98"/>
      <c r="R92" s="98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</row>
    <row r="93" spans="1:31" ht="15.75" customHeight="1">
      <c r="A93" s="93"/>
      <c r="B93" s="98"/>
      <c r="C93" s="98"/>
      <c r="D93" s="98"/>
      <c r="E93" s="101"/>
      <c r="F93" s="98"/>
      <c r="G93" s="101"/>
      <c r="H93" s="98"/>
      <c r="I93" s="98"/>
      <c r="J93" s="98"/>
      <c r="K93" s="98"/>
      <c r="L93" s="98"/>
      <c r="M93" s="100"/>
      <c r="N93" s="98"/>
      <c r="O93" s="98"/>
      <c r="P93" s="98"/>
      <c r="Q93" s="98"/>
      <c r="R93" s="98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ht="15.75" customHeight="1">
      <c r="A94" s="93"/>
      <c r="B94" s="98"/>
      <c r="C94" s="98"/>
      <c r="D94" s="98"/>
      <c r="E94" s="101"/>
      <c r="F94" s="98"/>
      <c r="G94" s="101"/>
      <c r="H94" s="98"/>
      <c r="I94" s="98"/>
      <c r="J94" s="98"/>
      <c r="K94" s="98"/>
      <c r="L94" s="98"/>
      <c r="M94" s="100"/>
      <c r="N94" s="98"/>
      <c r="O94" s="98"/>
      <c r="P94" s="98"/>
      <c r="Q94" s="98"/>
      <c r="R94" s="98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ht="15.75" customHeight="1">
      <c r="A95" s="93"/>
      <c r="B95" s="98"/>
      <c r="C95" s="98"/>
      <c r="D95" s="98"/>
      <c r="E95" s="101"/>
      <c r="F95" s="98"/>
      <c r="G95" s="101"/>
      <c r="H95" s="98"/>
      <c r="I95" s="98"/>
      <c r="J95" s="98"/>
      <c r="K95" s="98"/>
      <c r="L95" s="98"/>
      <c r="M95" s="100"/>
      <c r="N95" s="98"/>
      <c r="O95" s="98"/>
      <c r="P95" s="98"/>
      <c r="Q95" s="98"/>
      <c r="R95" s="98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ht="15.75" customHeight="1">
      <c r="A96" s="93"/>
      <c r="B96" s="98"/>
      <c r="C96" s="98"/>
      <c r="D96" s="98"/>
      <c r="E96" s="101"/>
      <c r="F96" s="98"/>
      <c r="G96" s="101"/>
      <c r="H96" s="98"/>
      <c r="I96" s="98"/>
      <c r="J96" s="98"/>
      <c r="K96" s="98"/>
      <c r="L96" s="98"/>
      <c r="M96" s="100"/>
      <c r="N96" s="98"/>
      <c r="O96" s="98"/>
      <c r="P96" s="98"/>
      <c r="Q96" s="98"/>
      <c r="R96" s="98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ht="15.75" customHeight="1">
      <c r="A97" s="93"/>
      <c r="B97" s="98"/>
      <c r="C97" s="98"/>
      <c r="D97" s="98"/>
      <c r="E97" s="101"/>
      <c r="F97" s="98"/>
      <c r="G97" s="101"/>
      <c r="H97" s="98"/>
      <c r="I97" s="98"/>
      <c r="J97" s="98"/>
      <c r="K97" s="98"/>
      <c r="L97" s="98"/>
      <c r="M97" s="100"/>
      <c r="N97" s="98"/>
      <c r="O97" s="98"/>
      <c r="P97" s="98"/>
      <c r="Q97" s="98"/>
      <c r="R97" s="98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ht="15.75" customHeight="1">
      <c r="A98" s="93"/>
      <c r="B98" s="98"/>
      <c r="C98" s="98"/>
      <c r="D98" s="98"/>
      <c r="E98" s="101"/>
      <c r="F98" s="98"/>
      <c r="G98" s="101"/>
      <c r="H98" s="98"/>
      <c r="I98" s="98"/>
      <c r="J98" s="98"/>
      <c r="K98" s="98"/>
      <c r="L98" s="98"/>
      <c r="M98" s="100"/>
      <c r="N98" s="98"/>
      <c r="O98" s="98"/>
      <c r="P98" s="98"/>
      <c r="Q98" s="98"/>
      <c r="R98" s="98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ht="15.75" customHeight="1">
      <c r="A99" s="93"/>
      <c r="B99" s="98"/>
      <c r="C99" s="98"/>
      <c r="D99" s="98"/>
      <c r="E99" s="101"/>
      <c r="F99" s="98"/>
      <c r="G99" s="101"/>
      <c r="H99" s="98"/>
      <c r="I99" s="98"/>
      <c r="J99" s="98"/>
      <c r="K99" s="98"/>
      <c r="L99" s="98"/>
      <c r="M99" s="100"/>
      <c r="N99" s="98"/>
      <c r="O99" s="98"/>
      <c r="P99" s="98"/>
      <c r="Q99" s="98"/>
      <c r="R99" s="98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ht="15.75" customHeight="1">
      <c r="A100" s="93"/>
      <c r="B100" s="98"/>
      <c r="C100" s="98"/>
      <c r="D100" s="98"/>
      <c r="E100" s="101"/>
      <c r="F100" s="98"/>
      <c r="G100" s="101"/>
      <c r="H100" s="98"/>
      <c r="I100" s="98"/>
      <c r="J100" s="98"/>
      <c r="K100" s="98"/>
      <c r="L100" s="98"/>
      <c r="M100" s="100"/>
      <c r="N100" s="98"/>
      <c r="O100" s="98"/>
      <c r="P100" s="98"/>
      <c r="Q100" s="98"/>
      <c r="R100" s="98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ht="15.75" customHeight="1">
      <c r="A101" s="93"/>
      <c r="B101" s="98"/>
      <c r="C101" s="98"/>
      <c r="D101" s="98"/>
      <c r="E101" s="101"/>
      <c r="F101" s="98"/>
      <c r="G101" s="101"/>
      <c r="H101" s="98"/>
      <c r="I101" s="98"/>
      <c r="J101" s="98"/>
      <c r="K101" s="98"/>
      <c r="L101" s="98"/>
      <c r="M101" s="100"/>
      <c r="N101" s="98"/>
      <c r="O101" s="98"/>
      <c r="P101" s="98"/>
      <c r="Q101" s="98"/>
      <c r="R101" s="98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ht="15.75" customHeight="1">
      <c r="A102" s="93"/>
      <c r="B102" s="98"/>
      <c r="C102" s="98"/>
      <c r="D102" s="98"/>
      <c r="E102" s="101"/>
      <c r="F102" s="98"/>
      <c r="G102" s="101"/>
      <c r="H102" s="98"/>
      <c r="I102" s="98"/>
      <c r="J102" s="98"/>
      <c r="K102" s="98"/>
      <c r="L102" s="98"/>
      <c r="M102" s="100"/>
      <c r="N102" s="98"/>
      <c r="O102" s="98"/>
      <c r="P102" s="98"/>
      <c r="Q102" s="98"/>
      <c r="R102" s="98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ht="15.75" customHeight="1">
      <c r="A103" s="93"/>
      <c r="B103" s="98"/>
      <c r="C103" s="98"/>
      <c r="D103" s="98"/>
      <c r="E103" s="101"/>
      <c r="F103" s="98"/>
      <c r="G103" s="101"/>
      <c r="H103" s="98"/>
      <c r="I103" s="98"/>
      <c r="J103" s="98"/>
      <c r="K103" s="98"/>
      <c r="L103" s="98"/>
      <c r="M103" s="100"/>
      <c r="N103" s="98"/>
      <c r="O103" s="98"/>
      <c r="P103" s="98"/>
      <c r="Q103" s="98"/>
      <c r="R103" s="98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ht="15.75" customHeight="1">
      <c r="A104" s="93"/>
      <c r="B104" s="98"/>
      <c r="C104" s="98"/>
      <c r="D104" s="98"/>
      <c r="E104" s="101"/>
      <c r="F104" s="98"/>
      <c r="G104" s="101"/>
      <c r="H104" s="98"/>
      <c r="I104" s="98"/>
      <c r="J104" s="98"/>
      <c r="K104" s="98"/>
      <c r="L104" s="98"/>
      <c r="M104" s="100"/>
      <c r="N104" s="98"/>
      <c r="O104" s="98"/>
      <c r="P104" s="98"/>
      <c r="Q104" s="98"/>
      <c r="R104" s="98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ht="15.75" customHeight="1">
      <c r="A105" s="93"/>
      <c r="B105" s="98"/>
      <c r="C105" s="98"/>
      <c r="D105" s="98"/>
      <c r="E105" s="101"/>
      <c r="F105" s="98"/>
      <c r="G105" s="101"/>
      <c r="H105" s="98"/>
      <c r="I105" s="98"/>
      <c r="J105" s="98"/>
      <c r="K105" s="98"/>
      <c r="L105" s="98"/>
      <c r="M105" s="100"/>
      <c r="N105" s="98"/>
      <c r="O105" s="98"/>
      <c r="P105" s="98"/>
      <c r="Q105" s="98"/>
      <c r="R105" s="98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ht="15.75" customHeight="1">
      <c r="A106" s="93"/>
      <c r="B106" s="98"/>
      <c r="C106" s="98"/>
      <c r="D106" s="98"/>
      <c r="E106" s="101"/>
      <c r="F106" s="98"/>
      <c r="G106" s="101"/>
      <c r="H106" s="98"/>
      <c r="I106" s="98"/>
      <c r="J106" s="98"/>
      <c r="K106" s="98"/>
      <c r="L106" s="98"/>
      <c r="M106" s="100"/>
      <c r="N106" s="98"/>
      <c r="O106" s="98"/>
      <c r="P106" s="98"/>
      <c r="Q106" s="98"/>
      <c r="R106" s="98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</row>
    <row r="107" spans="1:31" ht="15.75" customHeight="1">
      <c r="A107" s="93"/>
      <c r="B107" s="98"/>
      <c r="C107" s="98"/>
      <c r="D107" s="98"/>
      <c r="E107" s="101"/>
      <c r="F107" s="98"/>
      <c r="G107" s="101"/>
      <c r="H107" s="98"/>
      <c r="I107" s="98"/>
      <c r="J107" s="98"/>
      <c r="K107" s="98"/>
      <c r="L107" s="98"/>
      <c r="M107" s="100"/>
      <c r="N107" s="98"/>
      <c r="O107" s="98"/>
      <c r="P107" s="98"/>
      <c r="Q107" s="98"/>
      <c r="R107" s="98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ht="15.75" customHeight="1">
      <c r="A108" s="93"/>
      <c r="B108" s="98"/>
      <c r="C108" s="98"/>
      <c r="D108" s="98"/>
      <c r="E108" s="101"/>
      <c r="F108" s="98"/>
      <c r="G108" s="101"/>
      <c r="H108" s="98"/>
      <c r="I108" s="98"/>
      <c r="J108" s="98"/>
      <c r="K108" s="98"/>
      <c r="L108" s="98"/>
      <c r="M108" s="100"/>
      <c r="N108" s="98"/>
      <c r="O108" s="98"/>
      <c r="P108" s="98"/>
      <c r="Q108" s="98"/>
      <c r="R108" s="98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ht="15.75" customHeight="1">
      <c r="A109" s="93"/>
      <c r="B109" s="98"/>
      <c r="C109" s="98"/>
      <c r="D109" s="98"/>
      <c r="E109" s="101"/>
      <c r="F109" s="98"/>
      <c r="G109" s="101"/>
      <c r="H109" s="98"/>
      <c r="I109" s="98"/>
      <c r="J109" s="98"/>
      <c r="K109" s="98"/>
      <c r="L109" s="98"/>
      <c r="M109" s="100"/>
      <c r="N109" s="98"/>
      <c r="O109" s="98"/>
      <c r="P109" s="98"/>
      <c r="Q109" s="98"/>
      <c r="R109" s="98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ht="15.75" customHeight="1">
      <c r="A110" s="93"/>
      <c r="B110" s="98"/>
      <c r="C110" s="98"/>
      <c r="D110" s="98"/>
      <c r="E110" s="101"/>
      <c r="F110" s="98"/>
      <c r="G110" s="101"/>
      <c r="H110" s="98"/>
      <c r="I110" s="98"/>
      <c r="J110" s="98"/>
      <c r="K110" s="98"/>
      <c r="L110" s="98"/>
      <c r="M110" s="100"/>
      <c r="N110" s="98"/>
      <c r="O110" s="98"/>
      <c r="P110" s="98"/>
      <c r="Q110" s="98"/>
      <c r="R110" s="98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ht="15.75" customHeight="1">
      <c r="A111" s="93"/>
      <c r="B111" s="98"/>
      <c r="C111" s="98"/>
      <c r="D111" s="98"/>
      <c r="E111" s="101"/>
      <c r="F111" s="98"/>
      <c r="G111" s="101"/>
      <c r="H111" s="98"/>
      <c r="I111" s="98"/>
      <c r="J111" s="98"/>
      <c r="K111" s="98"/>
      <c r="L111" s="98"/>
      <c r="M111" s="100"/>
      <c r="N111" s="98"/>
      <c r="O111" s="98"/>
      <c r="P111" s="98"/>
      <c r="Q111" s="98"/>
      <c r="R111" s="98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ht="15.75" customHeight="1">
      <c r="A112" s="93"/>
      <c r="B112" s="98"/>
      <c r="C112" s="98"/>
      <c r="D112" s="98"/>
      <c r="E112" s="101"/>
      <c r="F112" s="98"/>
      <c r="G112" s="101"/>
      <c r="H112" s="98"/>
      <c r="I112" s="98"/>
      <c r="J112" s="98"/>
      <c r="K112" s="98"/>
      <c r="L112" s="98"/>
      <c r="M112" s="100"/>
      <c r="N112" s="98"/>
      <c r="O112" s="98"/>
      <c r="P112" s="98"/>
      <c r="Q112" s="98"/>
      <c r="R112" s="98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</row>
    <row r="113" spans="1:31" ht="15.75" customHeight="1">
      <c r="A113" s="93"/>
      <c r="B113" s="98"/>
      <c r="C113" s="98"/>
      <c r="D113" s="98"/>
      <c r="E113" s="101"/>
      <c r="F113" s="98"/>
      <c r="G113" s="101"/>
      <c r="H113" s="98"/>
      <c r="I113" s="98"/>
      <c r="J113" s="98"/>
      <c r="K113" s="98"/>
      <c r="L113" s="98"/>
      <c r="M113" s="100"/>
      <c r="N113" s="98"/>
      <c r="O113" s="98"/>
      <c r="P113" s="98"/>
      <c r="Q113" s="98"/>
      <c r="R113" s="98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ht="15.75" customHeight="1">
      <c r="A114" s="93"/>
      <c r="B114" s="98"/>
      <c r="C114" s="98"/>
      <c r="D114" s="98"/>
      <c r="E114" s="101"/>
      <c r="F114" s="98"/>
      <c r="G114" s="101"/>
      <c r="H114" s="98"/>
      <c r="I114" s="98"/>
      <c r="J114" s="98"/>
      <c r="K114" s="98"/>
      <c r="L114" s="98"/>
      <c r="M114" s="100"/>
      <c r="N114" s="98"/>
      <c r="O114" s="98"/>
      <c r="P114" s="98"/>
      <c r="Q114" s="98"/>
      <c r="R114" s="98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ht="15.75" customHeight="1">
      <c r="A115" s="93"/>
      <c r="B115" s="98"/>
      <c r="C115" s="98"/>
      <c r="D115" s="98"/>
      <c r="E115" s="101"/>
      <c r="F115" s="98"/>
      <c r="G115" s="101"/>
      <c r="H115" s="98"/>
      <c r="I115" s="98"/>
      <c r="J115" s="98"/>
      <c r="K115" s="98"/>
      <c r="L115" s="98"/>
      <c r="M115" s="100"/>
      <c r="N115" s="98"/>
      <c r="O115" s="98"/>
      <c r="P115" s="98"/>
      <c r="Q115" s="98"/>
      <c r="R115" s="98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ht="15.75" customHeight="1">
      <c r="A116" s="93"/>
      <c r="B116" s="98"/>
      <c r="C116" s="98"/>
      <c r="D116" s="98"/>
      <c r="E116" s="101"/>
      <c r="F116" s="98"/>
      <c r="G116" s="101"/>
      <c r="H116" s="98"/>
      <c r="I116" s="98"/>
      <c r="J116" s="98"/>
      <c r="K116" s="98"/>
      <c r="L116" s="98"/>
      <c r="M116" s="100"/>
      <c r="N116" s="98"/>
      <c r="O116" s="98"/>
      <c r="P116" s="98"/>
      <c r="Q116" s="98"/>
      <c r="R116" s="98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  <row r="117" spans="1:31" ht="15.75" customHeight="1">
      <c r="A117" s="93"/>
      <c r="B117" s="98"/>
      <c r="C117" s="98"/>
      <c r="D117" s="98"/>
      <c r="E117" s="101"/>
      <c r="F117" s="98"/>
      <c r="G117" s="101"/>
      <c r="H117" s="98"/>
      <c r="I117" s="98"/>
      <c r="J117" s="98"/>
      <c r="K117" s="98"/>
      <c r="L117" s="98"/>
      <c r="M117" s="100"/>
      <c r="N117" s="98"/>
      <c r="O117" s="98"/>
      <c r="P117" s="98"/>
      <c r="Q117" s="98"/>
      <c r="R117" s="98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</row>
    <row r="118" spans="1:31" ht="15.75" customHeight="1">
      <c r="A118" s="93"/>
      <c r="B118" s="98"/>
      <c r="C118" s="98"/>
      <c r="D118" s="98"/>
      <c r="E118" s="101"/>
      <c r="F118" s="98"/>
      <c r="G118" s="101"/>
      <c r="H118" s="98"/>
      <c r="I118" s="98"/>
      <c r="J118" s="98"/>
      <c r="K118" s="98"/>
      <c r="L118" s="98"/>
      <c r="M118" s="100"/>
      <c r="N118" s="98"/>
      <c r="O118" s="98"/>
      <c r="P118" s="98"/>
      <c r="Q118" s="98"/>
      <c r="R118" s="98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</row>
    <row r="119" spans="1:31" ht="15.75" customHeight="1">
      <c r="A119" s="93"/>
      <c r="B119" s="98"/>
      <c r="C119" s="98"/>
      <c r="D119" s="98"/>
      <c r="E119" s="101"/>
      <c r="F119" s="98"/>
      <c r="G119" s="101"/>
      <c r="H119" s="98"/>
      <c r="I119" s="98"/>
      <c r="J119" s="98"/>
      <c r="K119" s="98"/>
      <c r="L119" s="98"/>
      <c r="M119" s="100"/>
      <c r="N119" s="98"/>
      <c r="O119" s="98"/>
      <c r="P119" s="98"/>
      <c r="Q119" s="98"/>
      <c r="R119" s="98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</row>
    <row r="120" spans="1:31" ht="15.75" customHeight="1">
      <c r="A120" s="93"/>
      <c r="B120" s="98"/>
      <c r="C120" s="98"/>
      <c r="D120" s="98"/>
      <c r="E120" s="101"/>
      <c r="F120" s="98"/>
      <c r="G120" s="101"/>
      <c r="H120" s="98"/>
      <c r="I120" s="98"/>
      <c r="J120" s="98"/>
      <c r="K120" s="98"/>
      <c r="L120" s="98"/>
      <c r="M120" s="100"/>
      <c r="N120" s="98"/>
      <c r="O120" s="98"/>
      <c r="P120" s="98"/>
      <c r="Q120" s="98"/>
      <c r="R120" s="98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</row>
    <row r="121" spans="1:31" ht="15.75" customHeight="1">
      <c r="A121" s="93"/>
      <c r="B121" s="98"/>
      <c r="C121" s="98"/>
      <c r="D121" s="98"/>
      <c r="E121" s="101"/>
      <c r="F121" s="98"/>
      <c r="G121" s="101"/>
      <c r="H121" s="98"/>
      <c r="I121" s="98"/>
      <c r="J121" s="98"/>
      <c r="K121" s="98"/>
      <c r="L121" s="98"/>
      <c r="M121" s="100"/>
      <c r="N121" s="98"/>
      <c r="O121" s="98"/>
      <c r="P121" s="98"/>
      <c r="Q121" s="98"/>
      <c r="R121" s="98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</row>
    <row r="122" spans="1:31" ht="15.75" customHeight="1">
      <c r="A122" s="93"/>
      <c r="B122" s="98"/>
      <c r="C122" s="98"/>
      <c r="D122" s="98"/>
      <c r="E122" s="101"/>
      <c r="F122" s="98"/>
      <c r="G122" s="101"/>
      <c r="H122" s="98"/>
      <c r="I122" s="98"/>
      <c r="J122" s="98"/>
      <c r="K122" s="98"/>
      <c r="L122" s="98"/>
      <c r="M122" s="100"/>
      <c r="N122" s="98"/>
      <c r="O122" s="98"/>
      <c r="P122" s="98"/>
      <c r="Q122" s="98"/>
      <c r="R122" s="98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</row>
    <row r="123" spans="1:31" ht="15.75" customHeight="1">
      <c r="A123" s="93"/>
      <c r="B123" s="98"/>
      <c r="C123" s="98"/>
      <c r="D123" s="98"/>
      <c r="E123" s="101"/>
      <c r="F123" s="98"/>
      <c r="G123" s="101"/>
      <c r="H123" s="98"/>
      <c r="I123" s="98"/>
      <c r="J123" s="98"/>
      <c r="K123" s="98"/>
      <c r="L123" s="98"/>
      <c r="M123" s="100"/>
      <c r="N123" s="98"/>
      <c r="O123" s="98"/>
      <c r="P123" s="98"/>
      <c r="Q123" s="98"/>
      <c r="R123" s="98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</row>
    <row r="124" spans="1:31" ht="15.75" customHeight="1">
      <c r="A124" s="93"/>
      <c r="B124" s="98"/>
      <c r="C124" s="98"/>
      <c r="D124" s="98"/>
      <c r="E124" s="101"/>
      <c r="F124" s="98"/>
      <c r="G124" s="101"/>
      <c r="H124" s="98"/>
      <c r="I124" s="98"/>
      <c r="J124" s="98"/>
      <c r="K124" s="98"/>
      <c r="L124" s="98"/>
      <c r="M124" s="100"/>
      <c r="N124" s="98"/>
      <c r="O124" s="98"/>
      <c r="P124" s="98"/>
      <c r="Q124" s="98"/>
      <c r="R124" s="98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</row>
    <row r="125" spans="1:31" ht="15.75" customHeight="1">
      <c r="A125" s="93"/>
      <c r="B125" s="98"/>
      <c r="C125" s="98"/>
      <c r="D125" s="98"/>
      <c r="E125" s="101"/>
      <c r="F125" s="98"/>
      <c r="G125" s="101"/>
      <c r="H125" s="98"/>
      <c r="I125" s="98"/>
      <c r="J125" s="98"/>
      <c r="K125" s="98"/>
      <c r="L125" s="98"/>
      <c r="M125" s="100"/>
      <c r="N125" s="98"/>
      <c r="O125" s="98"/>
      <c r="P125" s="98"/>
      <c r="Q125" s="98"/>
      <c r="R125" s="98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</row>
    <row r="126" spans="1:31" ht="15.75" customHeight="1">
      <c r="A126" s="93"/>
      <c r="B126" s="98"/>
      <c r="C126" s="98"/>
      <c r="D126" s="98"/>
      <c r="E126" s="101"/>
      <c r="F126" s="98"/>
      <c r="G126" s="101"/>
      <c r="H126" s="98"/>
      <c r="I126" s="98"/>
      <c r="J126" s="98"/>
      <c r="K126" s="98"/>
      <c r="L126" s="98"/>
      <c r="M126" s="100"/>
      <c r="N126" s="98"/>
      <c r="O126" s="98"/>
      <c r="P126" s="98"/>
      <c r="Q126" s="98"/>
      <c r="R126" s="98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</row>
    <row r="127" spans="1:31" ht="15.75" customHeight="1">
      <c r="A127" s="93"/>
      <c r="B127" s="98"/>
      <c r="C127" s="98"/>
      <c r="D127" s="98"/>
      <c r="E127" s="101"/>
      <c r="F127" s="98"/>
      <c r="G127" s="101"/>
      <c r="H127" s="98"/>
      <c r="I127" s="98"/>
      <c r="J127" s="98"/>
      <c r="K127" s="98"/>
      <c r="L127" s="98"/>
      <c r="M127" s="100"/>
      <c r="N127" s="98"/>
      <c r="O127" s="98"/>
      <c r="P127" s="98"/>
      <c r="Q127" s="98"/>
      <c r="R127" s="98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</row>
    <row r="128" spans="1:31" ht="15.75" customHeight="1">
      <c r="A128" s="93"/>
      <c r="B128" s="98"/>
      <c r="C128" s="98"/>
      <c r="D128" s="98"/>
      <c r="E128" s="101"/>
      <c r="F128" s="98"/>
      <c r="G128" s="101"/>
      <c r="H128" s="98"/>
      <c r="I128" s="98"/>
      <c r="J128" s="98"/>
      <c r="K128" s="98"/>
      <c r="L128" s="98"/>
      <c r="M128" s="100"/>
      <c r="N128" s="98"/>
      <c r="O128" s="98"/>
      <c r="P128" s="98"/>
      <c r="Q128" s="98"/>
      <c r="R128" s="98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</row>
    <row r="129" spans="1:31" ht="15.75" customHeight="1">
      <c r="A129" s="93"/>
      <c r="B129" s="98"/>
      <c r="C129" s="98"/>
      <c r="D129" s="98"/>
      <c r="E129" s="101"/>
      <c r="F129" s="98"/>
      <c r="G129" s="101"/>
      <c r="H129" s="98"/>
      <c r="I129" s="98"/>
      <c r="J129" s="98"/>
      <c r="K129" s="98"/>
      <c r="L129" s="98"/>
      <c r="M129" s="100"/>
      <c r="N129" s="98"/>
      <c r="O129" s="98"/>
      <c r="P129" s="98"/>
      <c r="Q129" s="98"/>
      <c r="R129" s="98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</row>
    <row r="130" spans="1:31" ht="15.75" customHeight="1">
      <c r="A130" s="93"/>
      <c r="B130" s="98"/>
      <c r="C130" s="98"/>
      <c r="D130" s="98"/>
      <c r="E130" s="101"/>
      <c r="F130" s="98"/>
      <c r="G130" s="101"/>
      <c r="H130" s="98"/>
      <c r="I130" s="98"/>
      <c r="J130" s="98"/>
      <c r="K130" s="98"/>
      <c r="L130" s="98"/>
      <c r="M130" s="100"/>
      <c r="N130" s="98"/>
      <c r="O130" s="98"/>
      <c r="P130" s="98"/>
      <c r="Q130" s="98"/>
      <c r="R130" s="98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</row>
    <row r="131" spans="1:31" ht="15.75" customHeight="1">
      <c r="A131" s="93"/>
      <c r="B131" s="98"/>
      <c r="C131" s="98"/>
      <c r="D131" s="98"/>
      <c r="E131" s="101"/>
      <c r="F131" s="98"/>
      <c r="G131" s="101"/>
      <c r="H131" s="98"/>
      <c r="I131" s="98"/>
      <c r="J131" s="98"/>
      <c r="K131" s="98"/>
      <c r="L131" s="98"/>
      <c r="M131" s="100"/>
      <c r="N131" s="98"/>
      <c r="O131" s="98"/>
      <c r="P131" s="98"/>
      <c r="Q131" s="98"/>
      <c r="R131" s="98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</row>
    <row r="132" spans="1:31" ht="15.75" customHeight="1">
      <c r="A132" s="93"/>
      <c r="B132" s="98"/>
      <c r="C132" s="98"/>
      <c r="D132" s="98"/>
      <c r="E132" s="101"/>
      <c r="F132" s="98"/>
      <c r="G132" s="101"/>
      <c r="H132" s="98"/>
      <c r="I132" s="98"/>
      <c r="J132" s="98"/>
      <c r="K132" s="98"/>
      <c r="L132" s="98"/>
      <c r="M132" s="100"/>
      <c r="N132" s="98"/>
      <c r="O132" s="98"/>
      <c r="P132" s="98"/>
      <c r="Q132" s="98"/>
      <c r="R132" s="98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</row>
    <row r="133" spans="1:31" ht="15.75" customHeight="1">
      <c r="A133" s="93"/>
      <c r="B133" s="98"/>
      <c r="C133" s="98"/>
      <c r="D133" s="98"/>
      <c r="E133" s="101"/>
      <c r="F133" s="98"/>
      <c r="G133" s="101"/>
      <c r="H133" s="98"/>
      <c r="I133" s="98"/>
      <c r="J133" s="98"/>
      <c r="K133" s="98"/>
      <c r="L133" s="98"/>
      <c r="M133" s="100"/>
      <c r="N133" s="98"/>
      <c r="O133" s="98"/>
      <c r="P133" s="98"/>
      <c r="Q133" s="98"/>
      <c r="R133" s="98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</row>
    <row r="134" spans="1:31" ht="15.75" customHeight="1">
      <c r="A134" s="93"/>
      <c r="B134" s="98"/>
      <c r="C134" s="98"/>
      <c r="D134" s="98"/>
      <c r="E134" s="101"/>
      <c r="F134" s="98"/>
      <c r="G134" s="101"/>
      <c r="H134" s="98"/>
      <c r="I134" s="98"/>
      <c r="J134" s="98"/>
      <c r="K134" s="98"/>
      <c r="L134" s="98"/>
      <c r="M134" s="100"/>
      <c r="N134" s="98"/>
      <c r="O134" s="98"/>
      <c r="P134" s="98"/>
      <c r="Q134" s="98"/>
      <c r="R134" s="98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</row>
    <row r="135" spans="1:31" ht="15.75" customHeight="1">
      <c r="A135" s="93"/>
      <c r="B135" s="98"/>
      <c r="C135" s="98"/>
      <c r="D135" s="98"/>
      <c r="E135" s="101"/>
      <c r="F135" s="98"/>
      <c r="G135" s="101"/>
      <c r="H135" s="98"/>
      <c r="I135" s="98"/>
      <c r="J135" s="98"/>
      <c r="K135" s="98"/>
      <c r="L135" s="98"/>
      <c r="M135" s="100"/>
      <c r="N135" s="98"/>
      <c r="O135" s="98"/>
      <c r="P135" s="98"/>
      <c r="Q135" s="98"/>
      <c r="R135" s="98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</row>
    <row r="136" spans="1:31" ht="15.75" customHeight="1">
      <c r="A136" s="93"/>
      <c r="B136" s="98"/>
      <c r="C136" s="98"/>
      <c r="D136" s="98"/>
      <c r="E136" s="101"/>
      <c r="F136" s="98"/>
      <c r="G136" s="101"/>
      <c r="H136" s="98"/>
      <c r="I136" s="98"/>
      <c r="J136" s="98"/>
      <c r="K136" s="98"/>
      <c r="L136" s="98"/>
      <c r="M136" s="100"/>
      <c r="N136" s="98"/>
      <c r="O136" s="98"/>
      <c r="P136" s="98"/>
      <c r="Q136" s="98"/>
      <c r="R136" s="98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</row>
    <row r="137" spans="1:31" ht="15.75" customHeight="1">
      <c r="A137" s="93"/>
      <c r="B137" s="98"/>
      <c r="C137" s="98"/>
      <c r="D137" s="98"/>
      <c r="E137" s="101"/>
      <c r="F137" s="98"/>
      <c r="G137" s="101"/>
      <c r="H137" s="98"/>
      <c r="I137" s="98"/>
      <c r="J137" s="98"/>
      <c r="K137" s="98"/>
      <c r="L137" s="98"/>
      <c r="M137" s="100"/>
      <c r="N137" s="98"/>
      <c r="O137" s="98"/>
      <c r="P137" s="98"/>
      <c r="Q137" s="98"/>
      <c r="R137" s="98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</row>
    <row r="138" spans="1:31" ht="15.75" customHeight="1">
      <c r="A138" s="93"/>
      <c r="B138" s="98"/>
      <c r="C138" s="98"/>
      <c r="D138" s="98"/>
      <c r="E138" s="101"/>
      <c r="F138" s="98"/>
      <c r="G138" s="101"/>
      <c r="H138" s="98"/>
      <c r="I138" s="98"/>
      <c r="J138" s="98"/>
      <c r="K138" s="98"/>
      <c r="L138" s="98"/>
      <c r="M138" s="100"/>
      <c r="N138" s="98"/>
      <c r="O138" s="98"/>
      <c r="P138" s="98"/>
      <c r="Q138" s="98"/>
      <c r="R138" s="98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</row>
    <row r="139" spans="1:31" ht="15.75" customHeight="1">
      <c r="A139" s="93"/>
      <c r="B139" s="98"/>
      <c r="C139" s="98"/>
      <c r="D139" s="98"/>
      <c r="E139" s="101"/>
      <c r="F139" s="98"/>
      <c r="G139" s="101"/>
      <c r="H139" s="98"/>
      <c r="I139" s="98"/>
      <c r="J139" s="98"/>
      <c r="K139" s="98"/>
      <c r="L139" s="98"/>
      <c r="M139" s="100"/>
      <c r="N139" s="98"/>
      <c r="O139" s="98"/>
      <c r="P139" s="98"/>
      <c r="Q139" s="98"/>
      <c r="R139" s="98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</row>
    <row r="140" spans="1:31" ht="15.75" customHeight="1">
      <c r="A140" s="93"/>
      <c r="B140" s="98"/>
      <c r="C140" s="98"/>
      <c r="D140" s="98"/>
      <c r="E140" s="101"/>
      <c r="F140" s="98"/>
      <c r="G140" s="101"/>
      <c r="H140" s="98"/>
      <c r="I140" s="98"/>
      <c r="J140" s="98"/>
      <c r="K140" s="98"/>
      <c r="L140" s="98"/>
      <c r="M140" s="100"/>
      <c r="N140" s="98"/>
      <c r="O140" s="98"/>
      <c r="P140" s="98"/>
      <c r="Q140" s="98"/>
      <c r="R140" s="98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</row>
    <row r="141" spans="1:31" ht="15.75" customHeight="1">
      <c r="A141" s="93"/>
      <c r="B141" s="98"/>
      <c r="C141" s="98"/>
      <c r="D141" s="98"/>
      <c r="E141" s="101"/>
      <c r="F141" s="98"/>
      <c r="G141" s="101"/>
      <c r="H141" s="98"/>
      <c r="I141" s="98"/>
      <c r="J141" s="98"/>
      <c r="K141" s="98"/>
      <c r="L141" s="98"/>
      <c r="M141" s="100"/>
      <c r="N141" s="98"/>
      <c r="O141" s="98"/>
      <c r="P141" s="98"/>
      <c r="Q141" s="98"/>
      <c r="R141" s="98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</row>
    <row r="142" spans="1:31" ht="15.75" customHeight="1">
      <c r="A142" s="93"/>
      <c r="B142" s="98"/>
      <c r="C142" s="98"/>
      <c r="D142" s="98"/>
      <c r="E142" s="101"/>
      <c r="F142" s="98"/>
      <c r="G142" s="101"/>
      <c r="H142" s="98"/>
      <c r="I142" s="98"/>
      <c r="J142" s="98"/>
      <c r="K142" s="98"/>
      <c r="L142" s="98"/>
      <c r="M142" s="100"/>
      <c r="N142" s="98"/>
      <c r="O142" s="98"/>
      <c r="P142" s="98"/>
      <c r="Q142" s="98"/>
      <c r="R142" s="98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</row>
    <row r="143" spans="1:31" ht="15.75" customHeight="1">
      <c r="A143" s="93"/>
      <c r="B143" s="98"/>
      <c r="C143" s="98"/>
      <c r="D143" s="98"/>
      <c r="E143" s="101"/>
      <c r="F143" s="98"/>
      <c r="G143" s="101"/>
      <c r="H143" s="98"/>
      <c r="I143" s="98"/>
      <c r="J143" s="98"/>
      <c r="K143" s="98"/>
      <c r="L143" s="98"/>
      <c r="M143" s="100"/>
      <c r="N143" s="98"/>
      <c r="O143" s="98"/>
      <c r="P143" s="98"/>
      <c r="Q143" s="98"/>
      <c r="R143" s="98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</row>
    <row r="144" spans="1:31" ht="15.75" customHeight="1">
      <c r="A144" s="93"/>
      <c r="B144" s="98"/>
      <c r="C144" s="98"/>
      <c r="D144" s="98"/>
      <c r="E144" s="101"/>
      <c r="F144" s="98"/>
      <c r="G144" s="101"/>
      <c r="H144" s="98"/>
      <c r="I144" s="98"/>
      <c r="J144" s="98"/>
      <c r="K144" s="98"/>
      <c r="L144" s="98"/>
      <c r="M144" s="100"/>
      <c r="N144" s="98"/>
      <c r="O144" s="98"/>
      <c r="P144" s="98"/>
      <c r="Q144" s="98"/>
      <c r="R144" s="98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</row>
    <row r="145" spans="1:31" ht="15.75" customHeight="1">
      <c r="A145" s="93"/>
      <c r="B145" s="98"/>
      <c r="C145" s="98"/>
      <c r="D145" s="98"/>
      <c r="E145" s="101"/>
      <c r="F145" s="98"/>
      <c r="G145" s="101"/>
      <c r="H145" s="98"/>
      <c r="I145" s="98"/>
      <c r="J145" s="98"/>
      <c r="K145" s="98"/>
      <c r="L145" s="98"/>
      <c r="M145" s="100"/>
      <c r="N145" s="98"/>
      <c r="O145" s="98"/>
      <c r="P145" s="98"/>
      <c r="Q145" s="98"/>
      <c r="R145" s="98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</row>
    <row r="146" spans="1:31" ht="15.75" customHeight="1">
      <c r="A146" s="93"/>
      <c r="B146" s="98"/>
      <c r="C146" s="98"/>
      <c r="D146" s="98"/>
      <c r="E146" s="101"/>
      <c r="F146" s="98"/>
      <c r="G146" s="101"/>
      <c r="H146" s="98"/>
      <c r="I146" s="98"/>
      <c r="J146" s="98"/>
      <c r="K146" s="98"/>
      <c r="L146" s="98"/>
      <c r="M146" s="100"/>
      <c r="N146" s="98"/>
      <c r="O146" s="98"/>
      <c r="P146" s="98"/>
      <c r="Q146" s="98"/>
      <c r="R146" s="98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</row>
    <row r="147" spans="1:31" ht="15.75" customHeight="1">
      <c r="A147" s="93"/>
      <c r="B147" s="98"/>
      <c r="C147" s="98"/>
      <c r="D147" s="98"/>
      <c r="E147" s="101"/>
      <c r="F147" s="98"/>
      <c r="G147" s="101"/>
      <c r="H147" s="98"/>
      <c r="I147" s="98"/>
      <c r="J147" s="98"/>
      <c r="K147" s="98"/>
      <c r="L147" s="98"/>
      <c r="M147" s="100"/>
      <c r="N147" s="98"/>
      <c r="O147" s="98"/>
      <c r="P147" s="98"/>
      <c r="Q147" s="98"/>
      <c r="R147" s="98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ht="15.75" customHeight="1">
      <c r="A148" s="93"/>
      <c r="B148" s="98"/>
      <c r="C148" s="98"/>
      <c r="D148" s="98"/>
      <c r="E148" s="101"/>
      <c r="F148" s="98"/>
      <c r="G148" s="101"/>
      <c r="H148" s="98"/>
      <c r="I148" s="98"/>
      <c r="J148" s="98"/>
      <c r="K148" s="98"/>
      <c r="L148" s="98"/>
      <c r="M148" s="100"/>
      <c r="N148" s="98"/>
      <c r="O148" s="98"/>
      <c r="P148" s="98"/>
      <c r="Q148" s="98"/>
      <c r="R148" s="98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ht="15.75" customHeight="1">
      <c r="A149" s="93"/>
      <c r="B149" s="98"/>
      <c r="C149" s="98"/>
      <c r="D149" s="98"/>
      <c r="E149" s="101"/>
      <c r="F149" s="98"/>
      <c r="G149" s="101"/>
      <c r="H149" s="98"/>
      <c r="I149" s="98"/>
      <c r="J149" s="98"/>
      <c r="K149" s="98"/>
      <c r="L149" s="98"/>
      <c r="M149" s="100"/>
      <c r="N149" s="98"/>
      <c r="O149" s="98"/>
      <c r="P149" s="98"/>
      <c r="Q149" s="98"/>
      <c r="R149" s="98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</row>
    <row r="150" spans="1:31" ht="15.75" customHeight="1">
      <c r="A150" s="93"/>
      <c r="B150" s="98"/>
      <c r="C150" s="98"/>
      <c r="D150" s="98"/>
      <c r="E150" s="101"/>
      <c r="F150" s="98"/>
      <c r="G150" s="101"/>
      <c r="H150" s="98"/>
      <c r="I150" s="98"/>
      <c r="J150" s="98"/>
      <c r="K150" s="98"/>
      <c r="L150" s="98"/>
      <c r="M150" s="100"/>
      <c r="N150" s="98"/>
      <c r="O150" s="98"/>
      <c r="P150" s="98"/>
      <c r="Q150" s="98"/>
      <c r="R150" s="98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</row>
    <row r="151" spans="1:31" ht="15.75" customHeight="1">
      <c r="A151" s="93"/>
      <c r="B151" s="98"/>
      <c r="C151" s="98"/>
      <c r="D151" s="98"/>
      <c r="E151" s="101"/>
      <c r="F151" s="98"/>
      <c r="G151" s="101"/>
      <c r="H151" s="98"/>
      <c r="I151" s="98"/>
      <c r="J151" s="98"/>
      <c r="K151" s="98"/>
      <c r="L151" s="98"/>
      <c r="M151" s="100"/>
      <c r="N151" s="98"/>
      <c r="O151" s="98"/>
      <c r="P151" s="98"/>
      <c r="Q151" s="98"/>
      <c r="R151" s="98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</row>
    <row r="152" spans="1:31" ht="15.75" customHeight="1">
      <c r="A152" s="93"/>
      <c r="B152" s="98"/>
      <c r="C152" s="98"/>
      <c r="D152" s="98"/>
      <c r="E152" s="101"/>
      <c r="F152" s="98"/>
      <c r="G152" s="101"/>
      <c r="H152" s="98"/>
      <c r="I152" s="98"/>
      <c r="J152" s="98"/>
      <c r="K152" s="98"/>
      <c r="L152" s="98"/>
      <c r="M152" s="100"/>
      <c r="N152" s="98"/>
      <c r="O152" s="98"/>
      <c r="P152" s="98"/>
      <c r="Q152" s="98"/>
      <c r="R152" s="98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</row>
    <row r="153" spans="1:31" ht="15.75" customHeight="1">
      <c r="A153" s="93"/>
      <c r="B153" s="98"/>
      <c r="C153" s="98"/>
      <c r="D153" s="98"/>
      <c r="E153" s="101"/>
      <c r="F153" s="98"/>
      <c r="G153" s="101"/>
      <c r="H153" s="98"/>
      <c r="I153" s="98"/>
      <c r="J153" s="98"/>
      <c r="K153" s="98"/>
      <c r="L153" s="98"/>
      <c r="M153" s="100"/>
      <c r="N153" s="98"/>
      <c r="O153" s="98"/>
      <c r="P153" s="98"/>
      <c r="Q153" s="98"/>
      <c r="R153" s="98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</row>
    <row r="154" spans="1:31" ht="15.75" customHeight="1">
      <c r="A154" s="93"/>
      <c r="B154" s="98"/>
      <c r="C154" s="98"/>
      <c r="D154" s="98"/>
      <c r="E154" s="101"/>
      <c r="F154" s="98"/>
      <c r="G154" s="101"/>
      <c r="H154" s="98"/>
      <c r="I154" s="98"/>
      <c r="J154" s="98"/>
      <c r="K154" s="98"/>
      <c r="L154" s="98"/>
      <c r="M154" s="100"/>
      <c r="N154" s="98"/>
      <c r="O154" s="98"/>
      <c r="P154" s="98"/>
      <c r="Q154" s="98"/>
      <c r="R154" s="98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</row>
    <row r="155" spans="1:31" ht="15.75" customHeight="1">
      <c r="A155" s="93"/>
      <c r="B155" s="98"/>
      <c r="C155" s="98"/>
      <c r="D155" s="98"/>
      <c r="E155" s="101"/>
      <c r="F155" s="98"/>
      <c r="G155" s="101"/>
      <c r="H155" s="98"/>
      <c r="I155" s="98"/>
      <c r="J155" s="98"/>
      <c r="K155" s="98"/>
      <c r="L155" s="98"/>
      <c r="M155" s="100"/>
      <c r="N155" s="98"/>
      <c r="O155" s="98"/>
      <c r="P155" s="98"/>
      <c r="Q155" s="98"/>
      <c r="R155" s="98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</row>
    <row r="156" spans="1:31" ht="15.75" customHeight="1">
      <c r="A156" s="93"/>
      <c r="B156" s="98"/>
      <c r="C156" s="98"/>
      <c r="D156" s="98"/>
      <c r="E156" s="101"/>
      <c r="F156" s="98"/>
      <c r="G156" s="101"/>
      <c r="H156" s="98"/>
      <c r="I156" s="98"/>
      <c r="J156" s="98"/>
      <c r="K156" s="98"/>
      <c r="L156" s="98"/>
      <c r="M156" s="100"/>
      <c r="N156" s="98"/>
      <c r="O156" s="98"/>
      <c r="P156" s="98"/>
      <c r="Q156" s="98"/>
      <c r="R156" s="98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</row>
    <row r="157" spans="1:31" ht="15.75" customHeight="1">
      <c r="A157" s="93"/>
      <c r="B157" s="98"/>
      <c r="C157" s="98"/>
      <c r="D157" s="98"/>
      <c r="E157" s="101"/>
      <c r="F157" s="98"/>
      <c r="G157" s="101"/>
      <c r="H157" s="98"/>
      <c r="I157" s="98"/>
      <c r="J157" s="98"/>
      <c r="K157" s="98"/>
      <c r="L157" s="98"/>
      <c r="M157" s="100"/>
      <c r="N157" s="98"/>
      <c r="O157" s="98"/>
      <c r="P157" s="98"/>
      <c r="Q157" s="98"/>
      <c r="R157" s="98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</row>
    <row r="158" spans="1:31" ht="15.75" customHeight="1">
      <c r="A158" s="93"/>
      <c r="B158" s="98"/>
      <c r="C158" s="98"/>
      <c r="D158" s="98"/>
      <c r="E158" s="101"/>
      <c r="F158" s="98"/>
      <c r="G158" s="101"/>
      <c r="H158" s="98"/>
      <c r="I158" s="98"/>
      <c r="J158" s="98"/>
      <c r="K158" s="98"/>
      <c r="L158" s="98"/>
      <c r="M158" s="100"/>
      <c r="N158" s="98"/>
      <c r="O158" s="98"/>
      <c r="P158" s="98"/>
      <c r="Q158" s="98"/>
      <c r="R158" s="98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</row>
    <row r="159" spans="1:31" ht="15.75" customHeight="1">
      <c r="A159" s="93"/>
      <c r="B159" s="98"/>
      <c r="C159" s="98"/>
      <c r="D159" s="98"/>
      <c r="E159" s="101"/>
      <c r="F159" s="98"/>
      <c r="G159" s="101"/>
      <c r="H159" s="98"/>
      <c r="I159" s="98"/>
      <c r="J159" s="98"/>
      <c r="K159" s="98"/>
      <c r="L159" s="98"/>
      <c r="M159" s="100"/>
      <c r="N159" s="98"/>
      <c r="O159" s="98"/>
      <c r="P159" s="98"/>
      <c r="Q159" s="98"/>
      <c r="R159" s="98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</row>
    <row r="160" spans="1:31" ht="15.75" customHeight="1">
      <c r="A160" s="93"/>
      <c r="B160" s="98"/>
      <c r="C160" s="98"/>
      <c r="D160" s="98"/>
      <c r="E160" s="101"/>
      <c r="F160" s="98"/>
      <c r="G160" s="101"/>
      <c r="H160" s="98"/>
      <c r="I160" s="98"/>
      <c r="J160" s="98"/>
      <c r="K160" s="98"/>
      <c r="L160" s="98"/>
      <c r="M160" s="100"/>
      <c r="N160" s="98"/>
      <c r="O160" s="98"/>
      <c r="P160" s="98"/>
      <c r="Q160" s="98"/>
      <c r="R160" s="98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</row>
    <row r="161" spans="1:31" ht="15.75" customHeight="1">
      <c r="A161" s="93"/>
      <c r="B161" s="98"/>
      <c r="C161" s="98"/>
      <c r="D161" s="98"/>
      <c r="E161" s="101"/>
      <c r="F161" s="98"/>
      <c r="G161" s="101"/>
      <c r="H161" s="98"/>
      <c r="I161" s="98"/>
      <c r="J161" s="98"/>
      <c r="K161" s="98"/>
      <c r="L161" s="98"/>
      <c r="M161" s="100"/>
      <c r="N161" s="98"/>
      <c r="O161" s="98"/>
      <c r="P161" s="98"/>
      <c r="Q161" s="98"/>
      <c r="R161" s="98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</row>
    <row r="162" spans="1:31" ht="15.75" customHeight="1">
      <c r="A162" s="93"/>
      <c r="B162" s="98"/>
      <c r="C162" s="98"/>
      <c r="D162" s="98"/>
      <c r="E162" s="101"/>
      <c r="F162" s="98"/>
      <c r="G162" s="101"/>
      <c r="H162" s="98"/>
      <c r="I162" s="98"/>
      <c r="J162" s="98"/>
      <c r="K162" s="98"/>
      <c r="L162" s="98"/>
      <c r="M162" s="100"/>
      <c r="N162" s="98"/>
      <c r="O162" s="98"/>
      <c r="P162" s="98"/>
      <c r="Q162" s="98"/>
      <c r="R162" s="98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</row>
    <row r="163" spans="1:31" ht="15.75" customHeight="1">
      <c r="A163" s="93"/>
      <c r="B163" s="98"/>
      <c r="C163" s="98"/>
      <c r="D163" s="98"/>
      <c r="E163" s="101"/>
      <c r="F163" s="98"/>
      <c r="G163" s="101"/>
      <c r="H163" s="98"/>
      <c r="I163" s="98"/>
      <c r="J163" s="98"/>
      <c r="K163" s="98"/>
      <c r="L163" s="98"/>
      <c r="M163" s="100"/>
      <c r="N163" s="98"/>
      <c r="O163" s="98"/>
      <c r="P163" s="98"/>
      <c r="Q163" s="98"/>
      <c r="R163" s="98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</row>
    <row r="164" spans="1:31" ht="15.75" customHeight="1">
      <c r="A164" s="93"/>
      <c r="B164" s="98"/>
      <c r="C164" s="98"/>
      <c r="D164" s="98"/>
      <c r="E164" s="101"/>
      <c r="F164" s="98"/>
      <c r="G164" s="101"/>
      <c r="H164" s="98"/>
      <c r="I164" s="98"/>
      <c r="J164" s="98"/>
      <c r="K164" s="98"/>
      <c r="L164" s="98"/>
      <c r="M164" s="100"/>
      <c r="N164" s="98"/>
      <c r="O164" s="98"/>
      <c r="P164" s="98"/>
      <c r="Q164" s="98"/>
      <c r="R164" s="98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</row>
    <row r="165" spans="1:31" ht="15.75" customHeight="1">
      <c r="A165" s="93"/>
      <c r="B165" s="98"/>
      <c r="C165" s="98"/>
      <c r="D165" s="98"/>
      <c r="E165" s="101"/>
      <c r="F165" s="98"/>
      <c r="G165" s="101"/>
      <c r="H165" s="98"/>
      <c r="I165" s="98"/>
      <c r="J165" s="98"/>
      <c r="K165" s="98"/>
      <c r="L165" s="98"/>
      <c r="M165" s="100"/>
      <c r="N165" s="98"/>
      <c r="O165" s="98"/>
      <c r="P165" s="98"/>
      <c r="Q165" s="98"/>
      <c r="R165" s="98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</row>
    <row r="166" spans="1:31" ht="15.75" customHeight="1">
      <c r="A166" s="93"/>
      <c r="B166" s="98"/>
      <c r="C166" s="98"/>
      <c r="D166" s="98"/>
      <c r="E166" s="101"/>
      <c r="F166" s="98"/>
      <c r="G166" s="101"/>
      <c r="H166" s="98"/>
      <c r="I166" s="98"/>
      <c r="J166" s="98"/>
      <c r="K166" s="98"/>
      <c r="L166" s="98"/>
      <c r="M166" s="100"/>
      <c r="N166" s="98"/>
      <c r="O166" s="98"/>
      <c r="P166" s="98"/>
      <c r="Q166" s="98"/>
      <c r="R166" s="98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</row>
    <row r="167" spans="1:31" ht="15.75" customHeight="1">
      <c r="A167" s="93"/>
      <c r="B167" s="98"/>
      <c r="C167" s="98"/>
      <c r="D167" s="98"/>
      <c r="E167" s="101"/>
      <c r="F167" s="98"/>
      <c r="G167" s="101"/>
      <c r="H167" s="98"/>
      <c r="I167" s="98"/>
      <c r="J167" s="98"/>
      <c r="K167" s="98"/>
      <c r="L167" s="98"/>
      <c r="M167" s="100"/>
      <c r="N167" s="98"/>
      <c r="O167" s="98"/>
      <c r="P167" s="98"/>
      <c r="Q167" s="98"/>
      <c r="R167" s="98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</row>
    <row r="168" spans="1:31" ht="15.75" customHeight="1">
      <c r="A168" s="93"/>
      <c r="B168" s="98"/>
      <c r="C168" s="98"/>
      <c r="D168" s="98"/>
      <c r="E168" s="101"/>
      <c r="F168" s="98"/>
      <c r="G168" s="101"/>
      <c r="H168" s="98"/>
      <c r="I168" s="98"/>
      <c r="J168" s="98"/>
      <c r="K168" s="98"/>
      <c r="L168" s="98"/>
      <c r="M168" s="100"/>
      <c r="N168" s="98"/>
      <c r="O168" s="98"/>
      <c r="P168" s="98"/>
      <c r="Q168" s="98"/>
      <c r="R168" s="98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</row>
    <row r="169" spans="1:31" ht="15.75" customHeight="1">
      <c r="A169" s="93"/>
      <c r="B169" s="98"/>
      <c r="C169" s="98"/>
      <c r="D169" s="98"/>
      <c r="E169" s="101"/>
      <c r="F169" s="98"/>
      <c r="G169" s="101"/>
      <c r="H169" s="98"/>
      <c r="I169" s="98"/>
      <c r="J169" s="98"/>
      <c r="K169" s="98"/>
      <c r="L169" s="98"/>
      <c r="M169" s="100"/>
      <c r="N169" s="98"/>
      <c r="O169" s="98"/>
      <c r="P169" s="98"/>
      <c r="Q169" s="98"/>
      <c r="R169" s="98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</row>
    <row r="170" spans="1:31" ht="15.75" customHeight="1">
      <c r="A170" s="93"/>
      <c r="B170" s="98"/>
      <c r="C170" s="98"/>
      <c r="D170" s="98"/>
      <c r="E170" s="101"/>
      <c r="F170" s="98"/>
      <c r="G170" s="101"/>
      <c r="H170" s="98"/>
      <c r="I170" s="98"/>
      <c r="J170" s="98"/>
      <c r="K170" s="98"/>
      <c r="L170" s="98"/>
      <c r="M170" s="100"/>
      <c r="N170" s="98"/>
      <c r="O170" s="98"/>
      <c r="P170" s="98"/>
      <c r="Q170" s="98"/>
      <c r="R170" s="98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</row>
    <row r="171" spans="1:31" ht="15.75" customHeight="1">
      <c r="A171" s="93"/>
      <c r="B171" s="98"/>
      <c r="C171" s="98"/>
      <c r="D171" s="98"/>
      <c r="E171" s="101"/>
      <c r="F171" s="98"/>
      <c r="G171" s="101"/>
      <c r="H171" s="98"/>
      <c r="I171" s="98"/>
      <c r="J171" s="98"/>
      <c r="K171" s="98"/>
      <c r="L171" s="98"/>
      <c r="M171" s="100"/>
      <c r="N171" s="98"/>
      <c r="O171" s="98"/>
      <c r="P171" s="98"/>
      <c r="Q171" s="98"/>
      <c r="R171" s="98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</row>
    <row r="172" spans="1:31" ht="15.75" customHeight="1">
      <c r="A172" s="93"/>
      <c r="B172" s="98"/>
      <c r="C172" s="98"/>
      <c r="D172" s="98"/>
      <c r="E172" s="101"/>
      <c r="F172" s="98"/>
      <c r="G172" s="101"/>
      <c r="H172" s="98"/>
      <c r="I172" s="98"/>
      <c r="J172" s="98"/>
      <c r="K172" s="98"/>
      <c r="L172" s="98"/>
      <c r="M172" s="100"/>
      <c r="N172" s="98"/>
      <c r="O172" s="98"/>
      <c r="P172" s="98"/>
      <c r="Q172" s="98"/>
      <c r="R172" s="98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</row>
    <row r="173" spans="1:31" ht="15.75" customHeight="1">
      <c r="A173" s="93"/>
      <c r="B173" s="98"/>
      <c r="C173" s="98"/>
      <c r="D173" s="98"/>
      <c r="E173" s="101"/>
      <c r="F173" s="98"/>
      <c r="G173" s="101"/>
      <c r="H173" s="98"/>
      <c r="I173" s="98"/>
      <c r="J173" s="98"/>
      <c r="K173" s="98"/>
      <c r="L173" s="98"/>
      <c r="M173" s="100"/>
      <c r="N173" s="98"/>
      <c r="O173" s="98"/>
      <c r="P173" s="98"/>
      <c r="Q173" s="98"/>
      <c r="R173" s="98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</row>
    <row r="174" spans="1:31" ht="15.75" customHeight="1">
      <c r="A174" s="93"/>
      <c r="B174" s="98"/>
      <c r="C174" s="98"/>
      <c r="D174" s="98"/>
      <c r="E174" s="101"/>
      <c r="F174" s="98"/>
      <c r="G174" s="101"/>
      <c r="H174" s="98"/>
      <c r="I174" s="98"/>
      <c r="J174" s="98"/>
      <c r="K174" s="98"/>
      <c r="L174" s="98"/>
      <c r="M174" s="100"/>
      <c r="N174" s="98"/>
      <c r="O174" s="98"/>
      <c r="P174" s="98"/>
      <c r="Q174" s="98"/>
      <c r="R174" s="98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</row>
    <row r="175" spans="1:31" ht="15.75" customHeight="1">
      <c r="A175" s="93"/>
      <c r="B175" s="98"/>
      <c r="C175" s="98"/>
      <c r="D175" s="98"/>
      <c r="E175" s="101"/>
      <c r="F175" s="98"/>
      <c r="G175" s="101"/>
      <c r="H175" s="98"/>
      <c r="I175" s="98"/>
      <c r="J175" s="98"/>
      <c r="K175" s="98"/>
      <c r="L175" s="98"/>
      <c r="M175" s="100"/>
      <c r="N175" s="98"/>
      <c r="O175" s="98"/>
      <c r="P175" s="98"/>
      <c r="Q175" s="98"/>
      <c r="R175" s="98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</row>
    <row r="176" spans="1:31" ht="15.75" customHeight="1">
      <c r="A176" s="93"/>
      <c r="B176" s="98"/>
      <c r="C176" s="98"/>
      <c r="D176" s="98"/>
      <c r="E176" s="101"/>
      <c r="F176" s="98"/>
      <c r="G176" s="101"/>
      <c r="H176" s="98"/>
      <c r="I176" s="98"/>
      <c r="J176" s="98"/>
      <c r="K176" s="98"/>
      <c r="L176" s="98"/>
      <c r="M176" s="100"/>
      <c r="N176" s="98"/>
      <c r="O176" s="98"/>
      <c r="P176" s="98"/>
      <c r="Q176" s="98"/>
      <c r="R176" s="98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</row>
    <row r="177" spans="1:31" ht="15.75" customHeight="1">
      <c r="A177" s="93"/>
      <c r="B177" s="98"/>
      <c r="C177" s="98"/>
      <c r="D177" s="98"/>
      <c r="E177" s="101"/>
      <c r="F177" s="98"/>
      <c r="G177" s="101"/>
      <c r="H177" s="98"/>
      <c r="I177" s="98"/>
      <c r="J177" s="98"/>
      <c r="K177" s="98"/>
      <c r="L177" s="98"/>
      <c r="M177" s="100"/>
      <c r="N177" s="98"/>
      <c r="O177" s="98"/>
      <c r="P177" s="98"/>
      <c r="Q177" s="98"/>
      <c r="R177" s="98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</row>
    <row r="178" spans="1:31" ht="15.75" customHeight="1">
      <c r="A178" s="93"/>
      <c r="B178" s="98"/>
      <c r="C178" s="98"/>
      <c r="D178" s="98"/>
      <c r="E178" s="101"/>
      <c r="F178" s="98"/>
      <c r="G178" s="101"/>
      <c r="H178" s="98"/>
      <c r="I178" s="98"/>
      <c r="J178" s="98"/>
      <c r="K178" s="98"/>
      <c r="L178" s="98"/>
      <c r="M178" s="100"/>
      <c r="N178" s="98"/>
      <c r="O178" s="98"/>
      <c r="P178" s="98"/>
      <c r="Q178" s="98"/>
      <c r="R178" s="98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</row>
    <row r="179" spans="1:31" ht="15.75" customHeight="1">
      <c r="A179" s="93"/>
      <c r="B179" s="98"/>
      <c r="C179" s="98"/>
      <c r="D179" s="98"/>
      <c r="E179" s="101"/>
      <c r="F179" s="98"/>
      <c r="G179" s="101"/>
      <c r="H179" s="98"/>
      <c r="I179" s="98"/>
      <c r="J179" s="98"/>
      <c r="K179" s="98"/>
      <c r="L179" s="98"/>
      <c r="M179" s="100"/>
      <c r="N179" s="98"/>
      <c r="O179" s="98"/>
      <c r="P179" s="98"/>
      <c r="Q179" s="98"/>
      <c r="R179" s="98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</row>
    <row r="180" spans="1:31" ht="15.75" customHeight="1">
      <c r="A180" s="93"/>
      <c r="B180" s="98"/>
      <c r="C180" s="98"/>
      <c r="D180" s="98"/>
      <c r="E180" s="101"/>
      <c r="F180" s="98"/>
      <c r="G180" s="101"/>
      <c r="H180" s="98"/>
      <c r="I180" s="98"/>
      <c r="J180" s="98"/>
      <c r="K180" s="98"/>
      <c r="L180" s="98"/>
      <c r="M180" s="100"/>
      <c r="N180" s="98"/>
      <c r="O180" s="98"/>
      <c r="P180" s="98"/>
      <c r="Q180" s="98"/>
      <c r="R180" s="98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</row>
    <row r="181" spans="1:31" ht="15.75" customHeight="1">
      <c r="A181" s="93"/>
      <c r="B181" s="98"/>
      <c r="C181" s="98"/>
      <c r="D181" s="98"/>
      <c r="E181" s="101"/>
      <c r="F181" s="98"/>
      <c r="G181" s="101"/>
      <c r="H181" s="98"/>
      <c r="I181" s="98"/>
      <c r="J181" s="98"/>
      <c r="K181" s="98"/>
      <c r="L181" s="98"/>
      <c r="M181" s="100"/>
      <c r="N181" s="98"/>
      <c r="O181" s="98"/>
      <c r="P181" s="98"/>
      <c r="Q181" s="98"/>
      <c r="R181" s="98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</row>
    <row r="182" spans="1:31" ht="15.75" customHeight="1">
      <c r="A182" s="93"/>
      <c r="B182" s="98"/>
      <c r="C182" s="98"/>
      <c r="D182" s="98"/>
      <c r="E182" s="101"/>
      <c r="F182" s="98"/>
      <c r="G182" s="101"/>
      <c r="H182" s="98"/>
      <c r="I182" s="98"/>
      <c r="J182" s="98"/>
      <c r="K182" s="98"/>
      <c r="L182" s="98"/>
      <c r="M182" s="100"/>
      <c r="N182" s="98"/>
      <c r="O182" s="98"/>
      <c r="P182" s="98"/>
      <c r="Q182" s="98"/>
      <c r="R182" s="98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</row>
    <row r="183" spans="1:31" ht="15.75" customHeight="1">
      <c r="A183" s="93"/>
      <c r="B183" s="98"/>
      <c r="C183" s="98"/>
      <c r="D183" s="98"/>
      <c r="E183" s="101"/>
      <c r="F183" s="98"/>
      <c r="G183" s="101"/>
      <c r="H183" s="98"/>
      <c r="I183" s="98"/>
      <c r="J183" s="98"/>
      <c r="K183" s="98"/>
      <c r="L183" s="98"/>
      <c r="M183" s="100"/>
      <c r="N183" s="98"/>
      <c r="O183" s="98"/>
      <c r="P183" s="98"/>
      <c r="Q183" s="98"/>
      <c r="R183" s="98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</row>
    <row r="184" spans="1:31" ht="15.75" customHeight="1">
      <c r="A184" s="93"/>
      <c r="B184" s="98"/>
      <c r="C184" s="98"/>
      <c r="D184" s="98"/>
      <c r="E184" s="101"/>
      <c r="F184" s="98"/>
      <c r="G184" s="101"/>
      <c r="H184" s="98"/>
      <c r="I184" s="98"/>
      <c r="J184" s="98"/>
      <c r="K184" s="98"/>
      <c r="L184" s="98"/>
      <c r="M184" s="100"/>
      <c r="N184" s="98"/>
      <c r="O184" s="98"/>
      <c r="P184" s="98"/>
      <c r="Q184" s="98"/>
      <c r="R184" s="98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</row>
    <row r="185" spans="1:31" ht="15.75" customHeight="1">
      <c r="A185" s="93"/>
      <c r="B185" s="98"/>
      <c r="C185" s="98"/>
      <c r="D185" s="98"/>
      <c r="E185" s="101"/>
      <c r="F185" s="98"/>
      <c r="G185" s="101"/>
      <c r="H185" s="98"/>
      <c r="I185" s="98"/>
      <c r="J185" s="98"/>
      <c r="K185" s="98"/>
      <c r="L185" s="98"/>
      <c r="M185" s="100"/>
      <c r="N185" s="98"/>
      <c r="O185" s="98"/>
      <c r="P185" s="98"/>
      <c r="Q185" s="98"/>
      <c r="R185" s="98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</row>
    <row r="186" spans="1:31" ht="15.75" customHeight="1">
      <c r="A186" s="93"/>
      <c r="B186" s="98"/>
      <c r="C186" s="98"/>
      <c r="D186" s="98"/>
      <c r="E186" s="101"/>
      <c r="F186" s="98"/>
      <c r="G186" s="101"/>
      <c r="H186" s="98"/>
      <c r="I186" s="98"/>
      <c r="J186" s="98"/>
      <c r="K186" s="98"/>
      <c r="L186" s="98"/>
      <c r="M186" s="100"/>
      <c r="N186" s="98"/>
      <c r="O186" s="98"/>
      <c r="P186" s="98"/>
      <c r="Q186" s="98"/>
      <c r="R186" s="98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</row>
    <row r="187" spans="1:31" ht="15.75" customHeight="1">
      <c r="A187" s="93"/>
      <c r="B187" s="98"/>
      <c r="C187" s="98"/>
      <c r="D187" s="98"/>
      <c r="E187" s="101"/>
      <c r="F187" s="98"/>
      <c r="G187" s="101"/>
      <c r="H187" s="98"/>
      <c r="I187" s="98"/>
      <c r="J187" s="98"/>
      <c r="K187" s="98"/>
      <c r="L187" s="98"/>
      <c r="M187" s="100"/>
      <c r="N187" s="98"/>
      <c r="O187" s="98"/>
      <c r="P187" s="98"/>
      <c r="Q187" s="98"/>
      <c r="R187" s="98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</row>
    <row r="188" spans="1:31" ht="15.75" customHeight="1">
      <c r="A188" s="93"/>
      <c r="B188" s="98"/>
      <c r="C188" s="98"/>
      <c r="D188" s="98"/>
      <c r="E188" s="101"/>
      <c r="F188" s="98"/>
      <c r="G188" s="101"/>
      <c r="H188" s="98"/>
      <c r="I188" s="98"/>
      <c r="J188" s="98"/>
      <c r="K188" s="98"/>
      <c r="L188" s="98"/>
      <c r="M188" s="100"/>
      <c r="N188" s="98"/>
      <c r="O188" s="98"/>
      <c r="P188" s="98"/>
      <c r="Q188" s="98"/>
      <c r="R188" s="98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</row>
    <row r="189" spans="1:31" ht="15.75" customHeight="1">
      <c r="A189" s="93"/>
      <c r="B189" s="98"/>
      <c r="C189" s="98"/>
      <c r="D189" s="98"/>
      <c r="E189" s="101"/>
      <c r="F189" s="98"/>
      <c r="G189" s="101"/>
      <c r="H189" s="98"/>
      <c r="I189" s="98"/>
      <c r="J189" s="98"/>
      <c r="K189" s="98"/>
      <c r="L189" s="98"/>
      <c r="M189" s="100"/>
      <c r="N189" s="98"/>
      <c r="O189" s="98"/>
      <c r="P189" s="98"/>
      <c r="Q189" s="98"/>
      <c r="R189" s="98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</row>
    <row r="190" spans="1:31" ht="15.75" customHeight="1">
      <c r="A190" s="93"/>
      <c r="B190" s="98"/>
      <c r="C190" s="98"/>
      <c r="D190" s="98"/>
      <c r="E190" s="101"/>
      <c r="F190" s="98"/>
      <c r="G190" s="101"/>
      <c r="H190" s="98"/>
      <c r="I190" s="98"/>
      <c r="J190" s="98"/>
      <c r="K190" s="98"/>
      <c r="L190" s="98"/>
      <c r="M190" s="100"/>
      <c r="N190" s="98"/>
      <c r="O190" s="98"/>
      <c r="P190" s="98"/>
      <c r="Q190" s="98"/>
      <c r="R190" s="98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</row>
    <row r="191" spans="1:31" ht="15.75" customHeight="1">
      <c r="A191" s="93"/>
      <c r="B191" s="98"/>
      <c r="C191" s="98"/>
      <c r="D191" s="98"/>
      <c r="E191" s="101"/>
      <c r="F191" s="98"/>
      <c r="G191" s="101"/>
      <c r="H191" s="98"/>
      <c r="I191" s="98"/>
      <c r="J191" s="98"/>
      <c r="K191" s="98"/>
      <c r="L191" s="98"/>
      <c r="M191" s="100"/>
      <c r="N191" s="98"/>
      <c r="O191" s="98"/>
      <c r="P191" s="98"/>
      <c r="Q191" s="98"/>
      <c r="R191" s="98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</row>
    <row r="192" spans="1:31" ht="15.75" customHeight="1">
      <c r="A192" s="93"/>
      <c r="B192" s="98"/>
      <c r="C192" s="98"/>
      <c r="D192" s="98"/>
      <c r="E192" s="101"/>
      <c r="F192" s="98"/>
      <c r="G192" s="101"/>
      <c r="H192" s="98"/>
      <c r="I192" s="98"/>
      <c r="J192" s="98"/>
      <c r="K192" s="98"/>
      <c r="L192" s="98"/>
      <c r="M192" s="100"/>
      <c r="N192" s="98"/>
      <c r="O192" s="98"/>
      <c r="P192" s="98"/>
      <c r="Q192" s="98"/>
      <c r="R192" s="98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</row>
    <row r="193" spans="1:31" ht="15.75" customHeight="1">
      <c r="A193" s="93"/>
      <c r="B193" s="98"/>
      <c r="C193" s="98"/>
      <c r="D193" s="98"/>
      <c r="E193" s="101"/>
      <c r="F193" s="98"/>
      <c r="G193" s="101"/>
      <c r="H193" s="98"/>
      <c r="I193" s="98"/>
      <c r="J193" s="98"/>
      <c r="K193" s="98"/>
      <c r="L193" s="98"/>
      <c r="M193" s="100"/>
      <c r="N193" s="98"/>
      <c r="O193" s="98"/>
      <c r="P193" s="98"/>
      <c r="Q193" s="98"/>
      <c r="R193" s="98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</row>
    <row r="194" spans="1:31" ht="15.75" customHeight="1">
      <c r="A194" s="93"/>
      <c r="B194" s="98"/>
      <c r="C194" s="98"/>
      <c r="D194" s="98"/>
      <c r="E194" s="101"/>
      <c r="F194" s="98"/>
      <c r="G194" s="101"/>
      <c r="H194" s="98"/>
      <c r="I194" s="98"/>
      <c r="J194" s="98"/>
      <c r="K194" s="98"/>
      <c r="L194" s="98"/>
      <c r="M194" s="100"/>
      <c r="N194" s="98"/>
      <c r="O194" s="98"/>
      <c r="P194" s="98"/>
      <c r="Q194" s="98"/>
      <c r="R194" s="98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</row>
    <row r="195" spans="1:31" ht="15.75" customHeight="1">
      <c r="A195" s="93"/>
      <c r="B195" s="98"/>
      <c r="C195" s="98"/>
      <c r="D195" s="98"/>
      <c r="E195" s="101"/>
      <c r="F195" s="98"/>
      <c r="G195" s="101"/>
      <c r="H195" s="98"/>
      <c r="I195" s="98"/>
      <c r="J195" s="98"/>
      <c r="K195" s="98"/>
      <c r="L195" s="98"/>
      <c r="M195" s="100"/>
      <c r="N195" s="98"/>
      <c r="O195" s="98"/>
      <c r="P195" s="98"/>
      <c r="Q195" s="98"/>
      <c r="R195" s="98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</row>
    <row r="196" spans="1:31" ht="15.75" customHeight="1">
      <c r="A196" s="93"/>
      <c r="B196" s="98"/>
      <c r="C196" s="98"/>
      <c r="D196" s="98"/>
      <c r="E196" s="101"/>
      <c r="F196" s="98"/>
      <c r="G196" s="101"/>
      <c r="H196" s="98"/>
      <c r="I196" s="98"/>
      <c r="J196" s="98"/>
      <c r="K196" s="98"/>
      <c r="L196" s="98"/>
      <c r="M196" s="100"/>
      <c r="N196" s="98"/>
      <c r="O196" s="98"/>
      <c r="P196" s="98"/>
      <c r="Q196" s="98"/>
      <c r="R196" s="98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</row>
    <row r="197" spans="1:31" ht="15.75" customHeight="1">
      <c r="A197" s="93"/>
      <c r="B197" s="98"/>
      <c r="C197" s="98"/>
      <c r="D197" s="98"/>
      <c r="E197" s="101"/>
      <c r="F197" s="98"/>
      <c r="G197" s="101"/>
      <c r="H197" s="98"/>
      <c r="I197" s="98"/>
      <c r="J197" s="98"/>
      <c r="K197" s="98"/>
      <c r="L197" s="98"/>
      <c r="M197" s="100"/>
      <c r="N197" s="98"/>
      <c r="O197" s="98"/>
      <c r="P197" s="98"/>
      <c r="Q197" s="98"/>
      <c r="R197" s="98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</row>
    <row r="198" spans="1:31" ht="15.75" customHeight="1">
      <c r="A198" s="93"/>
      <c r="B198" s="98"/>
      <c r="C198" s="98"/>
      <c r="D198" s="98"/>
      <c r="E198" s="101"/>
      <c r="F198" s="98"/>
      <c r="G198" s="101"/>
      <c r="H198" s="98"/>
      <c r="I198" s="98"/>
      <c r="J198" s="98"/>
      <c r="K198" s="98"/>
      <c r="L198" s="98"/>
      <c r="M198" s="100"/>
      <c r="N198" s="98"/>
      <c r="O198" s="98"/>
      <c r="P198" s="98"/>
      <c r="Q198" s="98"/>
      <c r="R198" s="98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</row>
    <row r="199" spans="1:31" ht="15.75" customHeight="1">
      <c r="A199" s="93"/>
      <c r="B199" s="98"/>
      <c r="C199" s="98"/>
      <c r="D199" s="98"/>
      <c r="E199" s="101"/>
      <c r="F199" s="98"/>
      <c r="G199" s="101"/>
      <c r="H199" s="98"/>
      <c r="I199" s="98"/>
      <c r="J199" s="98"/>
      <c r="K199" s="98"/>
      <c r="L199" s="98"/>
      <c r="M199" s="100"/>
      <c r="N199" s="98"/>
      <c r="O199" s="98"/>
      <c r="P199" s="98"/>
      <c r="Q199" s="98"/>
      <c r="R199" s="98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</row>
    <row r="200" spans="1:31" ht="15.75" customHeight="1">
      <c r="A200" s="93"/>
      <c r="B200" s="98"/>
      <c r="C200" s="98"/>
      <c r="D200" s="98"/>
      <c r="E200" s="101"/>
      <c r="F200" s="98"/>
      <c r="G200" s="101"/>
      <c r="H200" s="98"/>
      <c r="I200" s="98"/>
      <c r="J200" s="98"/>
      <c r="K200" s="98"/>
      <c r="L200" s="98"/>
      <c r="M200" s="100"/>
      <c r="N200" s="98"/>
      <c r="O200" s="98"/>
      <c r="P200" s="98"/>
      <c r="Q200" s="98"/>
      <c r="R200" s="98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</row>
    <row r="201" spans="1:31" ht="15.75" customHeight="1">
      <c r="A201" s="93"/>
      <c r="B201" s="98"/>
      <c r="C201" s="98"/>
      <c r="D201" s="98"/>
      <c r="E201" s="101"/>
      <c r="F201" s="98"/>
      <c r="G201" s="101"/>
      <c r="H201" s="98"/>
      <c r="I201" s="98"/>
      <c r="J201" s="98"/>
      <c r="K201" s="98"/>
      <c r="L201" s="98"/>
      <c r="M201" s="100"/>
      <c r="N201" s="98"/>
      <c r="O201" s="98"/>
      <c r="P201" s="98"/>
      <c r="Q201" s="98"/>
      <c r="R201" s="98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</row>
    <row r="202" spans="1:31" ht="15.75" customHeight="1">
      <c r="A202" s="93"/>
      <c r="B202" s="98"/>
      <c r="C202" s="98"/>
      <c r="D202" s="98"/>
      <c r="E202" s="101"/>
      <c r="F202" s="98"/>
      <c r="G202" s="101"/>
      <c r="H202" s="98"/>
      <c r="I202" s="98"/>
      <c r="J202" s="98"/>
      <c r="K202" s="98"/>
      <c r="L202" s="98"/>
      <c r="M202" s="100"/>
      <c r="N202" s="98"/>
      <c r="O202" s="98"/>
      <c r="P202" s="98"/>
      <c r="Q202" s="98"/>
      <c r="R202" s="98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</row>
    <row r="203" spans="1:31" ht="15.75" customHeight="1">
      <c r="A203" s="93"/>
      <c r="B203" s="98"/>
      <c r="C203" s="98"/>
      <c r="D203" s="98"/>
      <c r="E203" s="101"/>
      <c r="F203" s="98"/>
      <c r="G203" s="101"/>
      <c r="H203" s="98"/>
      <c r="I203" s="98"/>
      <c r="J203" s="98"/>
      <c r="K203" s="98"/>
      <c r="L203" s="98"/>
      <c r="M203" s="100"/>
      <c r="N203" s="98"/>
      <c r="O203" s="98"/>
      <c r="P203" s="98"/>
      <c r="Q203" s="98"/>
      <c r="R203" s="98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</row>
    <row r="204" spans="1:31" ht="15.75" customHeight="1">
      <c r="A204" s="93"/>
      <c r="B204" s="111"/>
      <c r="C204" s="111"/>
      <c r="D204" s="111"/>
      <c r="E204" s="112"/>
      <c r="F204" s="111"/>
      <c r="G204" s="112"/>
      <c r="H204" s="111"/>
      <c r="I204" s="111"/>
      <c r="J204" s="111"/>
      <c r="K204" s="111"/>
      <c r="L204" s="98"/>
      <c r="M204" s="100"/>
      <c r="N204" s="98"/>
      <c r="O204" s="98"/>
      <c r="P204" s="98"/>
      <c r="Q204" s="98"/>
      <c r="R204" s="98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</row>
    <row r="205" spans="1:31" ht="15.75" customHeight="1">
      <c r="A205" s="93"/>
      <c r="B205" s="111"/>
      <c r="C205" s="111"/>
      <c r="D205" s="111"/>
      <c r="E205" s="112"/>
      <c r="F205" s="111"/>
      <c r="G205" s="112"/>
      <c r="H205" s="111"/>
      <c r="I205" s="111"/>
      <c r="J205" s="111"/>
      <c r="K205" s="111"/>
      <c r="L205" s="98"/>
      <c r="M205" s="100"/>
      <c r="N205" s="98"/>
      <c r="O205" s="98"/>
      <c r="P205" s="98"/>
      <c r="Q205" s="98"/>
      <c r="R205" s="98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</row>
    <row r="206" spans="1:31" ht="15.75" customHeight="1">
      <c r="A206" s="93"/>
      <c r="B206" s="111"/>
      <c r="C206" s="111"/>
      <c r="D206" s="111"/>
      <c r="E206" s="112"/>
      <c r="F206" s="111"/>
      <c r="G206" s="112"/>
      <c r="H206" s="111"/>
      <c r="I206" s="111"/>
      <c r="J206" s="111"/>
      <c r="K206" s="111"/>
      <c r="L206" s="98"/>
      <c r="M206" s="100"/>
      <c r="N206" s="98"/>
      <c r="O206" s="98"/>
      <c r="P206" s="98"/>
      <c r="Q206" s="98"/>
      <c r="R206" s="98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</row>
    <row r="207" spans="1:31" ht="15.75" customHeight="1">
      <c r="A207" s="93"/>
      <c r="B207" s="111"/>
      <c r="C207" s="111"/>
      <c r="D207" s="111"/>
      <c r="E207" s="112"/>
      <c r="F207" s="111"/>
      <c r="G207" s="112"/>
      <c r="H207" s="111"/>
      <c r="I207" s="111"/>
      <c r="J207" s="111"/>
      <c r="K207" s="111"/>
      <c r="L207" s="98"/>
      <c r="M207" s="100"/>
      <c r="N207" s="98"/>
      <c r="O207" s="98"/>
      <c r="P207" s="98"/>
      <c r="Q207" s="98"/>
      <c r="R207" s="98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</row>
    <row r="208" spans="1:31" ht="15.75" customHeight="1">
      <c r="A208" s="93"/>
      <c r="B208" s="111"/>
      <c r="C208" s="111"/>
      <c r="D208" s="111"/>
      <c r="E208" s="112"/>
      <c r="F208" s="111"/>
      <c r="G208" s="112"/>
      <c r="H208" s="111"/>
      <c r="I208" s="111"/>
      <c r="J208" s="111"/>
      <c r="K208" s="111"/>
      <c r="L208" s="98"/>
      <c r="M208" s="100"/>
      <c r="N208" s="98"/>
      <c r="O208" s="98"/>
      <c r="P208" s="98"/>
      <c r="Q208" s="98"/>
      <c r="R208" s="98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</row>
    <row r="209" spans="1:31" ht="15.75" customHeight="1">
      <c r="A209" s="93"/>
      <c r="B209" s="111"/>
      <c r="C209" s="111"/>
      <c r="D209" s="111"/>
      <c r="E209" s="112"/>
      <c r="F209" s="111"/>
      <c r="G209" s="112"/>
      <c r="H209" s="111"/>
      <c r="I209" s="111"/>
      <c r="J209" s="111"/>
      <c r="K209" s="111"/>
      <c r="L209" s="98"/>
      <c r="M209" s="100"/>
      <c r="N209" s="98"/>
      <c r="O209" s="98"/>
      <c r="P209" s="98"/>
      <c r="Q209" s="98"/>
      <c r="R209" s="98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</row>
    <row r="210" spans="1:31" ht="15.75" customHeight="1">
      <c r="A210" s="93"/>
      <c r="B210" s="111"/>
      <c r="C210" s="111"/>
      <c r="D210" s="111"/>
      <c r="E210" s="112"/>
      <c r="F210" s="111"/>
      <c r="G210" s="112"/>
      <c r="H210" s="111"/>
      <c r="I210" s="111"/>
      <c r="J210" s="111"/>
      <c r="K210" s="111"/>
      <c r="L210" s="98"/>
      <c r="M210" s="100"/>
      <c r="N210" s="98"/>
      <c r="O210" s="98"/>
      <c r="P210" s="98"/>
      <c r="Q210" s="98"/>
      <c r="R210" s="98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</row>
    <row r="211" spans="1:31" ht="15.75" customHeight="1">
      <c r="A211" s="93"/>
      <c r="B211" s="111"/>
      <c r="C211" s="111"/>
      <c r="D211" s="111"/>
      <c r="E211" s="112"/>
      <c r="F211" s="111"/>
      <c r="G211" s="112"/>
      <c r="H211" s="111"/>
      <c r="I211" s="111"/>
      <c r="J211" s="111"/>
      <c r="K211" s="111"/>
      <c r="L211" s="98"/>
      <c r="M211" s="100"/>
      <c r="N211" s="98"/>
      <c r="O211" s="98"/>
      <c r="P211" s="98"/>
      <c r="Q211" s="98"/>
      <c r="R211" s="98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</row>
    <row r="212" spans="1:31" ht="15.75" customHeight="1">
      <c r="A212" s="93"/>
      <c r="B212" s="111"/>
      <c r="C212" s="111"/>
      <c r="D212" s="111"/>
      <c r="E212" s="112"/>
      <c r="F212" s="111"/>
      <c r="G212" s="112"/>
      <c r="H212" s="111"/>
      <c r="I212" s="111"/>
      <c r="J212" s="111"/>
      <c r="K212" s="111"/>
      <c r="L212" s="98"/>
      <c r="M212" s="100"/>
      <c r="N212" s="98"/>
      <c r="O212" s="98"/>
      <c r="P212" s="98"/>
      <c r="Q212" s="98"/>
      <c r="R212" s="98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</row>
    <row r="213" spans="1:31" ht="15.75" customHeight="1">
      <c r="A213" s="93"/>
      <c r="B213" s="111"/>
      <c r="C213" s="111"/>
      <c r="D213" s="111"/>
      <c r="E213" s="112"/>
      <c r="F213" s="111"/>
      <c r="G213" s="112"/>
      <c r="H213" s="111"/>
      <c r="I213" s="111"/>
      <c r="J213" s="111"/>
      <c r="K213" s="111"/>
      <c r="L213" s="98"/>
      <c r="M213" s="100"/>
      <c r="N213" s="98"/>
      <c r="O213" s="98"/>
      <c r="P213" s="98"/>
      <c r="Q213" s="98"/>
      <c r="R213" s="98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</row>
    <row r="214" spans="1:31" ht="15.75" customHeight="1">
      <c r="A214" s="93"/>
      <c r="B214" s="111"/>
      <c r="C214" s="111"/>
      <c r="D214" s="111"/>
      <c r="E214" s="112"/>
      <c r="F214" s="111"/>
      <c r="G214" s="112"/>
      <c r="H214" s="111"/>
      <c r="I214" s="111"/>
      <c r="J214" s="111"/>
      <c r="K214" s="111"/>
      <c r="L214" s="98"/>
      <c r="M214" s="100"/>
      <c r="N214" s="98"/>
      <c r="O214" s="98"/>
      <c r="P214" s="98"/>
      <c r="Q214" s="98"/>
      <c r="R214" s="98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</row>
    <row r="215" spans="1:31" ht="15.75" customHeight="1">
      <c r="A215" s="93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</row>
    <row r="216" spans="1:31" ht="15.75" customHeight="1">
      <c r="A216" s="93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</row>
    <row r="217" spans="1:31" ht="15.75" customHeight="1">
      <c r="A217" s="93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</row>
    <row r="218" spans="1:31" ht="15.75" customHeight="1">
      <c r="A218" s="93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</row>
    <row r="219" spans="1:31" ht="15.75" customHeight="1">
      <c r="A219" s="93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</row>
    <row r="220" spans="1:31" ht="15.75" customHeight="1">
      <c r="A220" s="93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</row>
    <row r="221" spans="1:31" ht="15.75" customHeight="1">
      <c r="A221" s="93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</row>
    <row r="222" spans="1:31" ht="15.75" customHeight="1">
      <c r="A222" s="93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</row>
    <row r="223" spans="1:31" ht="15.75" customHeight="1">
      <c r="A223" s="93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</row>
    <row r="224" spans="1:31" ht="15.75" customHeight="1">
      <c r="A224" s="93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</row>
    <row r="225" spans="1:31" ht="15.75" customHeight="1">
      <c r="A225" s="93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</row>
    <row r="226" spans="1:31" ht="15.75" customHeight="1">
      <c r="A226" s="93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</row>
    <row r="227" spans="1:31" ht="15.75" customHeight="1">
      <c r="A227" s="93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</row>
    <row r="228" spans="1:31" ht="15.75" customHeight="1">
      <c r="A228" s="93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</row>
    <row r="229" spans="1:31" ht="15.75" customHeight="1">
      <c r="A229" s="93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</row>
    <row r="230" spans="1:31" ht="15.75" customHeight="1">
      <c r="A230" s="93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</row>
    <row r="231" spans="1:31" ht="15.75" customHeight="1">
      <c r="A231" s="93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</row>
    <row r="232" spans="1:31" ht="15.75" customHeight="1">
      <c r="A232" s="93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</row>
    <row r="233" spans="1:31" ht="15.75" customHeight="1">
      <c r="A233" s="93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</row>
    <row r="234" spans="1:31" ht="15.75" customHeight="1">
      <c r="A234" s="93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</row>
    <row r="235" spans="1:31" ht="15.75" customHeight="1">
      <c r="A235" s="93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</row>
    <row r="236" spans="1:31" ht="15.75" customHeight="1">
      <c r="A236" s="93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</row>
    <row r="237" spans="1:31" ht="15.75" customHeight="1">
      <c r="A237" s="93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</row>
    <row r="238" spans="1:31" ht="15.75" customHeight="1">
      <c r="A238" s="93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</row>
    <row r="239" spans="1:31" ht="15.75" customHeight="1">
      <c r="A239" s="93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</row>
    <row r="240" spans="1:31" ht="15.75" customHeight="1">
      <c r="A240" s="93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</row>
    <row r="241" spans="1:31" ht="15.75" customHeight="1">
      <c r="A241" s="93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</row>
    <row r="242" spans="1:31" ht="15.75" customHeight="1">
      <c r="A242" s="93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</row>
    <row r="243" spans="1:31" ht="15.75" customHeight="1">
      <c r="A243" s="93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</row>
    <row r="244" spans="1:31" ht="15.75" customHeight="1">
      <c r="A244" s="93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</row>
    <row r="245" spans="1:31" ht="15.75" customHeight="1">
      <c r="A245" s="93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</row>
    <row r="246" spans="1:31" ht="15.75" customHeight="1">
      <c r="A246" s="93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</row>
    <row r="247" spans="1:31" ht="15.75" customHeight="1">
      <c r="A247" s="93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</row>
    <row r="248" spans="1:31" ht="15.75" customHeight="1">
      <c r="A248" s="93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</row>
    <row r="249" spans="1:31" ht="15.75" customHeight="1">
      <c r="A249" s="93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</row>
    <row r="250" spans="1:31" ht="15.75" customHeight="1">
      <c r="A250" s="93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</row>
    <row r="251" spans="1:31" ht="15.75" customHeight="1">
      <c r="A251" s="93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</row>
    <row r="252" spans="1:31" ht="15.75" customHeight="1">
      <c r="A252" s="93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</row>
    <row r="253" spans="1:31" ht="15.75" customHeight="1">
      <c r="A253" s="93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</row>
    <row r="254" spans="1:31" ht="15.75" customHeight="1">
      <c r="A254" s="93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</row>
    <row r="255" spans="1:31" ht="15.75" customHeight="1">
      <c r="A255" s="93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</row>
    <row r="256" spans="1:31" ht="15.75" customHeight="1">
      <c r="A256" s="93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</row>
    <row r="257" spans="1:31" ht="15.75" customHeight="1">
      <c r="A257" s="93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</row>
    <row r="258" spans="1:31" ht="15.75" customHeight="1">
      <c r="A258" s="93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</row>
    <row r="259" spans="1:31" ht="15.75" customHeight="1">
      <c r="A259" s="93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</row>
    <row r="260" spans="1:31" ht="15.75" customHeight="1">
      <c r="A260" s="93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</row>
    <row r="261" spans="1:31" ht="15.75" customHeight="1">
      <c r="A261" s="93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</row>
    <row r="262" spans="1:31" ht="15.75" customHeight="1">
      <c r="A262" s="93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</row>
    <row r="263" spans="1:31" ht="15.75" customHeight="1">
      <c r="A263" s="93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</row>
    <row r="264" spans="1:31" ht="15.75" customHeight="1">
      <c r="A264" s="93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</row>
    <row r="265" spans="1:31" ht="15.75" customHeight="1">
      <c r="A265" s="93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</row>
    <row r="266" spans="1:31" ht="15.75" customHeight="1">
      <c r="A266" s="93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</row>
    <row r="267" spans="1:31" ht="15.75" customHeight="1">
      <c r="A267" s="93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</row>
    <row r="268" spans="1:31" ht="15.75" customHeight="1">
      <c r="A268" s="93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</row>
    <row r="269" spans="1:31" ht="15.75" customHeight="1">
      <c r="A269" s="93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</row>
    <row r="270" spans="1:31" ht="15.75" customHeight="1">
      <c r="A270" s="93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</row>
    <row r="271" spans="1:31" ht="15.75" customHeight="1">
      <c r="A271" s="93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</row>
    <row r="272" spans="1:31" ht="15.75" customHeight="1">
      <c r="A272" s="93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</row>
    <row r="273" spans="1:31" ht="15.75" customHeight="1">
      <c r="A273" s="93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</row>
    <row r="274" spans="1:31" ht="15.75" customHeight="1">
      <c r="A274" s="93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</row>
    <row r="275" spans="1:31" ht="15.75" customHeight="1">
      <c r="A275" s="93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</row>
    <row r="276" spans="1:31" ht="15.75" customHeight="1">
      <c r="A276" s="93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</row>
    <row r="277" spans="1:31" ht="15.75" customHeight="1">
      <c r="A277" s="93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</row>
    <row r="278" spans="1:31" ht="15.75" customHeight="1">
      <c r="A278" s="93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</row>
    <row r="279" spans="1:31" ht="15.75" customHeight="1">
      <c r="A279" s="93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</row>
    <row r="280" spans="1:31" ht="15.75" customHeight="1">
      <c r="A280" s="93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</row>
    <row r="281" spans="1:31" ht="15.75" customHeight="1">
      <c r="A281" s="93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</row>
    <row r="282" spans="1:31" ht="15.75" customHeight="1">
      <c r="A282" s="93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</row>
    <row r="283" spans="1:31" ht="15.75" customHeight="1">
      <c r="A283" s="93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</row>
    <row r="284" spans="1:31" ht="15.75" customHeight="1">
      <c r="A284" s="93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</row>
    <row r="285" spans="1:31" ht="15.75" customHeight="1">
      <c r="A285" s="93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</row>
    <row r="286" spans="1:31" ht="15.75" customHeight="1">
      <c r="A286" s="93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</row>
    <row r="287" spans="1:31" ht="15.75" customHeight="1">
      <c r="A287" s="93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</row>
    <row r="288" spans="1:31" ht="15.75" customHeight="1">
      <c r="A288" s="93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</row>
    <row r="289" spans="1:31" ht="15.75" customHeight="1">
      <c r="A289" s="93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</row>
    <row r="290" spans="1:31" ht="15.75" customHeight="1">
      <c r="A290" s="93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</row>
    <row r="291" spans="1:31" ht="15.75" customHeight="1">
      <c r="A291" s="93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</row>
    <row r="292" spans="1:31" ht="15.75" customHeight="1">
      <c r="A292" s="93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</row>
    <row r="293" spans="1:31" ht="15.75" customHeight="1">
      <c r="A293" s="93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</row>
    <row r="294" spans="1:31" ht="15.75" customHeight="1">
      <c r="A294" s="93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</row>
    <row r="295" spans="1:31" ht="15.75" customHeight="1">
      <c r="A295" s="93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</row>
    <row r="296" spans="1:31" ht="15.75" customHeight="1">
      <c r="A296" s="93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</row>
    <row r="297" spans="1:31" ht="15.75" customHeight="1">
      <c r="A297" s="93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</row>
    <row r="298" spans="1:31" ht="15.75" customHeight="1">
      <c r="A298" s="93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</row>
    <row r="299" spans="1:31" ht="15.75" customHeight="1">
      <c r="A299" s="93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</row>
    <row r="300" spans="1:31" ht="15.75" customHeight="1">
      <c r="A300" s="93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</row>
    <row r="301" spans="1:31" ht="15.75" customHeight="1">
      <c r="A301" s="93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</row>
    <row r="302" spans="1:31" ht="15.75" customHeight="1">
      <c r="A302" s="93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</row>
    <row r="303" spans="1:31" ht="15.75" customHeight="1">
      <c r="A303" s="93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</row>
    <row r="304" spans="1:31" ht="15.75" customHeight="1">
      <c r="A304" s="93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</row>
    <row r="305" spans="1:31" ht="15.75" customHeight="1">
      <c r="A305" s="93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</row>
    <row r="306" spans="1:31" ht="15.75" customHeight="1">
      <c r="A306" s="93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</row>
    <row r="307" spans="1:31" ht="15.75" customHeight="1">
      <c r="A307" s="93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</row>
    <row r="308" spans="1:31" ht="15.75" customHeight="1">
      <c r="A308" s="93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</row>
    <row r="309" spans="1:31" ht="15.75" customHeight="1">
      <c r="A309" s="93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</row>
    <row r="310" spans="1:31" ht="15.75" customHeight="1">
      <c r="A310" s="93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</row>
    <row r="311" spans="1:31" ht="15.75" customHeight="1">
      <c r="A311" s="93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</row>
    <row r="312" spans="1:31" ht="15.75" customHeight="1">
      <c r="A312" s="93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</row>
    <row r="313" spans="1:31" ht="15.75" customHeight="1">
      <c r="A313" s="93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</row>
    <row r="314" spans="1:31" ht="15.75" customHeight="1">
      <c r="A314" s="93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</row>
    <row r="315" spans="1:31" ht="15.75" customHeight="1">
      <c r="A315" s="93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</row>
    <row r="316" spans="1:31" ht="15.75" customHeight="1">
      <c r="A316" s="93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</row>
    <row r="317" spans="1:31" ht="15.75" customHeight="1">
      <c r="A317" s="93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</row>
    <row r="318" spans="1:31" ht="15.75" customHeight="1">
      <c r="A318" s="93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</row>
    <row r="319" spans="1:31" ht="15.75" customHeight="1">
      <c r="A319" s="93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</row>
    <row r="320" spans="1:31" ht="15.75" customHeight="1">
      <c r="A320" s="93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</row>
    <row r="321" spans="1:31" ht="15.75" customHeight="1">
      <c r="A321" s="93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</row>
    <row r="322" spans="1:31" ht="15.75" customHeight="1">
      <c r="A322" s="93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</row>
    <row r="323" spans="1:31" ht="15.75" customHeight="1">
      <c r="A323" s="93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</row>
    <row r="324" spans="1:31" ht="15.75" customHeight="1">
      <c r="A324" s="93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</row>
    <row r="325" spans="1:31" ht="15.75" customHeight="1">
      <c r="A325" s="93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</row>
    <row r="326" spans="1:31" ht="15.75" customHeight="1">
      <c r="A326" s="93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</row>
    <row r="327" spans="1:31" ht="15.75" customHeight="1">
      <c r="A327" s="93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</row>
    <row r="328" spans="1:31" ht="15.75" customHeight="1">
      <c r="A328" s="93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</row>
    <row r="329" spans="1:31" ht="15.75" customHeight="1">
      <c r="A329" s="93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</row>
    <row r="330" spans="1:31" ht="15.75" customHeight="1">
      <c r="A330" s="93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</row>
    <row r="331" spans="1:31" ht="15.75" customHeight="1">
      <c r="A331" s="93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</row>
    <row r="332" spans="1:31" ht="15.75" customHeight="1">
      <c r="A332" s="93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</row>
    <row r="333" spans="1:31" ht="15.75" customHeight="1">
      <c r="A333" s="93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</row>
    <row r="334" spans="1:31" ht="15.75" customHeight="1">
      <c r="A334" s="93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</row>
    <row r="335" spans="1:31" ht="15.75" customHeight="1">
      <c r="A335" s="93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</row>
    <row r="336" spans="1:31" ht="15.75" customHeight="1">
      <c r="A336" s="93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</row>
    <row r="337" spans="1:31" ht="15.75" customHeight="1">
      <c r="A337" s="93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</row>
    <row r="338" spans="1:31" ht="15.75" customHeight="1">
      <c r="A338" s="93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</row>
    <row r="339" spans="1:31" ht="15.75" customHeight="1">
      <c r="A339" s="93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</row>
    <row r="340" spans="1:31" ht="15.75" customHeight="1">
      <c r="A340" s="93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</row>
    <row r="341" spans="1:31" ht="15.75" customHeight="1">
      <c r="A341" s="93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</row>
    <row r="342" spans="1:31" ht="15.75" customHeight="1">
      <c r="A342" s="93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</row>
    <row r="343" spans="1:31" ht="15.75" customHeight="1">
      <c r="A343" s="93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</row>
    <row r="344" spans="1:31" ht="15.75" customHeight="1">
      <c r="A344" s="93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</row>
    <row r="345" spans="1:31" ht="15.75" customHeight="1">
      <c r="A345" s="93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</row>
    <row r="346" spans="1:31" ht="15.75" customHeight="1">
      <c r="A346" s="93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</row>
    <row r="347" spans="1:31" ht="15.75" customHeight="1">
      <c r="A347" s="93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</row>
    <row r="348" spans="1:31" ht="15.75" customHeight="1">
      <c r="A348" s="93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</row>
    <row r="349" spans="1:31" ht="15.75" customHeight="1">
      <c r="A349" s="93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</row>
    <row r="350" spans="1:31" ht="15.75" customHeight="1">
      <c r="A350" s="93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</row>
    <row r="351" spans="1:31" ht="15.75" customHeight="1">
      <c r="A351" s="93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</row>
    <row r="352" spans="1:31" ht="15.75" customHeight="1">
      <c r="A352" s="93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</row>
    <row r="353" spans="1:31" ht="15.75" customHeight="1">
      <c r="A353" s="93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</row>
    <row r="354" spans="1:31" ht="15.75" customHeight="1">
      <c r="A354" s="93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</row>
    <row r="355" spans="1:31" ht="15.75" customHeight="1">
      <c r="A355" s="93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</row>
    <row r="356" spans="1:31" ht="15.75" customHeight="1">
      <c r="A356" s="93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</row>
    <row r="357" spans="1:31" ht="15.75" customHeight="1">
      <c r="A357" s="93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</row>
    <row r="358" spans="1:31" ht="15.75" customHeight="1">
      <c r="A358" s="93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</row>
    <row r="359" spans="1:31" ht="15.75" customHeight="1">
      <c r="A359" s="93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</row>
    <row r="360" spans="1:31" ht="15.75" customHeight="1">
      <c r="A360" s="93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</row>
    <row r="361" spans="1:31" ht="15.75" customHeight="1">
      <c r="A361" s="93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</row>
    <row r="362" spans="1:31" ht="15.75" customHeight="1">
      <c r="A362" s="93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</row>
    <row r="363" spans="1:31" ht="15.75" customHeight="1">
      <c r="A363" s="93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</row>
    <row r="364" spans="1:31" ht="15.75" customHeight="1">
      <c r="A364" s="93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</row>
    <row r="365" spans="1:31" ht="15.75" customHeight="1">
      <c r="A365" s="93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</row>
    <row r="366" spans="1:31" ht="15.75" customHeight="1">
      <c r="A366" s="93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</row>
    <row r="367" spans="1:31" ht="15.75" customHeight="1">
      <c r="A367" s="93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</row>
    <row r="368" spans="1:31" ht="15.75" customHeight="1">
      <c r="A368" s="93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</row>
    <row r="369" spans="1:31" ht="15.75" customHeight="1">
      <c r="A369" s="93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</row>
    <row r="370" spans="1:31" ht="15.75" customHeight="1">
      <c r="A370" s="93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</row>
    <row r="371" spans="1:31" ht="15.75" customHeight="1">
      <c r="A371" s="93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</row>
    <row r="372" spans="1:31" ht="15.75" customHeight="1">
      <c r="A372" s="93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</row>
    <row r="373" spans="1:31" ht="15.75" customHeight="1">
      <c r="A373" s="93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</row>
    <row r="374" spans="1:31" ht="15.75" customHeight="1">
      <c r="A374" s="93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</row>
    <row r="375" spans="1:31" ht="15.75" customHeight="1">
      <c r="A375" s="93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</row>
    <row r="376" spans="1:31" ht="15.75" customHeight="1">
      <c r="A376" s="93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</row>
    <row r="377" spans="1:31" ht="15.75" customHeight="1">
      <c r="A377" s="93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</row>
    <row r="378" spans="1:31" ht="15.75" customHeight="1">
      <c r="A378" s="93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</row>
    <row r="379" spans="1:31" ht="15.75" customHeight="1">
      <c r="A379" s="93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</row>
    <row r="380" spans="1:31" ht="15.75" customHeight="1">
      <c r="A380" s="93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</row>
    <row r="381" spans="1:31" ht="15.75" customHeight="1">
      <c r="A381" s="93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</row>
    <row r="382" spans="1:31" ht="15.75" customHeight="1">
      <c r="A382" s="93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</row>
    <row r="383" spans="1:31" ht="15.75" customHeight="1">
      <c r="A383" s="93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</row>
    <row r="384" spans="1:31" ht="15.75" customHeight="1">
      <c r="A384" s="93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</row>
    <row r="385" spans="1:31" ht="15.75" customHeight="1">
      <c r="A385" s="93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</row>
    <row r="386" spans="1:31" ht="15.75" customHeight="1">
      <c r="A386" s="93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</row>
    <row r="387" spans="1:31" ht="15.75" customHeight="1">
      <c r="A387" s="93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</row>
    <row r="388" spans="1:31" ht="15.75" customHeight="1">
      <c r="A388" s="93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</row>
    <row r="389" spans="1:31" ht="15.75" customHeight="1">
      <c r="A389" s="93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</row>
    <row r="390" spans="1:31" ht="15.75" customHeight="1">
      <c r="A390" s="93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</row>
    <row r="391" spans="1:31" ht="15.75" customHeight="1">
      <c r="A391" s="93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</row>
    <row r="392" spans="1:31" ht="15.75" customHeight="1">
      <c r="A392" s="93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</row>
    <row r="393" spans="1:31" ht="15.75" customHeight="1">
      <c r="A393" s="93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</row>
    <row r="394" spans="1:31" ht="15.75" customHeight="1">
      <c r="A394" s="93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</row>
    <row r="395" spans="1:31" ht="15.75" customHeight="1">
      <c r="A395" s="93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</row>
    <row r="396" spans="1:31" ht="15.75" customHeight="1">
      <c r="A396" s="93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</row>
    <row r="397" spans="1:31" ht="15.75" customHeight="1">
      <c r="A397" s="93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</row>
    <row r="398" spans="1:31" ht="15.75" customHeight="1">
      <c r="A398" s="93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</row>
    <row r="399" spans="1:31" ht="15.75" customHeight="1">
      <c r="A399" s="93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</row>
    <row r="400" spans="1:31" ht="15.75" customHeight="1">
      <c r="A400" s="93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</row>
    <row r="401" spans="1:31" ht="15.75" customHeight="1">
      <c r="A401" s="93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</row>
    <row r="402" spans="1:31" ht="15.75" customHeight="1">
      <c r="A402" s="93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</row>
    <row r="403" spans="1:31" ht="15.75" customHeight="1">
      <c r="A403" s="93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</row>
    <row r="404" spans="1:31" ht="15.75" customHeight="1">
      <c r="A404" s="93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</row>
    <row r="405" spans="1:31" ht="15.75" customHeight="1">
      <c r="A405" s="93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</row>
    <row r="406" spans="1:31" ht="15.75" customHeight="1">
      <c r="A406" s="93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</row>
    <row r="407" spans="1:31" ht="15.75" customHeight="1">
      <c r="A407" s="93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</row>
    <row r="408" spans="1:31" ht="15.75" customHeight="1">
      <c r="A408" s="93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</row>
    <row r="409" spans="1:31" ht="15.75" customHeight="1">
      <c r="A409" s="93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</row>
    <row r="410" spans="1:31" ht="15.75" customHeight="1">
      <c r="A410" s="93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</row>
    <row r="411" spans="1:31" ht="15.75" customHeight="1">
      <c r="A411" s="93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</row>
    <row r="412" spans="1:31" ht="15.75" customHeight="1">
      <c r="A412" s="93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</row>
    <row r="413" spans="1:31" ht="15.75" customHeight="1">
      <c r="A413" s="93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</row>
    <row r="414" spans="1:31" ht="15.75" customHeight="1">
      <c r="A414" s="93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</row>
    <row r="415" spans="1:31" ht="15.75" customHeight="1">
      <c r="A415" s="93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</row>
    <row r="416" spans="1:31" ht="15.75" customHeight="1">
      <c r="A416" s="93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</row>
    <row r="417" spans="1:31" ht="15.75" customHeight="1">
      <c r="A417" s="93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</row>
    <row r="418" spans="1:31" ht="15.75" customHeight="1">
      <c r="A418" s="93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</row>
    <row r="419" spans="1:31" ht="15.75" customHeight="1">
      <c r="A419" s="93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</row>
    <row r="420" spans="1:31" ht="15.75" customHeight="1">
      <c r="A420" s="93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</row>
    <row r="421" spans="1:31" ht="15.75" customHeight="1">
      <c r="A421" s="93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</row>
    <row r="422" spans="1:31" ht="15.75" customHeight="1">
      <c r="A422" s="93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</row>
    <row r="423" spans="1:31" ht="15.75" customHeight="1">
      <c r="A423" s="93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</row>
    <row r="424" spans="1:31" ht="15.75" customHeight="1">
      <c r="A424" s="93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</row>
    <row r="425" spans="1:31" ht="15.75" customHeight="1">
      <c r="A425" s="93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</row>
    <row r="426" spans="1:31" ht="15.75" customHeight="1">
      <c r="A426" s="93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</row>
    <row r="427" spans="1:31" ht="15.75" customHeight="1">
      <c r="A427" s="93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</row>
    <row r="428" spans="1:31" ht="15.75" customHeight="1">
      <c r="A428" s="93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</row>
    <row r="429" spans="1:31" ht="15.75" customHeight="1">
      <c r="A429" s="93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</row>
    <row r="430" spans="1:31" ht="15.75" customHeight="1">
      <c r="A430" s="93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</row>
    <row r="431" spans="1:31" ht="15.75" customHeight="1">
      <c r="A431" s="93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</row>
    <row r="432" spans="1:31" ht="15.75" customHeight="1">
      <c r="A432" s="93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</row>
    <row r="433" spans="1:31" ht="15.75" customHeight="1">
      <c r="A433" s="93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</row>
    <row r="434" spans="1:31" ht="15.75" customHeight="1">
      <c r="A434" s="93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</row>
    <row r="435" spans="1:31" ht="15.75" customHeight="1">
      <c r="A435" s="93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</row>
    <row r="436" spans="1:31" ht="15.75" customHeight="1">
      <c r="A436" s="93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</row>
    <row r="437" spans="1:31" ht="15.75" customHeight="1">
      <c r="A437" s="93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</row>
    <row r="438" spans="1:31" ht="15.75" customHeight="1">
      <c r="A438" s="93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</row>
    <row r="439" spans="1:31" ht="15.75" customHeight="1">
      <c r="A439" s="93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</row>
    <row r="440" spans="1:31" ht="15.75" customHeight="1">
      <c r="A440" s="93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</row>
    <row r="441" spans="1:31" ht="15.75" customHeight="1">
      <c r="A441" s="93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</row>
    <row r="442" spans="1:31" ht="15.75" customHeight="1">
      <c r="A442" s="93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</row>
    <row r="443" spans="1:31" ht="15.75" customHeight="1">
      <c r="A443" s="93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</row>
    <row r="444" spans="1:31" ht="15.75" customHeight="1">
      <c r="A444" s="93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</row>
    <row r="445" spans="1:31" ht="15.75" customHeight="1">
      <c r="A445" s="93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</row>
    <row r="446" spans="1:31" ht="15.75" customHeight="1">
      <c r="A446" s="93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</row>
    <row r="447" spans="1:31" ht="15.75" customHeight="1">
      <c r="A447" s="93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</row>
    <row r="448" spans="1:31" ht="15.75" customHeight="1">
      <c r="A448" s="93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</row>
    <row r="449" spans="1:31" ht="15.75" customHeight="1">
      <c r="A449" s="93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</row>
    <row r="450" spans="1:31" ht="15.75" customHeight="1">
      <c r="A450" s="93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</row>
    <row r="451" spans="1:31" ht="15.75" customHeight="1">
      <c r="A451" s="93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</row>
    <row r="452" spans="1:31" ht="15.75" customHeight="1">
      <c r="A452" s="93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</row>
    <row r="453" spans="1:31" ht="15.75" customHeight="1">
      <c r="A453" s="93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</row>
    <row r="454" spans="1:31" ht="15.75" customHeight="1">
      <c r="A454" s="93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</row>
    <row r="455" spans="1:31" ht="15.75" customHeight="1">
      <c r="A455" s="93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</row>
    <row r="456" spans="1:31" ht="15.75" customHeight="1">
      <c r="A456" s="93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</row>
    <row r="457" spans="1:31" ht="15.75" customHeight="1">
      <c r="A457" s="93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</row>
    <row r="458" spans="1:31" ht="15.75" customHeight="1">
      <c r="A458" s="93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</row>
    <row r="459" spans="1:31" ht="15.75" customHeight="1">
      <c r="A459" s="93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</row>
    <row r="460" spans="1:31" ht="15.75" customHeight="1">
      <c r="A460" s="93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</row>
    <row r="461" spans="1:31" ht="15.75" customHeight="1">
      <c r="A461" s="93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</row>
    <row r="462" spans="1:31" ht="15.75" customHeight="1">
      <c r="A462" s="93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</row>
    <row r="463" spans="1:31" ht="15.75" customHeight="1">
      <c r="A463" s="93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</row>
    <row r="464" spans="1:31" ht="15.75" customHeight="1">
      <c r="A464" s="93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</row>
    <row r="465" spans="1:31" ht="15.75" customHeight="1">
      <c r="A465" s="93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</row>
    <row r="466" spans="1:31" ht="15.75" customHeight="1">
      <c r="A466" s="93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</row>
    <row r="467" spans="1:31" ht="15.75" customHeight="1">
      <c r="A467" s="93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</row>
    <row r="468" spans="1:31" ht="15.75" customHeight="1">
      <c r="A468" s="93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</row>
    <row r="469" spans="1:31" ht="15.75" customHeight="1">
      <c r="A469" s="93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</row>
    <row r="470" spans="1:31" ht="15.75" customHeight="1">
      <c r="A470" s="93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</row>
    <row r="471" spans="1:31" ht="15.75" customHeight="1">
      <c r="A471" s="93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</row>
    <row r="472" spans="1:31" ht="15.75" customHeight="1">
      <c r="A472" s="93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</row>
    <row r="473" spans="1:31" ht="15.75" customHeight="1">
      <c r="A473" s="93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</row>
    <row r="474" spans="1:31" ht="15.75" customHeight="1">
      <c r="A474" s="93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</row>
    <row r="475" spans="1:31" ht="15.75" customHeight="1">
      <c r="A475" s="93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</row>
    <row r="476" spans="1:31" ht="15.75" customHeight="1">
      <c r="A476" s="93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</row>
    <row r="477" spans="1:31" ht="15.75" customHeight="1">
      <c r="A477" s="93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</row>
    <row r="478" spans="1:31" ht="15.75" customHeight="1">
      <c r="A478" s="93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</row>
    <row r="479" spans="1:31" ht="15.75" customHeight="1">
      <c r="A479" s="93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</row>
    <row r="480" spans="1:31" ht="15.75" customHeight="1">
      <c r="A480" s="93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</row>
    <row r="481" spans="1:31" ht="15.75" customHeight="1">
      <c r="A481" s="93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</row>
    <row r="482" spans="1:31" ht="15.75" customHeight="1">
      <c r="A482" s="93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</row>
    <row r="483" spans="1:31" ht="15.75" customHeight="1">
      <c r="A483" s="93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</row>
    <row r="484" spans="1:31" ht="15.75" customHeight="1">
      <c r="A484" s="93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</row>
    <row r="485" spans="1:31" ht="15.75" customHeight="1">
      <c r="A485" s="93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</row>
    <row r="486" spans="1:31" ht="15.75" customHeight="1">
      <c r="A486" s="93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</row>
    <row r="487" spans="1:31" ht="15.75" customHeight="1">
      <c r="A487" s="93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</row>
    <row r="488" spans="1:31" ht="15.75" customHeight="1">
      <c r="A488" s="93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</row>
    <row r="489" spans="1:31" ht="15.75" customHeight="1">
      <c r="A489" s="93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</row>
    <row r="490" spans="1:31" ht="15.75" customHeight="1">
      <c r="A490" s="93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</row>
    <row r="491" spans="1:31" ht="15.75" customHeight="1">
      <c r="A491" s="93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</row>
    <row r="492" spans="1:31" ht="15.75" customHeight="1">
      <c r="A492" s="93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</row>
    <row r="493" spans="1:31" ht="15.75" customHeight="1">
      <c r="A493" s="93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</row>
    <row r="494" spans="1:31" ht="15.75" customHeight="1">
      <c r="A494" s="93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</row>
    <row r="495" spans="1:31" ht="15.75" customHeight="1">
      <c r="A495" s="93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</row>
    <row r="496" spans="1:31" ht="15.75" customHeight="1">
      <c r="A496" s="93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</row>
    <row r="497" spans="1:31" ht="15.75" customHeight="1">
      <c r="A497" s="93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</row>
    <row r="498" spans="1:31" ht="15.75" customHeight="1">
      <c r="A498" s="93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</row>
    <row r="499" spans="1:31" ht="15.75" customHeight="1">
      <c r="A499" s="93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</row>
    <row r="500" spans="1:31" ht="15.75" customHeight="1">
      <c r="A500" s="93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</row>
    <row r="501" spans="1:31" ht="15.75" customHeight="1">
      <c r="A501" s="93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</row>
    <row r="502" spans="1:31" ht="15.75" customHeight="1">
      <c r="A502" s="93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</row>
    <row r="503" spans="1:31" ht="15.75" customHeight="1">
      <c r="A503" s="93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</row>
    <row r="504" spans="1:31" ht="15.75" customHeight="1">
      <c r="A504" s="93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</row>
    <row r="505" spans="1:31" ht="15.75" customHeight="1">
      <c r="A505" s="93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</row>
    <row r="506" spans="1:31" ht="15.75" customHeight="1">
      <c r="A506" s="93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</row>
    <row r="507" spans="1:31" ht="15.75" customHeight="1">
      <c r="A507" s="93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</row>
    <row r="508" spans="1:31" ht="15.75" customHeight="1">
      <c r="A508" s="93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</row>
    <row r="509" spans="1:31" ht="15.75" customHeight="1">
      <c r="A509" s="93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</row>
    <row r="510" spans="1:31" ht="15.75" customHeight="1">
      <c r="A510" s="93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</row>
    <row r="511" spans="1:31" ht="15.75" customHeight="1">
      <c r="A511" s="93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</row>
    <row r="512" spans="1:31" ht="15.75" customHeight="1">
      <c r="A512" s="93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</row>
    <row r="513" spans="1:31" ht="15.75" customHeight="1">
      <c r="A513" s="93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</row>
    <row r="514" spans="1:31" ht="15.75" customHeight="1">
      <c r="A514" s="93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</row>
    <row r="515" spans="1:31" ht="15.75" customHeight="1">
      <c r="A515" s="93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</row>
    <row r="516" spans="1:31" ht="15.75" customHeight="1">
      <c r="A516" s="93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</row>
    <row r="517" spans="1:31" ht="15.75" customHeight="1">
      <c r="A517" s="93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</row>
    <row r="518" spans="1:31" ht="15.75" customHeight="1">
      <c r="A518" s="93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</row>
    <row r="519" spans="1:31" ht="15.75" customHeight="1">
      <c r="A519" s="93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</row>
    <row r="520" spans="1:31" ht="15.75" customHeight="1">
      <c r="A520" s="93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</row>
    <row r="521" spans="1:31" ht="15.75" customHeight="1">
      <c r="A521" s="93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</row>
    <row r="522" spans="1:31" ht="15.75" customHeight="1">
      <c r="A522" s="93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</row>
    <row r="523" spans="1:31" ht="15.75" customHeight="1">
      <c r="A523" s="93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</row>
    <row r="524" spans="1:31" ht="15.75" customHeight="1">
      <c r="A524" s="93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</row>
    <row r="525" spans="1:31" ht="15.75" customHeight="1">
      <c r="A525" s="93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</row>
    <row r="526" spans="1:31" ht="15.75" customHeight="1">
      <c r="A526" s="93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</row>
    <row r="527" spans="1:31" ht="15.75" customHeight="1">
      <c r="A527" s="93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</row>
    <row r="528" spans="1:31" ht="15.75" customHeight="1">
      <c r="A528" s="93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</row>
    <row r="529" spans="1:31" ht="15.75" customHeight="1">
      <c r="A529" s="93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</row>
    <row r="530" spans="1:31" ht="15.75" customHeight="1">
      <c r="A530" s="93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</row>
    <row r="531" spans="1:31" ht="15.75" customHeight="1">
      <c r="A531" s="93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</row>
    <row r="532" spans="1:31" ht="15.75" customHeight="1">
      <c r="A532" s="93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</row>
    <row r="533" spans="1:31" ht="15.75" customHeight="1">
      <c r="A533" s="93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</row>
    <row r="534" spans="1:31" ht="15.75" customHeight="1">
      <c r="A534" s="93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</row>
    <row r="535" spans="1:31" ht="15.75" customHeight="1">
      <c r="A535" s="93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</row>
    <row r="536" spans="1:31" ht="15.75" customHeight="1">
      <c r="A536" s="93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</row>
    <row r="537" spans="1:31" ht="15.75" customHeight="1">
      <c r="A537" s="93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</row>
    <row r="538" spans="1:31" ht="15.75" customHeight="1">
      <c r="A538" s="93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</row>
    <row r="539" spans="1:31" ht="15.75" customHeight="1">
      <c r="A539" s="93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</row>
    <row r="540" spans="1:31" ht="15.75" customHeight="1">
      <c r="A540" s="93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</row>
    <row r="541" spans="1:31" ht="15.75" customHeight="1">
      <c r="A541" s="93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</row>
    <row r="542" spans="1:31" ht="15.75" customHeight="1">
      <c r="A542" s="93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</row>
    <row r="543" spans="1:31" ht="15.75" customHeight="1">
      <c r="A543" s="93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</row>
    <row r="544" spans="1:31" ht="15.75" customHeight="1">
      <c r="A544" s="93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</row>
    <row r="545" spans="1:31" ht="15.75" customHeight="1">
      <c r="A545" s="93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</row>
    <row r="546" spans="1:31" ht="15.75" customHeight="1">
      <c r="A546" s="93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</row>
    <row r="547" spans="1:31" ht="15.75" customHeight="1">
      <c r="A547" s="93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</row>
    <row r="548" spans="1:31" ht="15.75" customHeight="1">
      <c r="A548" s="93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</row>
    <row r="549" spans="1:31" ht="15.75" customHeight="1">
      <c r="A549" s="93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</row>
    <row r="550" spans="1:31" ht="15.75" customHeight="1">
      <c r="A550" s="93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</row>
    <row r="551" spans="1:31" ht="15.75" customHeight="1">
      <c r="A551" s="93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</row>
    <row r="552" spans="1:31" ht="15.75" customHeight="1">
      <c r="A552" s="93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</row>
    <row r="553" spans="1:31" ht="15.75" customHeight="1">
      <c r="A553" s="93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</row>
    <row r="554" spans="1:31" ht="15.75" customHeight="1">
      <c r="A554" s="93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</row>
    <row r="555" spans="1:31" ht="15.75" customHeight="1">
      <c r="A555" s="93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</row>
    <row r="556" spans="1:31" ht="15.75" customHeight="1">
      <c r="A556" s="93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</row>
    <row r="557" spans="1:31" ht="15.75" customHeight="1">
      <c r="A557" s="93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</row>
    <row r="558" spans="1:31" ht="15.75" customHeight="1">
      <c r="A558" s="93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</row>
    <row r="559" spans="1:31" ht="15.75" customHeight="1">
      <c r="A559" s="93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</row>
    <row r="560" spans="1:31" ht="15.75" customHeight="1">
      <c r="A560" s="93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</row>
    <row r="561" spans="1:31" ht="15.75" customHeight="1">
      <c r="A561" s="93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</row>
    <row r="562" spans="1:31" ht="15.75" customHeight="1">
      <c r="A562" s="93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</row>
    <row r="563" spans="1:31" ht="15.75" customHeight="1">
      <c r="A563" s="93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</row>
    <row r="564" spans="1:31" ht="15.75" customHeight="1">
      <c r="A564" s="93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</row>
    <row r="565" spans="1:31" ht="15.75" customHeight="1">
      <c r="A565" s="93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</row>
    <row r="566" spans="1:31" ht="15.75" customHeight="1">
      <c r="A566" s="93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</row>
    <row r="567" spans="1:31" ht="15.75" customHeight="1">
      <c r="A567" s="93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</row>
    <row r="568" spans="1:31" ht="15.75" customHeight="1">
      <c r="A568" s="93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</row>
    <row r="569" spans="1:31" ht="15.75" customHeight="1">
      <c r="A569" s="93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</row>
    <row r="570" spans="1:31" ht="15.75" customHeight="1">
      <c r="A570" s="93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</row>
    <row r="571" spans="1:31" ht="15.75" customHeight="1">
      <c r="A571" s="93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</row>
    <row r="572" spans="1:31" ht="15.75" customHeight="1">
      <c r="A572" s="93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</row>
    <row r="573" spans="1:31" ht="15.75" customHeight="1">
      <c r="A573" s="93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</row>
    <row r="574" spans="1:31" ht="15.75" customHeight="1">
      <c r="A574" s="93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</row>
    <row r="575" spans="1:31" ht="15.75" customHeight="1">
      <c r="A575" s="93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</row>
    <row r="576" spans="1:31" ht="15.75" customHeight="1">
      <c r="A576" s="93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</row>
    <row r="577" spans="1:31" ht="15.75" customHeight="1">
      <c r="A577" s="93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</row>
    <row r="578" spans="1:31" ht="15.75" customHeight="1">
      <c r="A578" s="93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</row>
    <row r="579" spans="1:31" ht="15.75" customHeight="1">
      <c r="A579" s="93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</row>
    <row r="580" spans="1:31" ht="15.75" customHeight="1">
      <c r="A580" s="93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</row>
    <row r="581" spans="1:31" ht="15.75" customHeight="1">
      <c r="A581" s="93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</row>
    <row r="582" spans="1:31" ht="15.75" customHeight="1">
      <c r="A582" s="93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</row>
    <row r="583" spans="1:31" ht="15.75" customHeight="1">
      <c r="A583" s="93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</row>
    <row r="584" spans="1:31" ht="15.75" customHeight="1">
      <c r="A584" s="93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</row>
    <row r="585" spans="1:31" ht="15.75" customHeight="1">
      <c r="A585" s="93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</row>
    <row r="586" spans="1:31" ht="15.75" customHeight="1">
      <c r="A586" s="93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</row>
    <row r="587" spans="1:31" ht="15.75" customHeight="1">
      <c r="A587" s="93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</row>
    <row r="588" spans="1:31" ht="15.75" customHeight="1">
      <c r="A588" s="93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</row>
    <row r="589" spans="1:31" ht="15.75" customHeight="1">
      <c r="A589" s="93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</row>
    <row r="590" spans="1:31" ht="15.75" customHeight="1">
      <c r="A590" s="93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</row>
    <row r="591" spans="1:31" ht="15.75" customHeight="1">
      <c r="A591" s="93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</row>
    <row r="592" spans="1:31" ht="15.75" customHeight="1">
      <c r="A592" s="93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</row>
    <row r="593" spans="1:31" ht="15.75" customHeight="1">
      <c r="A593" s="93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</row>
    <row r="594" spans="1:31" ht="15.75" customHeight="1">
      <c r="A594" s="93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</row>
    <row r="595" spans="1:31" ht="15.75" customHeight="1">
      <c r="A595" s="93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</row>
    <row r="596" spans="1:31" ht="15.75" customHeight="1">
      <c r="A596" s="93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</row>
    <row r="597" spans="1:31" ht="15.75" customHeight="1">
      <c r="A597" s="93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</row>
    <row r="598" spans="1:31" ht="15.75" customHeight="1">
      <c r="A598" s="93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</row>
    <row r="599" spans="1:31" ht="15.75" customHeight="1">
      <c r="A599" s="93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</row>
    <row r="600" spans="1:31" ht="15.75" customHeight="1">
      <c r="A600" s="93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</row>
    <row r="601" spans="1:31" ht="15.75" customHeight="1">
      <c r="A601" s="93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</row>
    <row r="602" spans="1:31" ht="15.75" customHeight="1">
      <c r="A602" s="93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</row>
    <row r="603" spans="1:31" ht="15.75" customHeight="1">
      <c r="A603" s="93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</row>
    <row r="604" spans="1:31" ht="15.75" customHeight="1">
      <c r="A604" s="93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</row>
    <row r="605" spans="1:31" ht="15.75" customHeight="1">
      <c r="A605" s="93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</row>
    <row r="606" spans="1:31" ht="15.75" customHeight="1">
      <c r="A606" s="93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</row>
    <row r="607" spans="1:31" ht="15.75" customHeight="1">
      <c r="A607" s="93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</row>
    <row r="608" spans="1:31" ht="15.75" customHeight="1">
      <c r="A608" s="93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</row>
    <row r="609" spans="1:31" ht="15.75" customHeight="1">
      <c r="A609" s="93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</row>
    <row r="610" spans="1:31" ht="15.75" customHeight="1">
      <c r="A610" s="93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</row>
    <row r="611" spans="1:31" ht="15.75" customHeight="1">
      <c r="A611" s="93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</row>
    <row r="612" spans="1:31" ht="15.75" customHeight="1">
      <c r="A612" s="93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</row>
    <row r="613" spans="1:31" ht="15.75" customHeight="1">
      <c r="A613" s="93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</row>
    <row r="614" spans="1:31" ht="15.75" customHeight="1">
      <c r="A614" s="93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</row>
    <row r="615" spans="1:31" ht="15.75" customHeight="1">
      <c r="A615" s="93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</row>
    <row r="616" spans="1:31" ht="15.75" customHeight="1">
      <c r="A616" s="93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</row>
    <row r="617" spans="1:31" ht="15.75" customHeight="1">
      <c r="A617" s="93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</row>
    <row r="618" spans="1:31" ht="15.75" customHeight="1">
      <c r="A618" s="93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</row>
    <row r="619" spans="1:31" ht="15.75" customHeight="1">
      <c r="A619" s="93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</row>
    <row r="620" spans="1:31" ht="15.75" customHeight="1">
      <c r="A620" s="93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</row>
    <row r="621" spans="1:31" ht="15.75" customHeight="1">
      <c r="A621" s="93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</row>
    <row r="622" spans="1:31" ht="15.75" customHeight="1">
      <c r="A622" s="93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</row>
    <row r="623" spans="1:31" ht="15.75" customHeight="1">
      <c r="A623" s="93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</row>
    <row r="624" spans="1:31" ht="15.75" customHeight="1">
      <c r="A624" s="93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</row>
    <row r="625" spans="1:31" ht="15.75" customHeight="1">
      <c r="A625" s="93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</row>
    <row r="626" spans="1:31" ht="15.75" customHeight="1">
      <c r="A626" s="93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</row>
    <row r="627" spans="1:31" ht="15.75" customHeight="1">
      <c r="A627" s="93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</row>
    <row r="628" spans="1:31" ht="15.75" customHeight="1">
      <c r="A628" s="93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</row>
    <row r="629" spans="1:31" ht="15.75" customHeight="1">
      <c r="A629" s="93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</row>
    <row r="630" spans="1:31" ht="15.75" customHeight="1">
      <c r="A630" s="93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</row>
    <row r="631" spans="1:31" ht="15.75" customHeight="1">
      <c r="A631" s="93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</row>
    <row r="632" spans="1:31" ht="15.75" customHeight="1">
      <c r="A632" s="93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</row>
    <row r="633" spans="1:31" ht="15.75" customHeight="1">
      <c r="A633" s="93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</row>
    <row r="634" spans="1:31" ht="15.75" customHeight="1">
      <c r="A634" s="93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</row>
    <row r="635" spans="1:31" ht="15.75" customHeight="1">
      <c r="A635" s="93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</row>
    <row r="636" spans="1:31" ht="15.75" customHeight="1">
      <c r="A636" s="93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</row>
    <row r="637" spans="1:31" ht="15.75" customHeight="1">
      <c r="A637" s="93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</row>
    <row r="638" spans="1:31" ht="15.75" customHeight="1">
      <c r="A638" s="93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</row>
    <row r="639" spans="1:31" ht="15.75" customHeight="1">
      <c r="A639" s="93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</row>
    <row r="640" spans="1:31" ht="15.75" customHeight="1">
      <c r="A640" s="93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</row>
    <row r="641" spans="1:31" ht="15.75" customHeight="1">
      <c r="A641" s="93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</row>
    <row r="642" spans="1:31" ht="15.75" customHeight="1">
      <c r="A642" s="93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</row>
    <row r="643" spans="1:31" ht="15.75" customHeight="1">
      <c r="A643" s="93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</row>
    <row r="644" spans="1:31" ht="15.75" customHeight="1">
      <c r="A644" s="93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</row>
    <row r="645" spans="1:31" ht="15.75" customHeight="1">
      <c r="A645" s="93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</row>
    <row r="646" spans="1:31" ht="15.75" customHeight="1">
      <c r="A646" s="93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</row>
    <row r="647" spans="1:31" ht="15.75" customHeight="1">
      <c r="A647" s="93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</row>
    <row r="648" spans="1:31" ht="15.75" customHeight="1">
      <c r="A648" s="93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</row>
    <row r="649" spans="1:31" ht="15.75" customHeight="1">
      <c r="A649" s="93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</row>
    <row r="650" spans="1:31" ht="15.75" customHeight="1">
      <c r="A650" s="93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</row>
    <row r="651" spans="1:31" ht="15.75" customHeight="1">
      <c r="A651" s="93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</row>
    <row r="652" spans="1:31" ht="15.75" customHeight="1">
      <c r="A652" s="93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</row>
    <row r="653" spans="1:31" ht="15.75" customHeight="1">
      <c r="A653" s="93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</row>
    <row r="654" spans="1:31" ht="15.75" customHeight="1">
      <c r="A654" s="93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</row>
    <row r="655" spans="1:31" ht="15.75" customHeight="1">
      <c r="A655" s="93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</row>
    <row r="656" spans="1:31" ht="15.75" customHeight="1">
      <c r="A656" s="93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</row>
    <row r="657" spans="1:31" ht="15.75" customHeight="1">
      <c r="A657" s="93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</row>
    <row r="658" spans="1:31" ht="15.75" customHeight="1">
      <c r="A658" s="93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</row>
    <row r="659" spans="1:31" ht="15.75" customHeight="1">
      <c r="A659" s="93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</row>
    <row r="660" spans="1:31" ht="15.75" customHeight="1">
      <c r="A660" s="93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</row>
    <row r="661" spans="1:31" ht="15.75" customHeight="1">
      <c r="A661" s="93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</row>
    <row r="662" spans="1:31" ht="15.75" customHeight="1">
      <c r="A662" s="93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</row>
    <row r="663" spans="1:31" ht="15.75" customHeight="1">
      <c r="A663" s="93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</row>
    <row r="664" spans="1:31" ht="15.75" customHeight="1">
      <c r="A664" s="93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</row>
    <row r="665" spans="1:31" ht="15.75" customHeight="1">
      <c r="A665" s="93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</row>
    <row r="666" spans="1:31" ht="15.75" customHeight="1">
      <c r="A666" s="93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</row>
    <row r="667" spans="1:31" ht="15.75" customHeight="1">
      <c r="A667" s="93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</row>
    <row r="668" spans="1:31" ht="15.75" customHeight="1">
      <c r="A668" s="93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</row>
    <row r="669" spans="1:31" ht="15.75" customHeight="1">
      <c r="A669" s="93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</row>
    <row r="670" spans="1:31" ht="15.75" customHeight="1">
      <c r="A670" s="93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</row>
    <row r="671" spans="1:31" ht="15.75" customHeight="1">
      <c r="A671" s="93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</row>
    <row r="672" spans="1:31" ht="15.75" customHeight="1">
      <c r="A672" s="93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</row>
    <row r="673" spans="1:31" ht="15.75" customHeight="1">
      <c r="A673" s="93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</row>
    <row r="674" spans="1:31" ht="15.75" customHeight="1">
      <c r="A674" s="93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</row>
    <row r="675" spans="1:31" ht="15.75" customHeight="1">
      <c r="A675" s="93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</row>
    <row r="676" spans="1:31" ht="15.75" customHeight="1">
      <c r="A676" s="93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</row>
    <row r="677" spans="1:31" ht="15.75" customHeight="1">
      <c r="A677" s="93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</row>
    <row r="678" spans="1:31" ht="15.75" customHeight="1">
      <c r="A678" s="93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</row>
    <row r="679" spans="1:31" ht="15.75" customHeight="1">
      <c r="A679" s="93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</row>
    <row r="680" spans="1:31" ht="15.75" customHeight="1">
      <c r="A680" s="93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</row>
    <row r="681" spans="1:31" ht="15.75" customHeight="1">
      <c r="A681" s="93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</row>
    <row r="682" spans="1:31" ht="15.75" customHeight="1">
      <c r="A682" s="93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</row>
    <row r="683" spans="1:31" ht="15.75" customHeight="1">
      <c r="A683" s="93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</row>
    <row r="684" spans="1:31" ht="15.75" customHeight="1">
      <c r="A684" s="93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</row>
    <row r="685" spans="1:31" ht="15.75" customHeight="1">
      <c r="A685" s="93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</row>
    <row r="686" spans="1:31" ht="15.75" customHeight="1">
      <c r="A686" s="93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</row>
    <row r="687" spans="1:31" ht="15.75" customHeight="1">
      <c r="A687" s="93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</row>
    <row r="688" spans="1:31" ht="15.75" customHeight="1">
      <c r="A688" s="93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</row>
    <row r="689" spans="1:31" ht="15.75" customHeight="1">
      <c r="A689" s="93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</row>
    <row r="690" spans="1:31" ht="15.75" customHeight="1">
      <c r="A690" s="93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</row>
    <row r="691" spans="1:31" ht="15.75" customHeight="1">
      <c r="A691" s="93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</row>
    <row r="692" spans="1:31" ht="15.75" customHeight="1">
      <c r="A692" s="93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</row>
    <row r="693" spans="1:31" ht="15.75" customHeight="1">
      <c r="A693" s="93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</row>
    <row r="694" spans="1:31" ht="15.75" customHeight="1">
      <c r="A694" s="93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</row>
    <row r="695" spans="1:31" ht="15.75" customHeight="1">
      <c r="A695" s="93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</row>
    <row r="696" spans="1:31" ht="15.75" customHeight="1">
      <c r="A696" s="93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</row>
    <row r="697" spans="1:31" ht="15.75" customHeight="1">
      <c r="A697" s="93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</row>
    <row r="698" spans="1:31" ht="15.75" customHeight="1">
      <c r="A698" s="93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</row>
    <row r="699" spans="1:31" ht="15.75" customHeight="1">
      <c r="A699" s="93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</row>
    <row r="700" spans="1:31" ht="15.75" customHeight="1">
      <c r="A700" s="93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</row>
    <row r="701" spans="1:31" ht="15.75" customHeight="1">
      <c r="A701" s="93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</row>
    <row r="702" spans="1:31" ht="15.75" customHeight="1">
      <c r="A702" s="93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</row>
    <row r="703" spans="1:31" ht="15.75" customHeight="1">
      <c r="A703" s="93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</row>
    <row r="704" spans="1:31" ht="15.75" customHeight="1">
      <c r="A704" s="93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</row>
    <row r="705" spans="1:31" ht="15.75" customHeight="1">
      <c r="A705" s="93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</row>
    <row r="706" spans="1:31" ht="15.75" customHeight="1">
      <c r="A706" s="93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</row>
    <row r="707" spans="1:31" ht="15.75" customHeight="1">
      <c r="A707" s="93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</row>
    <row r="708" spans="1:31" ht="15.75" customHeight="1">
      <c r="A708" s="93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</row>
    <row r="709" spans="1:31" ht="15.75" customHeight="1">
      <c r="A709" s="93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</row>
    <row r="710" spans="1:31" ht="15.75" customHeight="1">
      <c r="A710" s="93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</row>
    <row r="711" spans="1:31" ht="15.75" customHeight="1">
      <c r="A711" s="93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</row>
    <row r="712" spans="1:31" ht="15.75" customHeight="1">
      <c r="A712" s="93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</row>
    <row r="713" spans="1:31" ht="15.75" customHeight="1">
      <c r="A713" s="93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</row>
    <row r="714" spans="1:31" ht="15.75" customHeight="1">
      <c r="A714" s="93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</row>
    <row r="715" spans="1:31" ht="15.75" customHeight="1">
      <c r="A715" s="93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</row>
    <row r="716" spans="1:31" ht="15.75" customHeight="1">
      <c r="A716" s="93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</row>
    <row r="717" spans="1:31" ht="15.75" customHeight="1">
      <c r="A717" s="93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</row>
    <row r="718" spans="1:31" ht="15.75" customHeight="1">
      <c r="A718" s="93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</row>
    <row r="719" spans="1:31" ht="15.75" customHeight="1">
      <c r="A719" s="93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</row>
    <row r="720" spans="1:31" ht="15.75" customHeight="1">
      <c r="A720" s="93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</row>
    <row r="721" spans="1:31" ht="15.75" customHeight="1">
      <c r="A721" s="93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</row>
    <row r="722" spans="1:31" ht="15.75" customHeight="1">
      <c r="A722" s="93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</row>
    <row r="723" spans="1:31" ht="15.75" customHeight="1">
      <c r="A723" s="93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</row>
    <row r="724" spans="1:31" ht="15.75" customHeight="1">
      <c r="A724" s="93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</row>
    <row r="725" spans="1:31" ht="15.75" customHeight="1">
      <c r="A725" s="93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</row>
    <row r="726" spans="1:31" ht="15.75" customHeight="1">
      <c r="A726" s="93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</row>
    <row r="727" spans="1:31" ht="15.75" customHeight="1">
      <c r="A727" s="93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</row>
    <row r="728" spans="1:31" ht="15.75" customHeight="1">
      <c r="A728" s="93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</row>
    <row r="729" spans="1:31" ht="15.75" customHeight="1">
      <c r="A729" s="93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</row>
    <row r="730" spans="1:31" ht="15.75" customHeight="1">
      <c r="A730" s="93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</row>
    <row r="731" spans="1:31" ht="15.75" customHeight="1">
      <c r="A731" s="93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</row>
    <row r="732" spans="1:31" ht="15.75" customHeight="1">
      <c r="A732" s="93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</row>
    <row r="733" spans="1:31" ht="15.75" customHeight="1">
      <c r="A733" s="93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</row>
    <row r="734" spans="1:31" ht="15.75" customHeight="1">
      <c r="A734" s="93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</row>
    <row r="735" spans="1:31" ht="15.75" customHeight="1">
      <c r="A735" s="93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</row>
    <row r="736" spans="1:31" ht="15.75" customHeight="1">
      <c r="A736" s="93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</row>
    <row r="737" spans="1:31" ht="15.75" customHeight="1">
      <c r="A737" s="93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</row>
    <row r="738" spans="1:31" ht="15.75" customHeight="1">
      <c r="A738" s="93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</row>
    <row r="739" spans="1:31" ht="15.75" customHeight="1">
      <c r="A739" s="93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</row>
    <row r="740" spans="1:31" ht="15.75" customHeight="1">
      <c r="A740" s="93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</row>
    <row r="741" spans="1:31" ht="15.75" customHeight="1">
      <c r="A741" s="93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</row>
    <row r="742" spans="1:31" ht="15.75" customHeight="1">
      <c r="A742" s="93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</row>
    <row r="743" spans="1:31" ht="15.75" customHeight="1">
      <c r="A743" s="93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</row>
    <row r="744" spans="1:31" ht="15.75" customHeight="1">
      <c r="A744" s="93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</row>
    <row r="745" spans="1:31" ht="15.75" customHeight="1">
      <c r="A745" s="93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</row>
    <row r="746" spans="1:31" ht="15.75" customHeight="1">
      <c r="A746" s="93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</row>
    <row r="747" spans="1:31" ht="15.75" customHeight="1">
      <c r="A747" s="93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</row>
    <row r="748" spans="1:31" ht="15.75" customHeight="1">
      <c r="A748" s="93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</row>
    <row r="749" spans="1:31" ht="15.75" customHeight="1">
      <c r="A749" s="93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</row>
    <row r="750" spans="1:31" ht="15.75" customHeight="1">
      <c r="A750" s="93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</row>
    <row r="751" spans="1:31" ht="15.75" customHeight="1">
      <c r="A751" s="93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</row>
    <row r="752" spans="1:31" ht="15.75" customHeight="1">
      <c r="A752" s="93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</row>
    <row r="753" spans="1:31" ht="15.75" customHeight="1">
      <c r="A753" s="93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</row>
    <row r="754" spans="1:31" ht="15.75" customHeight="1">
      <c r="A754" s="93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</row>
    <row r="755" spans="1:31" ht="15.75" customHeight="1">
      <c r="A755" s="93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</row>
    <row r="756" spans="1:31" ht="15.75" customHeight="1">
      <c r="A756" s="93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</row>
    <row r="757" spans="1:31" ht="15.75" customHeight="1">
      <c r="A757" s="93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</row>
    <row r="758" spans="1:31" ht="15.75" customHeight="1">
      <c r="A758" s="93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</row>
    <row r="759" spans="1:31" ht="15.75" customHeight="1">
      <c r="A759" s="93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</row>
    <row r="760" spans="1:31" ht="15.75" customHeight="1">
      <c r="A760" s="93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</row>
    <row r="761" spans="1:31" ht="15.75" customHeight="1">
      <c r="A761" s="93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</row>
    <row r="762" spans="1:31" ht="15.75" customHeight="1">
      <c r="A762" s="93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</row>
    <row r="763" spans="1:31" ht="15.75" customHeight="1">
      <c r="A763" s="93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</row>
    <row r="764" spans="1:31" ht="15.75" customHeight="1">
      <c r="A764" s="93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</row>
    <row r="765" spans="1:31" ht="15.75" customHeight="1">
      <c r="A765" s="93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</row>
    <row r="766" spans="1:31" ht="15.75" customHeight="1">
      <c r="A766" s="93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</row>
    <row r="767" spans="1:31" ht="15.75" customHeight="1">
      <c r="A767" s="93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</row>
    <row r="768" spans="1:31" ht="15.75" customHeight="1">
      <c r="A768" s="93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</row>
    <row r="769" spans="1:31" ht="15.75" customHeight="1">
      <c r="A769" s="93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</row>
    <row r="770" spans="1:31" ht="15.75" customHeight="1">
      <c r="A770" s="93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</row>
    <row r="771" spans="1:31" ht="15.75" customHeight="1">
      <c r="A771" s="93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</row>
    <row r="772" spans="1:31" ht="15.75" customHeight="1">
      <c r="A772" s="93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</row>
    <row r="773" spans="1:31" ht="15.75" customHeight="1">
      <c r="A773" s="93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</row>
    <row r="774" spans="1:31" ht="15.75" customHeight="1">
      <c r="A774" s="93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</row>
    <row r="775" spans="1:31" ht="15.75" customHeight="1">
      <c r="A775" s="93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</row>
    <row r="776" spans="1:31" ht="15.75" customHeight="1">
      <c r="A776" s="93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</row>
    <row r="777" spans="1:31" ht="15.75" customHeight="1">
      <c r="A777" s="93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</row>
    <row r="778" spans="1:31" ht="15.75" customHeight="1">
      <c r="A778" s="93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</row>
    <row r="779" spans="1:31" ht="15.75" customHeight="1">
      <c r="A779" s="93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</row>
    <row r="780" spans="1:31" ht="15.75" customHeight="1">
      <c r="A780" s="93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</row>
    <row r="781" spans="1:31" ht="15.75" customHeight="1">
      <c r="A781" s="93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</row>
    <row r="782" spans="1:31" ht="15.75" customHeight="1">
      <c r="A782" s="93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</row>
    <row r="783" spans="1:31" ht="15.75" customHeight="1">
      <c r="A783" s="93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</row>
    <row r="784" spans="1:31" ht="15.75" customHeight="1">
      <c r="A784" s="93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</row>
    <row r="785" spans="1:31" ht="15.75" customHeight="1">
      <c r="A785" s="93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</row>
    <row r="786" spans="1:31" ht="15.75" customHeight="1">
      <c r="A786" s="93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</row>
    <row r="787" spans="1:31" ht="15.75" customHeight="1">
      <c r="A787" s="93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</row>
    <row r="788" spans="1:31" ht="15.75" customHeight="1">
      <c r="A788" s="93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</row>
    <row r="789" spans="1:31" ht="15.75" customHeight="1">
      <c r="A789" s="93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</row>
    <row r="790" spans="1:31" ht="15.75" customHeight="1">
      <c r="A790" s="93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</row>
    <row r="791" spans="1:31" ht="15.75" customHeight="1">
      <c r="A791" s="93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</row>
    <row r="792" spans="1:31" ht="15.75" customHeight="1">
      <c r="A792" s="93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</row>
    <row r="793" spans="1:31" ht="15.75" customHeight="1">
      <c r="A793" s="93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</row>
    <row r="794" spans="1:31" ht="15.75" customHeight="1">
      <c r="A794" s="93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</row>
    <row r="795" spans="1:31" ht="15.75" customHeight="1">
      <c r="A795" s="93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</row>
    <row r="796" spans="1:31" ht="15.75" customHeight="1">
      <c r="A796" s="93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</row>
    <row r="797" spans="1:31" ht="15.75" customHeight="1">
      <c r="A797" s="93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</row>
    <row r="798" spans="1:31" ht="15.75" customHeight="1">
      <c r="A798" s="93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</row>
    <row r="799" spans="1:31" ht="15.75" customHeight="1">
      <c r="A799" s="93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</row>
    <row r="800" spans="1:31" ht="15.75" customHeight="1">
      <c r="A800" s="93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</row>
    <row r="801" spans="1:31" ht="15.75" customHeight="1">
      <c r="A801" s="93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</row>
    <row r="802" spans="1:31" ht="15.75" customHeight="1">
      <c r="A802" s="93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</row>
    <row r="803" spans="1:31" ht="15.75" customHeight="1">
      <c r="A803" s="93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</row>
    <row r="804" spans="1:31" ht="15.75" customHeight="1">
      <c r="A804" s="93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</row>
    <row r="805" spans="1:31" ht="15.75" customHeight="1">
      <c r="A805" s="93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</row>
    <row r="806" spans="1:31" ht="15.75" customHeight="1">
      <c r="A806" s="93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</row>
    <row r="807" spans="1:31" ht="15.75" customHeight="1">
      <c r="A807" s="93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</row>
    <row r="808" spans="1:31" ht="15.75" customHeight="1">
      <c r="A808" s="93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</row>
    <row r="809" spans="1:31" ht="15.75" customHeight="1">
      <c r="A809" s="93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</row>
    <row r="810" spans="1:31" ht="15.75" customHeight="1">
      <c r="A810" s="93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</row>
    <row r="811" spans="1:31" ht="15.75" customHeight="1">
      <c r="A811" s="93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</row>
    <row r="812" spans="1:31" ht="15.75" customHeight="1">
      <c r="A812" s="93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</row>
    <row r="813" spans="1:31" ht="15.75" customHeight="1">
      <c r="A813" s="93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</row>
    <row r="814" spans="1:31" ht="15.75" customHeight="1">
      <c r="A814" s="93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</row>
    <row r="815" spans="1:31" ht="15.75" customHeight="1">
      <c r="A815" s="93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</row>
    <row r="816" spans="1:31" ht="15.75" customHeight="1">
      <c r="A816" s="93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</row>
    <row r="817" spans="1:31" ht="15.75" customHeight="1">
      <c r="A817" s="93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</row>
    <row r="818" spans="1:31" ht="15.75" customHeight="1">
      <c r="A818" s="93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</row>
    <row r="819" spans="1:31" ht="15.75" customHeight="1">
      <c r="A819" s="93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</row>
    <row r="820" spans="1:31" ht="15.75" customHeight="1">
      <c r="A820" s="93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</row>
    <row r="821" spans="1:31" ht="15.75" customHeight="1">
      <c r="A821" s="93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</row>
    <row r="822" spans="1:31" ht="15.75" customHeight="1">
      <c r="A822" s="93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</row>
    <row r="823" spans="1:31" ht="15.75" customHeight="1">
      <c r="A823" s="93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</row>
    <row r="824" spans="1:31" ht="15.75" customHeight="1">
      <c r="A824" s="93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</row>
    <row r="825" spans="1:31" ht="15.75" customHeight="1">
      <c r="A825" s="93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</row>
    <row r="826" spans="1:31" ht="15.75" customHeight="1">
      <c r="A826" s="93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</row>
    <row r="827" spans="1:31" ht="15.75" customHeight="1">
      <c r="A827" s="93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</row>
    <row r="828" spans="1:31" ht="15.75" customHeight="1">
      <c r="A828" s="93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</row>
    <row r="829" spans="1:31" ht="15.75" customHeight="1">
      <c r="A829" s="93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</row>
    <row r="830" spans="1:31" ht="15.75" customHeight="1">
      <c r="A830" s="93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</row>
    <row r="831" spans="1:31" ht="15.75" customHeight="1">
      <c r="A831" s="93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</row>
    <row r="832" spans="1:31" ht="15.75" customHeight="1">
      <c r="A832" s="93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</row>
    <row r="833" spans="1:31" ht="15.75" customHeight="1">
      <c r="A833" s="93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</row>
    <row r="834" spans="1:31" ht="15.75" customHeight="1">
      <c r="A834" s="93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</row>
    <row r="835" spans="1:31" ht="15.75" customHeight="1">
      <c r="A835" s="93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</row>
    <row r="836" spans="1:31" ht="15.75" customHeight="1">
      <c r="A836" s="93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</row>
    <row r="837" spans="1:31" ht="15.75" customHeight="1">
      <c r="A837" s="93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</row>
    <row r="838" spans="1:31" ht="15.75" customHeight="1">
      <c r="A838" s="93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</row>
    <row r="839" spans="1:31" ht="15.75" customHeight="1">
      <c r="A839" s="93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</row>
    <row r="840" spans="1:31" ht="15.75" customHeight="1">
      <c r="A840" s="93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</row>
    <row r="841" spans="1:31" ht="15.75" customHeight="1">
      <c r="A841" s="93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</row>
    <row r="842" spans="1:31" ht="15.75" customHeight="1">
      <c r="A842" s="93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</row>
    <row r="843" spans="1:31" ht="15.75" customHeight="1">
      <c r="A843" s="93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</row>
    <row r="844" spans="1:31" ht="15.75" customHeight="1">
      <c r="A844" s="93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</row>
    <row r="845" spans="1:31" ht="15.75" customHeight="1">
      <c r="A845" s="93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</row>
    <row r="846" spans="1:31" ht="15.75" customHeight="1">
      <c r="A846" s="93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</row>
    <row r="847" spans="1:31" ht="15.75" customHeight="1">
      <c r="A847" s="93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</row>
    <row r="848" spans="1:31" ht="15.75" customHeight="1">
      <c r="A848" s="93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</row>
    <row r="849" spans="1:31" ht="15.75" customHeight="1">
      <c r="A849" s="93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</row>
    <row r="850" spans="1:31" ht="15.75" customHeight="1">
      <c r="A850" s="93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</row>
    <row r="851" spans="1:31" ht="15.75" customHeight="1">
      <c r="A851" s="93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</row>
    <row r="852" spans="1:31" ht="15.75" customHeight="1">
      <c r="A852" s="93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</row>
    <row r="853" spans="1:31" ht="15.75" customHeight="1">
      <c r="A853" s="93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</row>
    <row r="854" spans="1:31" ht="15.75" customHeight="1">
      <c r="A854" s="93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</row>
    <row r="855" spans="1:31" ht="15.75" customHeight="1">
      <c r="A855" s="93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</row>
    <row r="856" spans="1:31" ht="15.75" customHeight="1">
      <c r="A856" s="93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</row>
    <row r="857" spans="1:31" ht="15.75" customHeight="1">
      <c r="A857" s="93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</row>
    <row r="858" spans="1:31" ht="15.75" customHeight="1">
      <c r="A858" s="93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</row>
    <row r="859" spans="1:31" ht="15.75" customHeight="1">
      <c r="A859" s="93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</row>
    <row r="860" spans="1:31" ht="15.75" customHeight="1">
      <c r="A860" s="93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</row>
    <row r="861" spans="1:31" ht="15.75" customHeight="1">
      <c r="A861" s="93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</row>
    <row r="862" spans="1:31" ht="15.75" customHeight="1">
      <c r="A862" s="93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</row>
    <row r="863" spans="1:31" ht="15.75" customHeight="1">
      <c r="A863" s="93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</row>
    <row r="864" spans="1:31" ht="15.75" customHeight="1">
      <c r="A864" s="93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</row>
    <row r="865" spans="1:31" ht="15.75" customHeight="1">
      <c r="A865" s="93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</row>
    <row r="866" spans="1:31" ht="15.75" customHeight="1">
      <c r="A866" s="93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</row>
    <row r="867" spans="1:31" ht="15.75" customHeight="1">
      <c r="A867" s="93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</row>
    <row r="868" spans="1:31" ht="15.75" customHeight="1">
      <c r="A868" s="93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</row>
    <row r="869" spans="1:31" ht="15.75" customHeight="1">
      <c r="A869" s="93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</row>
    <row r="870" spans="1:31" ht="15.75" customHeight="1">
      <c r="A870" s="93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</row>
    <row r="871" spans="1:31" ht="15.75" customHeight="1">
      <c r="A871" s="93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</row>
    <row r="872" spans="1:31" ht="15.75" customHeight="1">
      <c r="A872" s="93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</row>
    <row r="873" spans="1:31" ht="15.75" customHeight="1">
      <c r="A873" s="93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</row>
    <row r="874" spans="1:31" ht="15.75" customHeight="1">
      <c r="A874" s="93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</row>
    <row r="875" spans="1:31" ht="15.75" customHeight="1">
      <c r="A875" s="93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</row>
    <row r="876" spans="1:31" ht="15.75" customHeight="1">
      <c r="A876" s="93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</row>
    <row r="877" spans="1:31" ht="15.75" customHeight="1">
      <c r="A877" s="93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</row>
    <row r="878" spans="1:31" ht="15.75" customHeight="1">
      <c r="A878" s="93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</row>
    <row r="879" spans="1:31" ht="15.75" customHeight="1">
      <c r="A879" s="93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</row>
    <row r="880" spans="1:31" ht="15.75" customHeight="1">
      <c r="A880" s="93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</row>
    <row r="881" spans="1:31" ht="15.75" customHeight="1">
      <c r="A881" s="93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</row>
    <row r="882" spans="1:31" ht="15.75" customHeight="1">
      <c r="A882" s="93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</row>
    <row r="883" spans="1:31" ht="15.75" customHeight="1">
      <c r="A883" s="93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</row>
    <row r="884" spans="1:31" ht="15.75" customHeight="1">
      <c r="A884" s="93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</row>
    <row r="885" spans="1:31" ht="15.75" customHeight="1">
      <c r="A885" s="93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</row>
    <row r="886" spans="1:31" ht="15.75" customHeight="1">
      <c r="A886" s="93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</row>
    <row r="887" spans="1:31" ht="15.75" customHeight="1">
      <c r="A887" s="93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</row>
    <row r="888" spans="1:31" ht="15.75" customHeight="1">
      <c r="A888" s="93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</row>
    <row r="889" spans="1:31" ht="15.75" customHeight="1">
      <c r="A889" s="93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</row>
    <row r="890" spans="1:31" ht="15.75" customHeight="1">
      <c r="A890" s="93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</row>
    <row r="891" spans="1:31" ht="15.75" customHeight="1">
      <c r="A891" s="93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</row>
    <row r="892" spans="1:31" ht="15.75" customHeight="1">
      <c r="A892" s="93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</row>
    <row r="893" spans="1:31" ht="15.75" customHeight="1">
      <c r="A893" s="93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</row>
    <row r="894" spans="1:31" ht="15.75" customHeight="1">
      <c r="A894" s="93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</row>
    <row r="895" spans="1:31" ht="15.75" customHeight="1">
      <c r="A895" s="93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</row>
    <row r="896" spans="1:31" ht="15.75" customHeight="1">
      <c r="A896" s="93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</row>
    <row r="897" spans="1:31" ht="15.75" customHeight="1">
      <c r="A897" s="93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</row>
    <row r="898" spans="1:31" ht="15.75" customHeight="1">
      <c r="A898" s="93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</row>
    <row r="899" spans="1:31" ht="15.75" customHeight="1">
      <c r="A899" s="93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</row>
    <row r="900" spans="1:31" ht="15.75" customHeight="1">
      <c r="A900" s="93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</row>
    <row r="901" spans="1:31" ht="15.75" customHeight="1">
      <c r="A901" s="93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</row>
    <row r="902" spans="1:31" ht="15.75" customHeight="1">
      <c r="A902" s="93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</row>
    <row r="903" spans="1:31" ht="15.75" customHeight="1">
      <c r="A903" s="93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</row>
    <row r="904" spans="1:31" ht="15.75" customHeight="1">
      <c r="A904" s="93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</row>
    <row r="905" spans="1:31" ht="15.75" customHeight="1">
      <c r="A905" s="93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</row>
    <row r="906" spans="1:31" ht="15.75" customHeight="1">
      <c r="A906" s="93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</row>
    <row r="907" spans="1:31" ht="15.75" customHeight="1">
      <c r="A907" s="93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</row>
    <row r="908" spans="1:31" ht="15.75" customHeight="1">
      <c r="A908" s="93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</row>
    <row r="909" spans="1:31" ht="15.75" customHeight="1">
      <c r="A909" s="93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</row>
    <row r="910" spans="1:31" ht="15.75" customHeight="1">
      <c r="A910" s="93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</row>
    <row r="911" spans="1:31" ht="15.75" customHeight="1">
      <c r="A911" s="93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</row>
    <row r="912" spans="1:31" ht="15.75" customHeight="1">
      <c r="A912" s="93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</row>
    <row r="913" spans="1:31" ht="15.75" customHeight="1">
      <c r="A913" s="93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</row>
    <row r="914" spans="1:31" ht="15.75" customHeight="1">
      <c r="A914" s="93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</row>
    <row r="915" spans="1:31" ht="15.75" customHeight="1">
      <c r="A915" s="93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</row>
    <row r="916" spans="1:31" ht="15.75" customHeight="1">
      <c r="A916" s="93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</row>
    <row r="917" spans="1:31" ht="15.75" customHeight="1">
      <c r="A917" s="93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</row>
    <row r="918" spans="1:31" ht="15.75" customHeight="1">
      <c r="A918" s="93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</row>
    <row r="919" spans="1:31" ht="15.75" customHeight="1">
      <c r="A919" s="93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</row>
    <row r="920" spans="1:31" ht="15.75" customHeight="1">
      <c r="A920" s="93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</row>
    <row r="921" spans="1:31" ht="15.75" customHeight="1">
      <c r="A921" s="93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</row>
    <row r="922" spans="1:31" ht="15.75" customHeight="1">
      <c r="A922" s="93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</row>
    <row r="923" spans="1:31" ht="15.75" customHeight="1">
      <c r="A923" s="93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</row>
    <row r="924" spans="1:31" ht="15.75" customHeight="1">
      <c r="A924" s="93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</row>
    <row r="925" spans="1:31" ht="15.75" customHeight="1">
      <c r="A925" s="93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</row>
    <row r="926" spans="1:31" ht="15.75" customHeight="1">
      <c r="A926" s="93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</row>
    <row r="927" spans="1:31" ht="15.75" customHeight="1">
      <c r="A927" s="93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</row>
    <row r="928" spans="1:31" ht="15.75" customHeight="1">
      <c r="A928" s="93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</row>
    <row r="929" spans="1:31" ht="15.75" customHeight="1">
      <c r="A929" s="93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</row>
    <row r="930" spans="1:31" ht="15.75" customHeight="1">
      <c r="A930" s="93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</row>
    <row r="931" spans="1:31" ht="15.75" customHeight="1">
      <c r="A931" s="93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</row>
    <row r="932" spans="1:31" ht="15.75" customHeight="1">
      <c r="A932" s="93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</row>
    <row r="933" spans="1:31" ht="15.75" customHeight="1">
      <c r="A933" s="93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</row>
    <row r="934" spans="1:31" ht="15.75" customHeight="1">
      <c r="A934" s="93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</row>
    <row r="935" spans="1:31" ht="15.75" customHeight="1">
      <c r="A935" s="93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</row>
    <row r="936" spans="1:31" ht="15.75" customHeight="1">
      <c r="A936" s="93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</row>
    <row r="937" spans="1:31" ht="15.75" customHeight="1">
      <c r="A937" s="93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</row>
    <row r="938" spans="1:31" ht="15.75" customHeight="1">
      <c r="A938" s="93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</row>
    <row r="939" spans="1:31" ht="15.75" customHeight="1">
      <c r="A939" s="93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</row>
    <row r="940" spans="1:31" ht="15.75" customHeight="1">
      <c r="A940" s="93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</row>
    <row r="941" spans="1:31" ht="15.75" customHeight="1">
      <c r="A941" s="93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</row>
    <row r="942" spans="1:31" ht="15.75" customHeight="1">
      <c r="A942" s="93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</row>
    <row r="943" spans="1:31" ht="15.75" customHeight="1">
      <c r="A943" s="93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</row>
    <row r="944" spans="1:31" ht="15.75" customHeight="1">
      <c r="A944" s="93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</row>
    <row r="945" spans="1:31" ht="15.75" customHeight="1">
      <c r="A945" s="93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</row>
    <row r="946" spans="1:31" ht="15.75" customHeight="1">
      <c r="A946" s="93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</row>
    <row r="947" spans="1:31" ht="15.75" customHeight="1">
      <c r="A947" s="93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</row>
    <row r="948" spans="1:31" ht="15.75" customHeight="1">
      <c r="A948" s="93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</row>
    <row r="949" spans="1:31" ht="15.75" customHeight="1">
      <c r="A949" s="93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</row>
    <row r="950" spans="1:31" ht="15.75" customHeight="1">
      <c r="A950" s="93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</row>
    <row r="951" spans="1:31" ht="15.75" customHeight="1">
      <c r="A951" s="93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</row>
    <row r="952" spans="1:31" ht="15.75" customHeight="1">
      <c r="A952" s="93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</row>
    <row r="953" spans="1:31" ht="15.75" customHeight="1">
      <c r="A953" s="93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</row>
    <row r="954" spans="1:31" ht="15.75" customHeight="1">
      <c r="A954" s="93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</row>
    <row r="955" spans="1:31" ht="15.75" customHeight="1">
      <c r="A955" s="93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</row>
    <row r="956" spans="1:31" ht="15.75" customHeight="1">
      <c r="A956" s="93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</row>
    <row r="957" spans="1:31" ht="15.75" customHeight="1">
      <c r="A957" s="93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</row>
    <row r="958" spans="1:31" ht="15.75" customHeight="1">
      <c r="A958" s="93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</row>
    <row r="959" spans="1:31" ht="15.75" customHeight="1">
      <c r="A959" s="93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</row>
    <row r="960" spans="1:31" ht="15.75" customHeight="1">
      <c r="A960" s="93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</row>
    <row r="961" spans="1:31" ht="15.75" customHeight="1">
      <c r="A961" s="93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</row>
    <row r="962" spans="1:31" ht="15.75" customHeight="1">
      <c r="A962" s="93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</row>
    <row r="963" spans="1:31" ht="15.75" customHeight="1">
      <c r="A963" s="93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</row>
    <row r="964" spans="1:31" ht="15.75" customHeight="1">
      <c r="A964" s="93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</row>
    <row r="965" spans="1:31" ht="15.75" customHeight="1">
      <c r="A965" s="93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</row>
    <row r="966" spans="1:31" ht="15.75" customHeight="1">
      <c r="A966" s="93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</row>
    <row r="967" spans="1:31" ht="15.75" customHeight="1">
      <c r="A967" s="93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</row>
    <row r="968" spans="1:31" ht="15.75" customHeight="1">
      <c r="A968" s="93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</row>
    <row r="969" spans="1:31" ht="15.75" customHeight="1">
      <c r="A969" s="93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</row>
    <row r="970" spans="1:31" ht="15.75" customHeight="1">
      <c r="A970" s="93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</row>
    <row r="971" spans="1:31" ht="15.75" customHeight="1">
      <c r="A971" s="93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</row>
    <row r="972" spans="1:31" ht="15.75" customHeight="1">
      <c r="A972" s="93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</row>
    <row r="973" spans="1:31" ht="15.75" customHeight="1">
      <c r="A973" s="93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</row>
    <row r="974" spans="1:31" ht="15.75" customHeight="1">
      <c r="A974" s="93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</row>
    <row r="975" spans="1:31" ht="15.75" customHeight="1">
      <c r="A975" s="93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</row>
    <row r="976" spans="1:31" ht="15.75" customHeight="1">
      <c r="A976" s="93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</row>
  </sheetData>
  <mergeCells count="12">
    <mergeCell ref="B41:J41"/>
    <mergeCell ref="B42:J42"/>
    <mergeCell ref="B11:K11"/>
    <mergeCell ref="B26:J26"/>
    <mergeCell ref="B27:J27"/>
    <mergeCell ref="B28:J28"/>
    <mergeCell ref="B31:K31"/>
    <mergeCell ref="B43:J43"/>
    <mergeCell ref="B46:K46"/>
    <mergeCell ref="B55:J55"/>
    <mergeCell ref="B56:J56"/>
    <mergeCell ref="B57:J57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Resumo</vt:lpstr>
      <vt:lpstr>Uniformes - EPIs</vt:lpstr>
      <vt:lpstr>Jardinagem - BVB</vt:lpstr>
      <vt:lpstr>Jardinagem - PAC</vt:lpstr>
      <vt:lpstr>Jardinagem - BONFIM</vt:lpstr>
      <vt:lpstr>Mat. e Fer. BVB</vt:lpstr>
      <vt:lpstr>Mat. e Fer. PAC</vt:lpstr>
      <vt:lpstr>Mat. e Fer. BONFIM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Marcelo Bitencourt Leite</cp:lastModifiedBy>
  <cp:lastPrinted>2026-01-09T14:22:37Z</cp:lastPrinted>
  <dcterms:modified xsi:type="dcterms:W3CDTF">2026-03-12T13:22:55Z</dcterms:modified>
</cp:coreProperties>
</file>